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575 JESSIE 111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52511"/>
</workbook>
</file>

<file path=xl/calcChain.xml><?xml version="1.0" encoding="utf-8"?>
<calcChain xmlns="http://schemas.openxmlformats.org/spreadsheetml/2006/main">
  <c r="B90" i="2" l="1"/>
  <c r="C90" i="2" s="1"/>
  <c r="C89" i="2"/>
  <c r="B89" i="2"/>
  <c r="C88" i="2"/>
  <c r="C86" i="2"/>
  <c r="B87" i="2" s="1"/>
  <c r="C87" i="2" s="1"/>
  <c r="B86" i="2"/>
  <c r="C85" i="2"/>
  <c r="B85" i="2"/>
  <c r="C84" i="2"/>
  <c r="C78" i="2"/>
  <c r="B78" i="2"/>
  <c r="C77" i="2"/>
  <c r="B68" i="2"/>
  <c r="C68" i="2" s="1"/>
  <c r="B69" i="2" s="1"/>
  <c r="C69" i="2" s="1"/>
  <c r="C67" i="2"/>
  <c r="B67" i="2"/>
  <c r="C66" i="2"/>
  <c r="C98" i="2" l="1"/>
  <c r="B98" i="2"/>
  <c r="C97" i="2"/>
  <c r="B97" i="2"/>
  <c r="C96" i="2"/>
  <c r="C95" i="2"/>
  <c r="B95" i="2"/>
  <c r="C94" i="2"/>
  <c r="B94" i="2"/>
  <c r="C93" i="2"/>
  <c r="C92" i="2"/>
  <c r="B92" i="2"/>
  <c r="C91" i="2"/>
  <c r="C79" i="2" l="1"/>
  <c r="B80" i="2" s="1"/>
  <c r="C80" i="2" s="1"/>
  <c r="B81" i="2" s="1"/>
  <c r="C81" i="2" s="1"/>
  <c r="B82" i="2" s="1"/>
  <c r="C82" i="2" s="1"/>
  <c r="C74" i="2"/>
  <c r="B75" i="2" s="1"/>
  <c r="C75" i="2" s="1"/>
  <c r="B76" i="2" s="1"/>
  <c r="C76" i="2" s="1"/>
  <c r="L73" i="2" l="1"/>
  <c r="H73" i="2"/>
  <c r="C70" i="2"/>
  <c r="B71" i="2" s="1"/>
  <c r="C71" i="2" s="1"/>
  <c r="B72" i="2" s="1"/>
  <c r="C72" i="2" s="1"/>
  <c r="B73" i="2" s="1"/>
  <c r="C73" i="2" s="1"/>
  <c r="C63" i="2"/>
  <c r="B64" i="2" s="1"/>
  <c r="C64" i="2" s="1"/>
  <c r="B65" i="2" s="1"/>
  <c r="C65" i="2" s="1"/>
  <c r="C60" i="2"/>
  <c r="B61" i="2" s="1"/>
  <c r="C61" i="2" s="1"/>
  <c r="B62" i="2" s="1"/>
  <c r="C62" i="2" s="1"/>
  <c r="C52" i="2" l="1"/>
  <c r="B53" i="2" s="1"/>
  <c r="C53" i="2" s="1"/>
  <c r="C49" i="2"/>
  <c r="B50" i="2" s="1"/>
  <c r="C50" i="2" s="1"/>
  <c r="B51" i="2" s="1"/>
  <c r="C51" i="2" s="1"/>
  <c r="C45" i="2"/>
  <c r="B46" i="2" s="1"/>
  <c r="C46" i="2" s="1"/>
  <c r="B47" i="2" s="1"/>
  <c r="C47" i="2" s="1"/>
  <c r="B48" i="2" s="1"/>
  <c r="C48" i="2" s="1"/>
  <c r="L57" i="2" l="1"/>
  <c r="L58" i="2"/>
  <c r="L59" i="2"/>
  <c r="F57" i="2"/>
  <c r="G57" i="2"/>
  <c r="H57" i="2"/>
  <c r="I57" i="2"/>
  <c r="F58" i="2"/>
  <c r="G58" i="2"/>
  <c r="H58" i="2"/>
  <c r="I58" i="2"/>
  <c r="F59" i="2"/>
  <c r="G59" i="2"/>
  <c r="H59" i="2"/>
  <c r="I59" i="2"/>
  <c r="E57" i="2"/>
  <c r="E58" i="2"/>
  <c r="E59" i="2"/>
  <c r="C57" i="2"/>
  <c r="B58" i="2" s="1"/>
  <c r="C58" i="2" s="1"/>
  <c r="B59" i="2" s="1"/>
  <c r="C59" i="2" s="1"/>
  <c r="L54" i="2"/>
  <c r="L55" i="2"/>
  <c r="L56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E54" i="2"/>
  <c r="E55" i="2"/>
  <c r="E56" i="2"/>
  <c r="C54" i="2"/>
  <c r="B55" i="2" s="1"/>
  <c r="C55" i="2" s="1"/>
  <c r="B56" i="2" s="1"/>
  <c r="C56" i="2" s="1"/>
  <c r="L43" i="2"/>
  <c r="L44" i="2"/>
  <c r="F43" i="2"/>
  <c r="G43" i="2"/>
  <c r="H43" i="2"/>
  <c r="I43" i="2"/>
  <c r="J43" i="2"/>
  <c r="F44" i="2"/>
  <c r="G44" i="2"/>
  <c r="H44" i="2"/>
  <c r="I44" i="2"/>
  <c r="J44" i="2"/>
  <c r="E43" i="2"/>
  <c r="E44" i="2"/>
  <c r="C43" i="2"/>
  <c r="B44" i="2" s="1"/>
  <c r="C44" i="2" s="1"/>
  <c r="L40" i="2"/>
  <c r="L41" i="2"/>
  <c r="L42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E40" i="2"/>
  <c r="E41" i="2"/>
  <c r="E42" i="2"/>
  <c r="C40" i="2"/>
  <c r="B41" i="2" s="1"/>
  <c r="C41" i="2" s="1"/>
  <c r="B42" i="2" s="1"/>
  <c r="C42" i="2" s="1"/>
  <c r="L34" i="2"/>
  <c r="L35" i="2"/>
  <c r="L36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E34" i="2"/>
  <c r="E35" i="2"/>
  <c r="E36" i="2"/>
  <c r="C34" i="2"/>
  <c r="B35" i="2" s="1"/>
  <c r="C35" i="2" s="1"/>
  <c r="B36" i="2" s="1"/>
  <c r="C36" i="2" s="1"/>
  <c r="L24" i="2"/>
  <c r="L25" i="2"/>
  <c r="L26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E24" i="2"/>
  <c r="E25" i="2"/>
  <c r="E26" i="2"/>
  <c r="C24" i="2"/>
  <c r="B25" i="2" s="1"/>
  <c r="C25" i="2" s="1"/>
  <c r="B26" i="2" s="1"/>
  <c r="C26" i="2" s="1"/>
  <c r="L37" i="2" l="1"/>
  <c r="L38" i="2"/>
  <c r="L39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E37" i="2"/>
  <c r="E38" i="2"/>
  <c r="E39" i="2"/>
  <c r="C37" i="2"/>
  <c r="B38" i="2" s="1"/>
  <c r="C38" i="2" s="1"/>
  <c r="B39" i="2" s="1"/>
  <c r="C39" i="2" s="1"/>
  <c r="L15" i="2"/>
  <c r="L16" i="2"/>
  <c r="L17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E15" i="2"/>
  <c r="E16" i="2"/>
  <c r="E17" i="2"/>
  <c r="C15" i="2"/>
  <c r="B16" i="2" s="1"/>
  <c r="C16" i="2" s="1"/>
  <c r="B17" i="2" s="1"/>
  <c r="C17" i="2" s="1"/>
  <c r="L12" i="2"/>
  <c r="L13" i="2"/>
  <c r="L14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E12" i="2"/>
  <c r="E13" i="2"/>
  <c r="E14" i="2"/>
  <c r="C12" i="2"/>
  <c r="B13" i="2" s="1"/>
  <c r="C13" i="2" s="1"/>
  <c r="B14" i="2" s="1"/>
  <c r="C14" i="2" s="1"/>
  <c r="L33" i="2" l="1"/>
  <c r="L30" i="2"/>
  <c r="L31" i="2"/>
  <c r="L32" i="2"/>
  <c r="F33" i="2"/>
  <c r="G33" i="2"/>
  <c r="H33" i="2"/>
  <c r="I33" i="2"/>
  <c r="J33" i="2"/>
  <c r="E33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E30" i="2"/>
  <c r="E31" i="2"/>
  <c r="E32" i="2"/>
  <c r="C30" i="2"/>
  <c r="B31" i="2" s="1"/>
  <c r="C31" i="2" s="1"/>
  <c r="B32" i="2" s="1"/>
  <c r="C32" i="2" s="1"/>
  <c r="B33" i="2" s="1"/>
  <c r="C33" i="2" s="1"/>
  <c r="L27" i="2"/>
  <c r="L28" i="2"/>
  <c r="L29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E27" i="2"/>
  <c r="E28" i="2"/>
  <c r="E29" i="2"/>
  <c r="C27" i="2"/>
  <c r="B28" i="2" s="1"/>
  <c r="C28" i="2" s="1"/>
  <c r="B29" i="2" s="1"/>
  <c r="C29" i="2" s="1"/>
  <c r="L23" i="2"/>
  <c r="L21" i="2"/>
  <c r="L22" i="2"/>
  <c r="F23" i="2"/>
  <c r="G23" i="2"/>
  <c r="H23" i="2"/>
  <c r="I23" i="2"/>
  <c r="J23" i="2"/>
  <c r="E23" i="2"/>
  <c r="F21" i="2"/>
  <c r="G21" i="2"/>
  <c r="H21" i="2"/>
  <c r="I21" i="2"/>
  <c r="J21" i="2"/>
  <c r="F22" i="2"/>
  <c r="G22" i="2"/>
  <c r="H22" i="2"/>
  <c r="I22" i="2"/>
  <c r="J22" i="2"/>
  <c r="E21" i="2"/>
  <c r="E22" i="2"/>
  <c r="C21" i="2"/>
  <c r="B22" i="2" s="1"/>
  <c r="C22" i="2" s="1"/>
  <c r="B23" i="2" s="1"/>
  <c r="C23" i="2" s="1"/>
  <c r="L20" i="2"/>
  <c r="L18" i="2"/>
  <c r="L19" i="2"/>
  <c r="F20" i="2"/>
  <c r="G20" i="2"/>
  <c r="H20" i="2"/>
  <c r="I20" i="2"/>
  <c r="J20" i="2"/>
  <c r="E20" i="2"/>
  <c r="F18" i="2"/>
  <c r="G18" i="2"/>
  <c r="H18" i="2"/>
  <c r="I18" i="2"/>
  <c r="J18" i="2"/>
  <c r="F19" i="2"/>
  <c r="G19" i="2"/>
  <c r="H19" i="2"/>
  <c r="I19" i="2"/>
  <c r="J19" i="2"/>
  <c r="E18" i="2"/>
  <c r="E19" i="2"/>
  <c r="C18" i="2"/>
  <c r="B19" i="2" s="1"/>
  <c r="C19" i="2" s="1"/>
  <c r="B20" i="2" s="1"/>
  <c r="C20" i="2" s="1"/>
  <c r="L7" i="2" l="1"/>
  <c r="L8" i="2"/>
  <c r="F7" i="2"/>
  <c r="G7" i="2"/>
  <c r="H7" i="2"/>
  <c r="I7" i="2"/>
  <c r="F8" i="2"/>
  <c r="G8" i="2"/>
  <c r="H8" i="2"/>
  <c r="I8" i="2"/>
  <c r="E7" i="2"/>
  <c r="E8" i="2"/>
  <c r="L5" i="2"/>
  <c r="L6" i="2"/>
  <c r="F5" i="2"/>
  <c r="G5" i="2"/>
  <c r="H5" i="2"/>
  <c r="I5" i="2"/>
  <c r="F6" i="2"/>
  <c r="G6" i="2"/>
  <c r="H6" i="2"/>
  <c r="I6" i="2"/>
  <c r="E5" i="2"/>
  <c r="E6" i="2"/>
  <c r="C5" i="2"/>
  <c r="B6" i="2" s="1"/>
  <c r="C6" i="2" s="1"/>
  <c r="B7" i="2" s="1"/>
  <c r="C7" i="2" s="1"/>
  <c r="B8" i="2" s="1"/>
  <c r="C8" i="2" s="1"/>
  <c r="L10" i="2"/>
  <c r="L11" i="2"/>
  <c r="L9" i="2"/>
  <c r="F10" i="2"/>
  <c r="G10" i="2"/>
  <c r="H10" i="2"/>
  <c r="I10" i="2"/>
  <c r="F11" i="2"/>
  <c r="G11" i="2"/>
  <c r="H11" i="2"/>
  <c r="I11" i="2"/>
  <c r="E10" i="2"/>
  <c r="E11" i="2"/>
  <c r="F9" i="2"/>
  <c r="G9" i="2"/>
  <c r="H9" i="2"/>
  <c r="I9" i="2"/>
  <c r="E9" i="2"/>
  <c r="C9" i="2"/>
  <c r="B10" i="2" s="1"/>
  <c r="C10" i="2" s="1"/>
  <c r="B11" i="2" s="1"/>
  <c r="C11" i="2" s="1"/>
  <c r="L4" i="2" l="1"/>
  <c r="L2" i="2"/>
  <c r="L3" i="2"/>
  <c r="F4" i="2"/>
  <c r="G4" i="2"/>
  <c r="H4" i="2"/>
  <c r="I4" i="2"/>
  <c r="J4" i="2"/>
  <c r="F2" i="2"/>
  <c r="G2" i="2"/>
  <c r="H2" i="2"/>
  <c r="I2" i="2"/>
  <c r="J2" i="2"/>
  <c r="F3" i="2"/>
  <c r="G3" i="2"/>
  <c r="H3" i="2"/>
  <c r="I3" i="2"/>
  <c r="J3" i="2"/>
  <c r="E4" i="2"/>
  <c r="E2" i="2"/>
  <c r="E3" i="2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Edgar Biego</author>
  </authors>
  <commentList>
    <comment ref="H73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-0.51</t>
        </r>
      </text>
    </comment>
  </commentList>
</comments>
</file>

<file path=xl/sharedStrings.xml><?xml version="1.0" encoding="utf-8"?>
<sst xmlns="http://schemas.openxmlformats.org/spreadsheetml/2006/main" count="609" uniqueCount="147">
  <si>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</si>
  <si>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</si>
  <si>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</si>
  <si>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</si>
  <si>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</si>
  <si>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</si>
  <si>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</si>
  <si>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</si>
  <si>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</si>
  <si>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</si>
  <si>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</si>
  <si>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</si>
  <si>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</si>
  <si>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</si>
  <si>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</si>
  <si>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</si>
  <si>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</si>
  <si>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</si>
  <si>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</si>
  <si>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</si>
  <si>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</si>
  <si>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</si>
  <si>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</si>
  <si>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</si>
  <si>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</si>
  <si>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</si>
  <si>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</si>
  <si>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</si>
  <si>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</si>
  <si>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</si>
  <si>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</si>
  <si>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</si>
  <si>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</si>
  <si>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</si>
  <si>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</si>
  <si>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</si>
  <si>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HW</t>
  </si>
  <si>
    <t>JESSIE_575_111S_E_001</t>
  </si>
  <si>
    <t>SDN</t>
  </si>
  <si>
    <t>J. CUYOS</t>
  </si>
  <si>
    <t>06/18/2019</t>
  </si>
  <si>
    <t>B-19109</t>
  </si>
  <si>
    <t>JESSIE_575_111S_E_002</t>
  </si>
  <si>
    <t>JESSIE_575_111S_E_003</t>
  </si>
  <si>
    <t>B-19281</t>
  </si>
  <si>
    <t>C. JIMBOY</t>
  </si>
  <si>
    <t>B-19190</t>
  </si>
  <si>
    <t>JESSIE_575_111S_E_004</t>
  </si>
  <si>
    <t>JESSIE_575_111S_E_005</t>
  </si>
  <si>
    <t>JESSIE_575_111S_E_006</t>
  </si>
  <si>
    <t>JESSIE_575_111S_E_007</t>
  </si>
  <si>
    <t>JESSIE_575_111S_E_008</t>
  </si>
  <si>
    <t>JESSIE_575_111S_E_009</t>
  </si>
  <si>
    <t>JESSIE_575_111S_E_010</t>
  </si>
  <si>
    <t>J.CUYOS</t>
  </si>
  <si>
    <t>7/22/2019</t>
  </si>
  <si>
    <t>7/23/2019</t>
  </si>
  <si>
    <t>B-19439</t>
  </si>
  <si>
    <t>7/27/2019</t>
  </si>
  <si>
    <t>7/28/2019</t>
  </si>
  <si>
    <t>B-19485</t>
  </si>
  <si>
    <t>B-19572</t>
  </si>
  <si>
    <t>B-19617</t>
  </si>
  <si>
    <t>J. SACLAYAN</t>
  </si>
  <si>
    <t>7/16/2019</t>
  </si>
  <si>
    <t>B-19378</t>
  </si>
  <si>
    <t>7/20/2019</t>
  </si>
  <si>
    <t>B-19419</t>
  </si>
  <si>
    <t>JESSIE_575_111S_E_011</t>
  </si>
  <si>
    <t>JESSIE_575_111S_E_012</t>
  </si>
  <si>
    <t>JESSIE_575_111S_E_013</t>
  </si>
  <si>
    <t>JESSIE_575_111S_E_014</t>
  </si>
  <si>
    <t>JESSIE_575_111S_E_015</t>
  </si>
  <si>
    <t>JESSIE_575_111S_E_016</t>
  </si>
  <si>
    <t>JESSIE_575_111S_E_017</t>
  </si>
  <si>
    <t>JESSIE_575_111S_E_018</t>
  </si>
  <si>
    <t>8/18/2019</t>
  </si>
  <si>
    <t>B-19697</t>
  </si>
  <si>
    <t>B-19526</t>
  </si>
  <si>
    <t>8/13/2019</t>
  </si>
  <si>
    <t>B-19640</t>
  </si>
  <si>
    <t>8/21/2019</t>
  </si>
  <si>
    <t>B-19728</t>
  </si>
  <si>
    <t>8/24/2019</t>
  </si>
  <si>
    <t>B-19769</t>
  </si>
  <si>
    <t>B-19969</t>
  </si>
  <si>
    <t>JESSIE_575_111S_E_019</t>
  </si>
  <si>
    <t>9/16/2019</t>
  </si>
  <si>
    <t>B-20020</t>
  </si>
  <si>
    <t>D. ASENA</t>
  </si>
  <si>
    <t>8/28/2019</t>
  </si>
  <si>
    <t>B-19809</t>
  </si>
  <si>
    <t>B-19881</t>
  </si>
  <si>
    <t>B-19950</t>
  </si>
  <si>
    <t>JESSIE_575_111S_E_020</t>
  </si>
  <si>
    <t>JESSIE_575_111S_E_021</t>
  </si>
  <si>
    <t>JESSIE_575_111S_E_022</t>
  </si>
  <si>
    <t>JESSIE_575_111S_E_023</t>
  </si>
  <si>
    <t>JESSIE_575_111S_E_024</t>
  </si>
  <si>
    <t>JESSIE_575_111S_E_025</t>
  </si>
  <si>
    <t>B-20570</t>
  </si>
  <si>
    <t>B-20595</t>
  </si>
  <si>
    <t>B-20655</t>
  </si>
  <si>
    <t>JESSIE_575_111S_E_026</t>
  </si>
  <si>
    <t>JESSIE_575_111S_E_027</t>
  </si>
  <si>
    <t>JESSIE_575_111S_E_028</t>
  </si>
  <si>
    <t>11/14/2019</t>
  </si>
  <si>
    <t>11/14/2020</t>
  </si>
  <si>
    <t>11/27/2019</t>
  </si>
  <si>
    <t>B-20839/20840</t>
  </si>
  <si>
    <t>JESSIE_575_111S_E_029</t>
  </si>
  <si>
    <t>JESSIE_575_111S_E_030</t>
  </si>
  <si>
    <t>JESSIE_575_111S_E_031</t>
  </si>
  <si>
    <t>JESSIE_575_111S_E_032</t>
  </si>
  <si>
    <t>B-2020357</t>
  </si>
  <si>
    <t>B-2020439</t>
  </si>
  <si>
    <t>B-2020440</t>
  </si>
  <si>
    <t>B-2020441</t>
  </si>
  <si>
    <t>B-2020479</t>
  </si>
  <si>
    <t>B-20621</t>
  </si>
  <si>
    <t>B-20692</t>
  </si>
  <si>
    <t>B-20755</t>
  </si>
  <si>
    <t>B-21075</t>
  </si>
  <si>
    <t>B-2020310</t>
  </si>
  <si>
    <t>JESSIE_575_111S_E_033</t>
  </si>
  <si>
    <t>JESSIE_575_111S_E_034</t>
  </si>
  <si>
    <t>615956.26</t>
  </si>
  <si>
    <t>814916.00</t>
  </si>
  <si>
    <t>615958.95</t>
  </si>
  <si>
    <t>814909.92</t>
  </si>
  <si>
    <t>615960.25</t>
  </si>
  <si>
    <t>814907.65</t>
  </si>
  <si>
    <t>615961.69</t>
  </si>
  <si>
    <t>814905.48</t>
  </si>
  <si>
    <t>615965.11</t>
  </si>
  <si>
    <t>814902.99</t>
  </si>
  <si>
    <t>615968.81</t>
  </si>
  <si>
    <t>814899.38</t>
  </si>
  <si>
    <t>615970.74</t>
  </si>
  <si>
    <t>814897.70</t>
  </si>
  <si>
    <t>67.16</t>
  </si>
  <si>
    <t>61.69</t>
  </si>
  <si>
    <t>52.18</t>
  </si>
  <si>
    <t>47.29</t>
  </si>
  <si>
    <t>33.83</t>
  </si>
  <si>
    <t>47.00</t>
  </si>
  <si>
    <t>41.85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</si>
</sst>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m/dd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4" fillId="4" borderId="1" xfId="1" applyNumberFormat="1" applyFont="1" applyFill="1" applyBorder="1" applyAlignment="1" applyProtection="1">
      <alignment horizontal="center" vertical="center"/>
    </xf>
    <xf numFmtId="0" fontId="3" fillId="4" borderId="6" xfId="0" quotePrefix="1" applyFont="1" applyFill="1" applyBorder="1" applyAlignment="1">
      <alignment horizontal="center"/>
    </xf>
    <xf numFmtId="14" fontId="4" fillId="4" borderId="1" xfId="1" applyNumberFormat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center"/>
    </xf>
    <xf numFmtId="2" fontId="4" fillId="4" borderId="1" xfId="1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 applyProtection="1">
      <alignment horizontal="center"/>
    </xf>
    <xf numFmtId="2" fontId="1" fillId="4" borderId="1" xfId="1" applyNumberFormat="1" applyFont="1" applyFill="1" applyBorder="1" applyAlignment="1" applyProtection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4" fontId="1" fillId="4" borderId="1" xfId="1" applyNumberFormat="1" applyFont="1" applyFill="1" applyBorder="1" applyAlignment="1" applyProtection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164" fontId="4" fillId="4" borderId="7" xfId="2" applyNumberFormat="1" applyFont="1" applyFill="1" applyBorder="1" applyAlignment="1" applyProtection="1">
      <alignment horizontal="center"/>
    </xf>
    <xf numFmtId="2" fontId="1" fillId="4" borderId="7" xfId="0" applyNumberFormat="1" applyFont="1" applyFill="1" applyBorder="1" applyAlignment="1">
      <alignment horizontal="center"/>
    </xf>
    <xf numFmtId="164" fontId="1" fillId="4" borderId="7" xfId="1" applyNumberFormat="1" applyFont="1" applyFill="1" applyBorder="1" applyAlignment="1" applyProtection="1">
      <alignment horizontal="center" vertical="center"/>
    </xf>
    <xf numFmtId="0" fontId="4" fillId="4" borderId="0" xfId="3" applyFont="1" applyFill="1" applyBorder="1" applyAlignment="1" applyProtection="1">
      <alignment horizontal="center"/>
    </xf>
    <xf numFmtId="2" fontId="4" fillId="4" borderId="8" xfId="1" applyNumberFormat="1" applyFont="1" applyFill="1" applyBorder="1" applyAlignment="1">
      <alignment horizontal="center" vertical="center"/>
    </xf>
    <xf numFmtId="164" fontId="4" fillId="4" borderId="8" xfId="2" applyNumberFormat="1" applyFont="1" applyFill="1" applyBorder="1" applyAlignment="1" applyProtection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4" borderId="8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09-527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17-574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40-576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97-58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728-585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769-588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69-608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20020-61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90-53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281-54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78-55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19-556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39-558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85-562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26-566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72-57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375387</v>
          </cell>
          <cell r="E11">
            <v>5.8179999999999996</v>
          </cell>
          <cell r="F11">
            <v>0.56613389999999997</v>
          </cell>
          <cell r="G11">
            <v>0.68142510000000001</v>
          </cell>
          <cell r="H11">
            <v>1.0079320000000001</v>
          </cell>
          <cell r="I11">
            <v>2.6315789473684132</v>
          </cell>
          <cell r="K11">
            <v>12.680999999999999</v>
          </cell>
        </row>
        <row r="12">
          <cell r="B12">
            <v>375388</v>
          </cell>
          <cell r="E12">
            <v>1.9</v>
          </cell>
          <cell r="F12">
            <v>5.4472400000000004E-2</v>
          </cell>
          <cell r="G12">
            <v>5.1688900000000003E-2</v>
          </cell>
          <cell r="H12">
            <v>0.25956860000000004</v>
          </cell>
          <cell r="I12">
            <v>2.6490066225165525</v>
          </cell>
          <cell r="K12">
            <v>5.7409999999999997</v>
          </cell>
        </row>
        <row r="14">
          <cell r="B14">
            <v>375390</v>
          </cell>
          <cell r="E14">
            <v>74.501999999999995</v>
          </cell>
          <cell r="F14">
            <v>7.5304089999999997</v>
          </cell>
          <cell r="G14">
            <v>0.42368010000000006</v>
          </cell>
          <cell r="H14">
            <v>0.90045920000000002</v>
          </cell>
          <cell r="I14">
            <v>3.3333333333333335</v>
          </cell>
          <cell r="K14">
            <v>84.775000000000006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0">
          <cell r="B10">
            <v>383866</v>
          </cell>
          <cell r="E10">
            <v>1.8859999999999999</v>
          </cell>
          <cell r="F10">
            <v>6.8000000000000005E-2</v>
          </cell>
          <cell r="G10">
            <v>5.5E-2</v>
          </cell>
          <cell r="H10">
            <v>0.17899999999999999</v>
          </cell>
          <cell r="I10">
            <v>2.7397260273972668</v>
          </cell>
          <cell r="K10">
            <v>8.6059999999999999</v>
          </cell>
        </row>
        <row r="11">
          <cell r="B11">
            <v>383867</v>
          </cell>
          <cell r="E11">
            <v>29.138000000000002</v>
          </cell>
          <cell r="F11">
            <v>0.41699999999999998</v>
          </cell>
          <cell r="G11">
            <v>0.66800000000000004</v>
          </cell>
          <cell r="H11">
            <v>2.5950000000000002</v>
          </cell>
          <cell r="I11">
            <v>2.7027027027027004</v>
          </cell>
          <cell r="K11">
            <v>3.16</v>
          </cell>
        </row>
        <row r="12">
          <cell r="B12">
            <v>383868</v>
          </cell>
          <cell r="E12">
            <v>29.423999999999999</v>
          </cell>
          <cell r="F12">
            <v>0.44900000000000001</v>
          </cell>
          <cell r="G12">
            <v>1.274</v>
          </cell>
          <cell r="H12">
            <v>2.7679999999999998</v>
          </cell>
          <cell r="I12">
            <v>2.777777777777771</v>
          </cell>
          <cell r="K12">
            <v>3.363</v>
          </cell>
        </row>
        <row r="14">
          <cell r="B14">
            <v>383870</v>
          </cell>
          <cell r="E14">
            <v>20.592000000000002</v>
          </cell>
          <cell r="F14">
            <v>0.29399999999999998</v>
          </cell>
          <cell r="G14">
            <v>0.72699999999999998</v>
          </cell>
          <cell r="H14">
            <v>2.9169999999999998</v>
          </cell>
          <cell r="I14">
            <v>2.7397260273972561</v>
          </cell>
          <cell r="K14">
            <v>4.5629999999999997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384241</v>
          </cell>
          <cell r="E8">
            <v>4.8780000000000001</v>
          </cell>
          <cell r="F8">
            <v>0.154</v>
          </cell>
          <cell r="G8">
            <v>0.90700000000000003</v>
          </cell>
          <cell r="H8">
            <v>1.024</v>
          </cell>
          <cell r="I8">
            <v>2.7586206896551726</v>
          </cell>
          <cell r="K8">
            <v>17.11</v>
          </cell>
        </row>
        <row r="9">
          <cell r="B9">
            <v>384242</v>
          </cell>
          <cell r="E9">
            <v>6.3580000000000005</v>
          </cell>
          <cell r="F9">
            <v>0.42099999999999999</v>
          </cell>
          <cell r="G9">
            <v>0.79600000000000004</v>
          </cell>
          <cell r="H9">
            <v>4.62</v>
          </cell>
          <cell r="I9">
            <v>2.9629629629629628</v>
          </cell>
          <cell r="K9">
            <v>17.385000000000002</v>
          </cell>
        </row>
        <row r="10">
          <cell r="B10">
            <v>384243</v>
          </cell>
          <cell r="E10">
            <v>1.194</v>
          </cell>
          <cell r="F10">
            <v>6.8000000000000005E-2</v>
          </cell>
          <cell r="G10">
            <v>0.24</v>
          </cell>
          <cell r="H10">
            <v>2.367</v>
          </cell>
          <cell r="I10">
            <v>2.8368794326241202</v>
          </cell>
          <cell r="K10">
            <v>7.641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385155</v>
          </cell>
          <cell r="E8">
            <v>4.91</v>
          </cell>
          <cell r="F8">
            <v>0.24299999999999999</v>
          </cell>
          <cell r="G8">
            <v>0.48</v>
          </cell>
          <cell r="H8">
            <v>0.90100000000000002</v>
          </cell>
          <cell r="I8">
            <v>2.6490066225165623</v>
          </cell>
          <cell r="K8">
            <v>10.404</v>
          </cell>
        </row>
        <row r="9">
          <cell r="B9">
            <v>385156</v>
          </cell>
          <cell r="E9">
            <v>1.8140000000000001</v>
          </cell>
          <cell r="F9">
            <v>0.08</v>
          </cell>
          <cell r="G9">
            <v>0.127</v>
          </cell>
          <cell r="H9">
            <v>0.92700000000000005</v>
          </cell>
          <cell r="I9">
            <v>2.6845637583892659</v>
          </cell>
          <cell r="K9">
            <v>10.319000000000001</v>
          </cell>
        </row>
        <row r="10">
          <cell r="B10">
            <v>385157</v>
          </cell>
          <cell r="E10">
            <v>0.25800000000000001</v>
          </cell>
          <cell r="F10">
            <v>1.0999999999999999E-2</v>
          </cell>
          <cell r="G10">
            <v>1.2E-2</v>
          </cell>
          <cell r="H10">
            <v>3.4000000000000002E-2</v>
          </cell>
          <cell r="I10">
            <v>2.6490066225165623</v>
          </cell>
          <cell r="K10">
            <v>1.569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385619</v>
          </cell>
          <cell r="E8">
            <v>3.7919999999999998</v>
          </cell>
          <cell r="F8">
            <v>0.22600000000000001</v>
          </cell>
          <cell r="G8">
            <v>0.71099999999999997</v>
          </cell>
          <cell r="H8">
            <v>1.51</v>
          </cell>
          <cell r="I8">
            <v>2.8571428571428572</v>
          </cell>
          <cell r="K8">
            <v>29.978000000000002</v>
          </cell>
        </row>
        <row r="9">
          <cell r="B9">
            <v>385620</v>
          </cell>
          <cell r="E9">
            <v>2.4140000000000001</v>
          </cell>
          <cell r="F9">
            <v>0.182</v>
          </cell>
          <cell r="G9">
            <v>0.19500000000000001</v>
          </cell>
          <cell r="H9">
            <v>0.44600000000000001</v>
          </cell>
          <cell r="I9">
            <v>2.9197080291970825</v>
          </cell>
          <cell r="K9">
            <v>18.652000000000001</v>
          </cell>
        </row>
        <row r="10">
          <cell r="B10">
            <v>385621</v>
          </cell>
          <cell r="E10">
            <v>0.56200000000000006</v>
          </cell>
          <cell r="F10">
            <v>3.7999999999999999E-2</v>
          </cell>
          <cell r="G10">
            <v>0.28299999999999997</v>
          </cell>
          <cell r="H10">
            <v>0.77100000000000002</v>
          </cell>
          <cell r="I10">
            <v>2.8368794326241202</v>
          </cell>
          <cell r="K10">
            <v>4.0049999999999999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386204</v>
          </cell>
          <cell r="E8">
            <v>16.5</v>
          </cell>
          <cell r="F8">
            <v>6.4749999999999996</v>
          </cell>
          <cell r="G8">
            <v>0.81899999999999995</v>
          </cell>
          <cell r="H8">
            <v>1.823</v>
          </cell>
          <cell r="I8">
            <v>2.9850746268656638</v>
          </cell>
          <cell r="K8">
            <v>36.012999999999998</v>
          </cell>
        </row>
        <row r="9">
          <cell r="B9">
            <v>386205</v>
          </cell>
          <cell r="E9">
            <v>11.538</v>
          </cell>
          <cell r="F9">
            <v>0.91700000000000004</v>
          </cell>
          <cell r="G9">
            <v>1.417</v>
          </cell>
          <cell r="H9">
            <v>2.988</v>
          </cell>
          <cell r="I9">
            <v>3.0769230769230771</v>
          </cell>
          <cell r="K9">
            <v>47.658999999999999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B19">
            <v>389404</v>
          </cell>
          <cell r="E19">
            <v>0.316</v>
          </cell>
          <cell r="F19">
            <v>6.0000000000000001E-3</v>
          </cell>
          <cell r="G19">
            <v>0.03</v>
          </cell>
          <cell r="H19">
            <v>5.8000000000000003E-2</v>
          </cell>
          <cell r="I19">
            <v>2.6845637583892659</v>
          </cell>
          <cell r="K19">
            <v>0.628</v>
          </cell>
        </row>
        <row r="20">
          <cell r="B20">
            <v>389405</v>
          </cell>
          <cell r="E20">
            <v>2.4119999999999999</v>
          </cell>
          <cell r="F20">
            <v>9.5000000000000001E-2</v>
          </cell>
          <cell r="G20">
            <v>0.47599999999999998</v>
          </cell>
          <cell r="H20">
            <v>0.80300000000000005</v>
          </cell>
          <cell r="I20">
            <v>2.7027027027027111</v>
          </cell>
          <cell r="K20">
            <v>13.359</v>
          </cell>
        </row>
        <row r="21">
          <cell r="B21">
            <v>389406</v>
          </cell>
          <cell r="E21">
            <v>1.258</v>
          </cell>
          <cell r="F21">
            <v>0.30599999999999999</v>
          </cell>
          <cell r="G21">
            <v>6.4000000000000001E-2</v>
          </cell>
          <cell r="H21">
            <v>5.96</v>
          </cell>
          <cell r="I21">
            <v>2.7027027027027004</v>
          </cell>
          <cell r="K21">
            <v>3.1219999999999999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390201</v>
          </cell>
          <cell r="E8">
            <v>0.15</v>
          </cell>
          <cell r="F8">
            <v>6.0000000000000001E-3</v>
          </cell>
          <cell r="G8">
            <v>3.3000000000000002E-2</v>
          </cell>
          <cell r="H8">
            <v>5.5E-2</v>
          </cell>
          <cell r="K8">
            <v>0.47599999999999998</v>
          </cell>
        </row>
        <row r="9">
          <cell r="B9">
            <v>390202</v>
          </cell>
          <cell r="E9">
            <v>1.272</v>
          </cell>
          <cell r="F9">
            <v>0.17100000000000001</v>
          </cell>
          <cell r="G9">
            <v>0.51900000000000002</v>
          </cell>
          <cell r="H9">
            <v>1.0329999999999999</v>
          </cell>
          <cell r="K9">
            <v>20.128</v>
          </cell>
        </row>
        <row r="10">
          <cell r="B10">
            <v>390203</v>
          </cell>
          <cell r="E10">
            <v>0.7639999999999999</v>
          </cell>
          <cell r="F10">
            <v>0.28299999999999997</v>
          </cell>
          <cell r="G10">
            <v>4.2000000000000003E-2</v>
          </cell>
          <cell r="H10">
            <v>6.5010000000000003</v>
          </cell>
          <cell r="K10">
            <v>11.209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6">
          <cell r="B16">
            <v>376630</v>
          </cell>
          <cell r="E16">
            <v>30.988000000000003</v>
          </cell>
          <cell r="F16">
            <v>7.85</v>
          </cell>
          <cell r="G16">
            <v>2.9980000000000002</v>
          </cell>
          <cell r="H16">
            <v>11.013</v>
          </cell>
          <cell r="K16">
            <v>51.365000000000002</v>
          </cell>
        </row>
        <row r="17">
          <cell r="B17">
            <v>376631</v>
          </cell>
          <cell r="E17">
            <v>18.658000000000001</v>
          </cell>
          <cell r="F17">
            <v>3.3969999999999998</v>
          </cell>
          <cell r="G17">
            <v>1.865</v>
          </cell>
          <cell r="H17">
            <v>7.1130000000000004</v>
          </cell>
          <cell r="K17">
            <v>9.64</v>
          </cell>
        </row>
        <row r="19">
          <cell r="B19">
            <v>376633</v>
          </cell>
          <cell r="E19">
            <v>13.05</v>
          </cell>
          <cell r="F19">
            <v>1.423</v>
          </cell>
          <cell r="G19">
            <v>2.65</v>
          </cell>
          <cell r="H19">
            <v>6.5919999999999996</v>
          </cell>
          <cell r="K19">
            <v>11.199</v>
          </cell>
        </row>
        <row r="20">
          <cell r="B20">
            <v>376634</v>
          </cell>
          <cell r="E20">
            <v>3.4939999999999998</v>
          </cell>
          <cell r="F20">
            <v>0.91900000000000004</v>
          </cell>
          <cell r="G20">
            <v>0.126</v>
          </cell>
          <cell r="H20">
            <v>0.378</v>
          </cell>
          <cell r="K20">
            <v>8.7690000000000001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378060</v>
          </cell>
          <cell r="E12">
            <v>137.66999999999999</v>
          </cell>
          <cell r="F12">
            <v>6.819</v>
          </cell>
          <cell r="G12">
            <v>1.5109999999999999</v>
          </cell>
          <cell r="H12">
            <v>1.72</v>
          </cell>
          <cell r="K12">
            <v>155.90100000000001</v>
          </cell>
        </row>
        <row r="14">
          <cell r="B14">
            <v>378062</v>
          </cell>
          <cell r="E14">
            <v>1.0720000000000001</v>
          </cell>
          <cell r="F14">
            <v>0.14399999999999999</v>
          </cell>
          <cell r="G14">
            <v>1.7999999999999999E-2</v>
          </cell>
          <cell r="H14">
            <v>5.6000000000000001E-2</v>
          </cell>
          <cell r="K14">
            <v>10.337999999999999</v>
          </cell>
        </row>
        <row r="15">
          <cell r="B15">
            <v>378063</v>
          </cell>
          <cell r="E15">
            <v>18.878</v>
          </cell>
          <cell r="F15">
            <v>4.0810000000000004</v>
          </cell>
          <cell r="G15">
            <v>0.78300000000000003</v>
          </cell>
          <cell r="H15">
            <v>3.2429999999999999</v>
          </cell>
          <cell r="K15">
            <v>17.54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380194</v>
          </cell>
          <cell r="E8">
            <v>25.263999999999999</v>
          </cell>
          <cell r="F8">
            <v>0.873</v>
          </cell>
          <cell r="G8">
            <v>3.0339999999999998</v>
          </cell>
          <cell r="H8">
            <v>5.0049999999999999</v>
          </cell>
          <cell r="I8">
            <v>3.0303030303030201</v>
          </cell>
          <cell r="K8">
            <v>8.8789999999999996</v>
          </cell>
        </row>
        <row r="9">
          <cell r="B9">
            <v>380195</v>
          </cell>
          <cell r="E9">
            <v>37.606000000000002</v>
          </cell>
          <cell r="F9">
            <v>2.9249999999999998</v>
          </cell>
          <cell r="G9">
            <v>0.77</v>
          </cell>
          <cell r="H9">
            <v>0.70499999999999996</v>
          </cell>
          <cell r="I9">
            <v>3.2258064516128941</v>
          </cell>
          <cell r="K9">
            <v>22.504999999999999</v>
          </cell>
        </row>
        <row r="10">
          <cell r="B10">
            <v>380196</v>
          </cell>
          <cell r="E10">
            <v>0.96600000000000008</v>
          </cell>
          <cell r="F10">
            <v>8.5000000000000006E-2</v>
          </cell>
          <cell r="G10">
            <v>0.128</v>
          </cell>
          <cell r="H10">
            <v>0.20599999999999999</v>
          </cell>
          <cell r="I10">
            <v>2.7586206896551726</v>
          </cell>
          <cell r="K10">
            <v>14.263999999999999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380847</v>
          </cell>
          <cell r="E14">
            <v>3.6059999999999999</v>
          </cell>
          <cell r="F14">
            <v>0.182</v>
          </cell>
          <cell r="G14">
            <v>0.19600000000000001</v>
          </cell>
          <cell r="H14">
            <v>0.83599999999999997</v>
          </cell>
          <cell r="I14">
            <v>2.8571428571428572</v>
          </cell>
          <cell r="K14">
            <v>9.1609999999999996</v>
          </cell>
        </row>
        <row r="15">
          <cell r="B15">
            <v>380848</v>
          </cell>
          <cell r="E15">
            <v>5.1580000000000004</v>
          </cell>
          <cell r="F15">
            <v>0.999</v>
          </cell>
          <cell r="G15">
            <v>0.94199999999999995</v>
          </cell>
          <cell r="H15">
            <v>1.333</v>
          </cell>
          <cell r="I15">
            <v>2.8169014084507067</v>
          </cell>
          <cell r="K15">
            <v>3.5059999999999998</v>
          </cell>
        </row>
        <row r="16">
          <cell r="B16">
            <v>380849</v>
          </cell>
          <cell r="E16">
            <v>13.994000000000002</v>
          </cell>
          <cell r="F16">
            <v>5.79</v>
          </cell>
          <cell r="G16">
            <v>1.01</v>
          </cell>
          <cell r="H16">
            <v>8.0470000000000006</v>
          </cell>
          <cell r="I16">
            <v>2.7397260273972668</v>
          </cell>
          <cell r="K16">
            <v>23.085999999999999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1">
          <cell r="B21">
            <v>381190</v>
          </cell>
          <cell r="E21">
            <v>1.34</v>
          </cell>
          <cell r="F21">
            <v>0.2878753</v>
          </cell>
          <cell r="G21">
            <v>0.39544389999999996</v>
          </cell>
          <cell r="H21">
            <v>1.0729610000000001</v>
          </cell>
          <cell r="I21">
            <v>2.8368794326241087</v>
          </cell>
          <cell r="K21">
            <v>10.503</v>
          </cell>
        </row>
        <row r="22">
          <cell r="B22">
            <v>381191</v>
          </cell>
          <cell r="E22">
            <v>1.446</v>
          </cell>
          <cell r="F22">
            <v>0.37454969999999999</v>
          </cell>
          <cell r="G22">
            <v>0.160834</v>
          </cell>
          <cell r="H22">
            <v>0.34275909999999998</v>
          </cell>
          <cell r="I22">
            <v>2.8368794326241087</v>
          </cell>
          <cell r="K22">
            <v>6.7130000000000001</v>
          </cell>
        </row>
        <row r="24">
          <cell r="B24">
            <v>381193</v>
          </cell>
          <cell r="E24">
            <v>4.266</v>
          </cell>
          <cell r="F24">
            <v>0.38319219999999998</v>
          </cell>
          <cell r="G24">
            <v>0.11884980000000001</v>
          </cell>
          <cell r="H24">
            <v>0.4703117</v>
          </cell>
          <cell r="I24">
            <v>2.9629629629629628</v>
          </cell>
          <cell r="K24">
            <v>6.19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381886</v>
          </cell>
          <cell r="E11">
            <v>0.81199999999999983</v>
          </cell>
          <cell r="F11">
            <v>2.9000000000000001E-2</v>
          </cell>
          <cell r="G11">
            <v>2.1000000000000001E-2</v>
          </cell>
          <cell r="H11">
            <v>9.6000000000000002E-2</v>
          </cell>
          <cell r="I11">
            <v>2.7972027972027949</v>
          </cell>
          <cell r="K11">
            <v>2.169</v>
          </cell>
        </row>
        <row r="12">
          <cell r="B12">
            <v>381887</v>
          </cell>
          <cell r="E12">
            <v>2.0760000000000001</v>
          </cell>
          <cell r="F12">
            <v>7.0999999999999994E-2</v>
          </cell>
          <cell r="G12">
            <v>0.16300000000000001</v>
          </cell>
          <cell r="H12">
            <v>0.38</v>
          </cell>
          <cell r="I12">
            <v>2.9411764705882302</v>
          </cell>
          <cell r="K12">
            <v>6.234</v>
          </cell>
        </row>
        <row r="14">
          <cell r="B14">
            <v>381889</v>
          </cell>
          <cell r="E14">
            <v>0.81600000000000006</v>
          </cell>
          <cell r="F14">
            <v>0.06</v>
          </cell>
          <cell r="G14">
            <v>1.4E-2</v>
          </cell>
          <cell r="H14">
            <v>6.0999999999999999E-2</v>
          </cell>
          <cell r="I14">
            <v>2.9197080291970705</v>
          </cell>
          <cell r="K14">
            <v>6.1219999999999999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382512</v>
          </cell>
          <cell r="E15">
            <v>0.74800000000000011</v>
          </cell>
          <cell r="F15">
            <v>0.15</v>
          </cell>
          <cell r="G15">
            <v>0.19600000000000001</v>
          </cell>
          <cell r="H15">
            <v>0.57099999999999995</v>
          </cell>
          <cell r="I15">
            <v>2.7397260273972668</v>
          </cell>
          <cell r="K15">
            <v>5.1680000000000001</v>
          </cell>
        </row>
        <row r="16">
          <cell r="B16">
            <v>382513</v>
          </cell>
          <cell r="E16">
            <v>5.5139999999999993</v>
          </cell>
          <cell r="F16">
            <v>0.49099999999999999</v>
          </cell>
          <cell r="G16">
            <v>0.36199999999999999</v>
          </cell>
          <cell r="H16">
            <v>0.96799999999999997</v>
          </cell>
          <cell r="I16">
            <v>3.0534351145038245</v>
          </cell>
          <cell r="K16">
            <v>3.1549999999999998</v>
          </cell>
        </row>
        <row r="17">
          <cell r="B17">
            <v>382514</v>
          </cell>
          <cell r="E17">
            <v>1.3659999999999999</v>
          </cell>
          <cell r="F17">
            <v>0.20599999999999999</v>
          </cell>
          <cell r="G17">
            <v>0.33700000000000002</v>
          </cell>
          <cell r="H17">
            <v>0.88700000000000001</v>
          </cell>
          <cell r="I17">
            <v>2.8571428571428572</v>
          </cell>
          <cell r="K17">
            <v>2.77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8">
          <cell r="B18">
            <v>383208</v>
          </cell>
          <cell r="E18">
            <v>2.698</v>
          </cell>
          <cell r="F18">
            <v>0.26100000000000001</v>
          </cell>
          <cell r="G18">
            <v>0.32700000000000001</v>
          </cell>
          <cell r="H18">
            <v>0.46899999999999997</v>
          </cell>
          <cell r="I18">
            <v>2.6845637583892556</v>
          </cell>
          <cell r="K18">
            <v>2.9329999999999998</v>
          </cell>
        </row>
        <row r="19">
          <cell r="B19">
            <v>383209</v>
          </cell>
          <cell r="E19">
            <v>0.17399999999999999</v>
          </cell>
          <cell r="F19">
            <v>8.9999999999999993E-3</v>
          </cell>
          <cell r="G19">
            <v>3.4000000000000002E-2</v>
          </cell>
          <cell r="H19">
            <v>4.4999999999999998E-2</v>
          </cell>
          <cell r="I19">
            <v>2.6143790849673185</v>
          </cell>
          <cell r="K19">
            <v>1.645</v>
          </cell>
        </row>
        <row r="20">
          <cell r="B20">
            <v>383210</v>
          </cell>
          <cell r="E20">
            <v>1.3959999999999999</v>
          </cell>
          <cell r="F20">
            <v>0.14199999999999999</v>
          </cell>
          <cell r="G20">
            <v>0.35499999999999998</v>
          </cell>
          <cell r="H20">
            <v>0.40899999999999997</v>
          </cell>
          <cell r="I20">
            <v>2.6490066225165623</v>
          </cell>
          <cell r="K20">
            <v>12.196999999999999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62"/>
  <sheetViews>
    <sheetView tabSelected="1" workbookViewId="0">
      <pane ySplit="1" topLeftCell="A2" activePane="bottomLeft" state="frozen"/>
      <selection pane="bottomLeft" activeCell="D37" sqref="D3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6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5" t="s">
        <v>9</v>
      </c>
      <c r="K1" s="14" t="s">
        <v>10</v>
      </c>
    </row>
    <row r="2" spans="1:11" s="49" customFormat="1" x14ac:dyDescent="0.2">
      <c r="A2" s="53" t="s">
        <v>37</v>
      </c>
      <c r="B2" s="54">
        <v>615865.67000000004</v>
      </c>
      <c r="C2" s="54">
        <v>814966.79</v>
      </c>
      <c r="D2" s="55">
        <v>575</v>
      </c>
      <c r="E2" s="55">
        <v>3.7</v>
      </c>
      <c r="F2" s="56">
        <v>575</v>
      </c>
      <c r="G2" s="56" t="s">
        <v>38</v>
      </c>
      <c r="H2" s="56"/>
      <c r="I2" s="56" t="s">
        <v>39</v>
      </c>
      <c r="J2" s="57" t="s">
        <v>40</v>
      </c>
      <c r="K2" s="53" t="s">
        <v>33</v>
      </c>
    </row>
    <row r="3" spans="1:11" s="49" customFormat="1" x14ac:dyDescent="0.2">
      <c r="A3" s="53" t="s">
        <v>42</v>
      </c>
      <c r="B3" s="54">
        <v>615876.23</v>
      </c>
      <c r="C3" s="54">
        <v>814967.99</v>
      </c>
      <c r="D3" s="55">
        <v>575</v>
      </c>
      <c r="E3" s="55">
        <v>4.5</v>
      </c>
      <c r="F3" s="56">
        <v>575</v>
      </c>
      <c r="G3" s="56" t="s">
        <v>38</v>
      </c>
      <c r="H3" s="56"/>
      <c r="I3" s="56" t="s">
        <v>45</v>
      </c>
      <c r="J3" s="58">
        <v>43642</v>
      </c>
      <c r="K3" s="53" t="s">
        <v>33</v>
      </c>
    </row>
    <row r="4" spans="1:11" s="49" customFormat="1" x14ac:dyDescent="0.2">
      <c r="A4" s="53" t="s">
        <v>43</v>
      </c>
      <c r="B4" s="54">
        <v>615879.55000000005</v>
      </c>
      <c r="C4" s="54">
        <v>814966.93</v>
      </c>
      <c r="D4" s="55">
        <v>575</v>
      </c>
      <c r="E4" s="55">
        <v>4</v>
      </c>
      <c r="F4" s="56">
        <v>575</v>
      </c>
      <c r="G4" s="56" t="s">
        <v>38</v>
      </c>
      <c r="H4" s="56"/>
      <c r="I4" s="56" t="s">
        <v>39</v>
      </c>
      <c r="J4" s="57">
        <v>43652</v>
      </c>
      <c r="K4" s="53" t="s">
        <v>33</v>
      </c>
    </row>
    <row r="5" spans="1:11" s="49" customFormat="1" x14ac:dyDescent="0.2">
      <c r="A5" s="53" t="s">
        <v>47</v>
      </c>
      <c r="B5" s="54">
        <v>615885.81999999995</v>
      </c>
      <c r="C5" s="54">
        <v>814963.52</v>
      </c>
      <c r="D5" s="55">
        <v>575</v>
      </c>
      <c r="E5" s="55">
        <v>5.3</v>
      </c>
      <c r="F5" s="56">
        <v>575</v>
      </c>
      <c r="G5" s="56" t="s">
        <v>38</v>
      </c>
      <c r="H5" s="56"/>
      <c r="I5" s="56" t="s">
        <v>63</v>
      </c>
      <c r="J5" s="59" t="s">
        <v>64</v>
      </c>
      <c r="K5" s="53" t="s">
        <v>33</v>
      </c>
    </row>
    <row r="6" spans="1:11" s="49" customFormat="1" x14ac:dyDescent="0.2">
      <c r="A6" s="53" t="s">
        <v>48</v>
      </c>
      <c r="B6" s="54">
        <v>615887.66</v>
      </c>
      <c r="C6" s="54">
        <v>814962.46</v>
      </c>
      <c r="D6" s="55">
        <v>575</v>
      </c>
      <c r="E6" s="55">
        <v>4.9000000000000004</v>
      </c>
      <c r="F6" s="56">
        <v>575</v>
      </c>
      <c r="G6" s="56" t="s">
        <v>38</v>
      </c>
      <c r="H6" s="56"/>
      <c r="I6" s="56" t="s">
        <v>63</v>
      </c>
      <c r="J6" s="59" t="s">
        <v>66</v>
      </c>
      <c r="K6" s="53" t="s">
        <v>33</v>
      </c>
    </row>
    <row r="7" spans="1:11" s="49" customFormat="1" x14ac:dyDescent="0.2">
      <c r="A7" s="53" t="s">
        <v>49</v>
      </c>
      <c r="B7" s="54">
        <v>615889.64</v>
      </c>
      <c r="C7" s="54">
        <v>814960.89</v>
      </c>
      <c r="D7" s="55">
        <v>575</v>
      </c>
      <c r="E7" s="55">
        <v>3.9</v>
      </c>
      <c r="F7" s="56">
        <v>575</v>
      </c>
      <c r="G7" s="56" t="s">
        <v>38</v>
      </c>
      <c r="H7" s="56"/>
      <c r="I7" s="56" t="s">
        <v>54</v>
      </c>
      <c r="J7" s="59" t="s">
        <v>55</v>
      </c>
      <c r="K7" s="53" t="s">
        <v>33</v>
      </c>
    </row>
    <row r="8" spans="1:11" s="49" customFormat="1" x14ac:dyDescent="0.2">
      <c r="A8" s="53" t="s">
        <v>50</v>
      </c>
      <c r="B8" s="54">
        <v>615894.91</v>
      </c>
      <c r="C8" s="54">
        <v>814957.49</v>
      </c>
      <c r="D8" s="55">
        <v>575</v>
      </c>
      <c r="E8" s="55">
        <v>4.0999999999999996</v>
      </c>
      <c r="F8" s="56">
        <v>575</v>
      </c>
      <c r="G8" s="56" t="s">
        <v>38</v>
      </c>
      <c r="H8" s="56"/>
      <c r="I8" s="56" t="s">
        <v>54</v>
      </c>
      <c r="J8" s="59" t="s">
        <v>58</v>
      </c>
      <c r="K8" s="53" t="s">
        <v>33</v>
      </c>
    </row>
    <row r="9" spans="1:11" s="49" customFormat="1" x14ac:dyDescent="0.2">
      <c r="A9" s="53" t="s">
        <v>51</v>
      </c>
      <c r="B9" s="54">
        <v>615896.67000000004</v>
      </c>
      <c r="C9" s="54">
        <v>814956.14</v>
      </c>
      <c r="D9" s="55">
        <v>575</v>
      </c>
      <c r="E9" s="55">
        <v>3.8</v>
      </c>
      <c r="F9" s="56">
        <v>575</v>
      </c>
      <c r="G9" s="56" t="s">
        <v>38</v>
      </c>
      <c r="H9" s="56"/>
      <c r="I9" s="56" t="s">
        <v>63</v>
      </c>
      <c r="J9" s="58">
        <v>43473</v>
      </c>
      <c r="K9" s="53" t="s">
        <v>33</v>
      </c>
    </row>
    <row r="10" spans="1:11" s="49" customFormat="1" x14ac:dyDescent="0.2">
      <c r="A10" s="53" t="s">
        <v>52</v>
      </c>
      <c r="B10" s="54">
        <v>615901.03</v>
      </c>
      <c r="C10" s="54">
        <v>814952.79</v>
      </c>
      <c r="D10" s="55">
        <v>575</v>
      </c>
      <c r="E10" s="55">
        <v>3.3</v>
      </c>
      <c r="F10" s="56">
        <v>575</v>
      </c>
      <c r="G10" s="56" t="s">
        <v>38</v>
      </c>
      <c r="H10" s="56"/>
      <c r="I10" s="56" t="s">
        <v>39</v>
      </c>
      <c r="J10" s="58">
        <v>43624</v>
      </c>
      <c r="K10" s="53" t="s">
        <v>33</v>
      </c>
    </row>
    <row r="11" spans="1:11" s="18" customFormat="1" x14ac:dyDescent="0.2">
      <c r="A11" s="53" t="s">
        <v>53</v>
      </c>
      <c r="B11" s="54">
        <v>615908.80000000005</v>
      </c>
      <c r="C11" s="54">
        <v>814951.22</v>
      </c>
      <c r="D11" s="55">
        <v>575</v>
      </c>
      <c r="E11" s="55">
        <v>5.3</v>
      </c>
      <c r="F11" s="56">
        <v>575</v>
      </c>
      <c r="G11" s="56" t="s">
        <v>38</v>
      </c>
      <c r="H11" s="56"/>
      <c r="I11" s="56" t="s">
        <v>39</v>
      </c>
      <c r="J11" s="58">
        <v>43746</v>
      </c>
      <c r="K11" s="53" t="s">
        <v>33</v>
      </c>
    </row>
    <row r="12" spans="1:11" x14ac:dyDescent="0.2">
      <c r="A12" s="53" t="s">
        <v>68</v>
      </c>
      <c r="B12" s="54">
        <v>615912.06000000006</v>
      </c>
      <c r="C12" s="54">
        <v>814948.09</v>
      </c>
      <c r="D12" s="55">
        <v>575</v>
      </c>
      <c r="E12" s="55">
        <v>3.5</v>
      </c>
      <c r="F12" s="56">
        <v>575</v>
      </c>
      <c r="G12" s="56" t="s">
        <v>38</v>
      </c>
      <c r="H12" s="56"/>
      <c r="I12" s="56" t="s">
        <v>63</v>
      </c>
      <c r="J12" s="59" t="s">
        <v>79</v>
      </c>
      <c r="K12" s="53" t="s">
        <v>33</v>
      </c>
    </row>
    <row r="13" spans="1:11" x14ac:dyDescent="0.2">
      <c r="A13" s="53" t="s">
        <v>69</v>
      </c>
      <c r="B13" s="54">
        <v>615914.78</v>
      </c>
      <c r="C13" s="54">
        <v>814944.48</v>
      </c>
      <c r="D13" s="55">
        <v>575</v>
      </c>
      <c r="E13" s="55">
        <v>4.3</v>
      </c>
      <c r="F13" s="56">
        <v>575</v>
      </c>
      <c r="G13" s="56" t="s">
        <v>38</v>
      </c>
      <c r="H13" s="56"/>
      <c r="I13" s="56" t="s">
        <v>63</v>
      </c>
      <c r="J13" s="59" t="s">
        <v>76</v>
      </c>
      <c r="K13" s="53" t="s">
        <v>33</v>
      </c>
    </row>
    <row r="14" spans="1:11" x14ac:dyDescent="0.2">
      <c r="A14" s="53" t="s">
        <v>70</v>
      </c>
      <c r="B14" s="54">
        <v>615916.15</v>
      </c>
      <c r="C14" s="54">
        <v>814942.38</v>
      </c>
      <c r="D14" s="55">
        <v>575</v>
      </c>
      <c r="E14" s="55">
        <v>3.9</v>
      </c>
      <c r="F14" s="56">
        <v>575</v>
      </c>
      <c r="G14" s="56" t="s">
        <v>38</v>
      </c>
      <c r="H14" s="56"/>
      <c r="I14" s="56" t="s">
        <v>63</v>
      </c>
      <c r="J14" s="59" t="s">
        <v>81</v>
      </c>
      <c r="K14" s="53" t="s">
        <v>33</v>
      </c>
    </row>
    <row r="15" spans="1:11" x14ac:dyDescent="0.2">
      <c r="A15" s="53" t="s">
        <v>71</v>
      </c>
      <c r="B15" s="54">
        <v>615918.76</v>
      </c>
      <c r="C15" s="54">
        <v>814940.41</v>
      </c>
      <c r="D15" s="55">
        <v>575</v>
      </c>
      <c r="E15" s="55">
        <v>3.8</v>
      </c>
      <c r="F15" s="56">
        <v>575</v>
      </c>
      <c r="G15" s="56" t="s">
        <v>38</v>
      </c>
      <c r="H15" s="56"/>
      <c r="I15" s="56" t="s">
        <v>63</v>
      </c>
      <c r="J15" s="59" t="s">
        <v>83</v>
      </c>
      <c r="K15" s="53" t="s">
        <v>33</v>
      </c>
    </row>
    <row r="16" spans="1:11" x14ac:dyDescent="0.2">
      <c r="A16" s="53" t="s">
        <v>72</v>
      </c>
      <c r="B16" s="54">
        <v>615922.53</v>
      </c>
      <c r="C16" s="54">
        <v>814937.28</v>
      </c>
      <c r="D16" s="55">
        <v>575</v>
      </c>
      <c r="E16" s="55">
        <v>3.6</v>
      </c>
      <c r="F16" s="56">
        <v>575</v>
      </c>
      <c r="G16" s="56" t="s">
        <v>38</v>
      </c>
      <c r="H16" s="56"/>
      <c r="I16" s="56" t="s">
        <v>89</v>
      </c>
      <c r="J16" s="59" t="s">
        <v>90</v>
      </c>
      <c r="K16" s="53" t="s">
        <v>33</v>
      </c>
    </row>
    <row r="17" spans="1:17" x14ac:dyDescent="0.2">
      <c r="A17" s="53" t="s">
        <v>73</v>
      </c>
      <c r="B17" s="54">
        <v>615928.81999999995</v>
      </c>
      <c r="C17" s="54">
        <v>814935.07</v>
      </c>
      <c r="D17" s="55">
        <v>575</v>
      </c>
      <c r="E17" s="55">
        <v>4.4000000000000004</v>
      </c>
      <c r="F17" s="56">
        <v>575</v>
      </c>
      <c r="G17" s="56" t="s">
        <v>38</v>
      </c>
      <c r="H17" s="56"/>
      <c r="I17" s="56" t="s">
        <v>39</v>
      </c>
      <c r="J17" s="58">
        <v>43533</v>
      </c>
      <c r="K17" s="53" t="s">
        <v>33</v>
      </c>
    </row>
    <row r="18" spans="1:17" x14ac:dyDescent="0.2">
      <c r="A18" s="53" t="s">
        <v>74</v>
      </c>
      <c r="B18" s="54">
        <v>615930.93999999994</v>
      </c>
      <c r="C18" s="54">
        <v>814934.4</v>
      </c>
      <c r="D18" s="55">
        <v>575</v>
      </c>
      <c r="E18" s="55">
        <v>3.3</v>
      </c>
      <c r="F18" s="56">
        <v>575</v>
      </c>
      <c r="G18" s="56" t="s">
        <v>38</v>
      </c>
      <c r="H18" s="56"/>
      <c r="I18" s="56" t="s">
        <v>89</v>
      </c>
      <c r="J18" s="58">
        <v>43747</v>
      </c>
      <c r="K18" s="53" t="s">
        <v>33</v>
      </c>
    </row>
    <row r="19" spans="1:17" x14ac:dyDescent="0.2">
      <c r="A19" s="53" t="s">
        <v>75</v>
      </c>
      <c r="B19" s="54">
        <v>615933.11</v>
      </c>
      <c r="C19" s="54">
        <v>814933.65</v>
      </c>
      <c r="D19" s="55">
        <v>575</v>
      </c>
      <c r="E19" s="55">
        <v>3.7</v>
      </c>
      <c r="F19" s="56">
        <v>575</v>
      </c>
      <c r="G19" s="56" t="s">
        <v>38</v>
      </c>
      <c r="H19" s="56"/>
      <c r="I19" s="56" t="s">
        <v>63</v>
      </c>
      <c r="J19" s="58">
        <v>43778</v>
      </c>
      <c r="K19" s="53" t="s">
        <v>33</v>
      </c>
    </row>
    <row r="20" spans="1:17" x14ac:dyDescent="0.2">
      <c r="A20" s="53" t="s">
        <v>86</v>
      </c>
      <c r="B20" s="54">
        <v>615934.81000000006</v>
      </c>
      <c r="C20" s="54">
        <v>814932.97</v>
      </c>
      <c r="D20" s="55">
        <v>575</v>
      </c>
      <c r="E20" s="55">
        <v>4.5</v>
      </c>
      <c r="F20" s="56">
        <v>575</v>
      </c>
      <c r="G20" s="56" t="s">
        <v>38</v>
      </c>
      <c r="H20" s="56"/>
      <c r="I20" s="56" t="s">
        <v>63</v>
      </c>
      <c r="J20" s="59" t="s">
        <v>87</v>
      </c>
      <c r="K20" s="53" t="s">
        <v>33</v>
      </c>
    </row>
    <row r="21" spans="1:17" x14ac:dyDescent="0.2">
      <c r="A21" s="53" t="s">
        <v>94</v>
      </c>
      <c r="B21" s="54">
        <v>615938.63</v>
      </c>
      <c r="C21" s="54">
        <v>814930.55</v>
      </c>
      <c r="D21" s="55">
        <v>575</v>
      </c>
      <c r="E21" s="55">
        <v>4</v>
      </c>
      <c r="F21" s="56">
        <v>575</v>
      </c>
      <c r="G21" s="56" t="s">
        <v>38</v>
      </c>
      <c r="H21" s="56"/>
      <c r="I21" s="56" t="s">
        <v>39</v>
      </c>
      <c r="J21" s="58">
        <v>43773</v>
      </c>
      <c r="K21" s="53" t="s">
        <v>33</v>
      </c>
    </row>
    <row r="22" spans="1:17" x14ac:dyDescent="0.2">
      <c r="A22" s="53" t="s">
        <v>95</v>
      </c>
      <c r="B22" s="54">
        <v>615941.81000000006</v>
      </c>
      <c r="C22" s="54">
        <v>814928.65</v>
      </c>
      <c r="D22" s="55">
        <v>575</v>
      </c>
      <c r="E22" s="55">
        <v>3.4</v>
      </c>
      <c r="F22" s="56">
        <v>575</v>
      </c>
      <c r="G22" s="56" t="s">
        <v>38</v>
      </c>
      <c r="H22" s="56"/>
      <c r="I22" s="56" t="s">
        <v>89</v>
      </c>
      <c r="J22" s="58">
        <v>43775</v>
      </c>
      <c r="K22" s="53" t="s">
        <v>33</v>
      </c>
    </row>
    <row r="23" spans="1:17" x14ac:dyDescent="0.2">
      <c r="A23" s="53" t="s">
        <v>96</v>
      </c>
      <c r="B23" s="54">
        <v>615943.75</v>
      </c>
      <c r="C23" s="54">
        <v>814927.44</v>
      </c>
      <c r="D23" s="55">
        <v>575</v>
      </c>
      <c r="E23" s="55">
        <v>4.2</v>
      </c>
      <c r="F23" s="56">
        <v>575</v>
      </c>
      <c r="G23" s="56" t="s">
        <v>38</v>
      </c>
      <c r="H23" s="56"/>
      <c r="I23" s="56" t="s">
        <v>63</v>
      </c>
      <c r="J23" s="58">
        <v>43777</v>
      </c>
      <c r="K23" s="53" t="s">
        <v>33</v>
      </c>
    </row>
    <row r="24" spans="1:17" x14ac:dyDescent="0.2">
      <c r="A24" s="53" t="s">
        <v>97</v>
      </c>
      <c r="B24" s="54">
        <v>615947.56000000006</v>
      </c>
      <c r="C24" s="54">
        <v>814925.24</v>
      </c>
      <c r="D24" s="55">
        <v>575</v>
      </c>
      <c r="E24" s="55">
        <v>4.2</v>
      </c>
      <c r="F24" s="56">
        <v>575</v>
      </c>
      <c r="G24" s="56" t="s">
        <v>38</v>
      </c>
      <c r="H24" s="56"/>
      <c r="I24" s="56" t="s">
        <v>89</v>
      </c>
      <c r="J24" s="58">
        <v>43780</v>
      </c>
      <c r="K24" s="53" t="s">
        <v>33</v>
      </c>
    </row>
    <row r="25" spans="1:17" x14ac:dyDescent="0.2">
      <c r="A25" s="53" t="s">
        <v>98</v>
      </c>
      <c r="B25" s="54">
        <v>615950.43000000005</v>
      </c>
      <c r="C25" s="54">
        <v>814923.07</v>
      </c>
      <c r="D25" s="55">
        <v>575</v>
      </c>
      <c r="E25" s="55">
        <v>3</v>
      </c>
      <c r="F25" s="56">
        <v>575</v>
      </c>
      <c r="G25" s="56" t="s">
        <v>38</v>
      </c>
      <c r="H25" s="56"/>
      <c r="I25" s="56" t="s">
        <v>39</v>
      </c>
      <c r="J25" s="59" t="s">
        <v>106</v>
      </c>
      <c r="K25" s="53" t="s">
        <v>33</v>
      </c>
    </row>
    <row r="26" spans="1:17" x14ac:dyDescent="0.2">
      <c r="A26" s="53" t="s">
        <v>99</v>
      </c>
      <c r="B26" s="54">
        <v>615952.84</v>
      </c>
      <c r="C26" s="54">
        <v>814921.07</v>
      </c>
      <c r="D26" s="55">
        <v>575</v>
      </c>
      <c r="E26" s="55">
        <v>4.3</v>
      </c>
      <c r="F26" s="56">
        <v>575</v>
      </c>
      <c r="G26" s="56" t="s">
        <v>38</v>
      </c>
      <c r="H26" s="56"/>
      <c r="I26" s="56" t="s">
        <v>63</v>
      </c>
      <c r="J26" s="58">
        <v>43789</v>
      </c>
      <c r="K26" s="53" t="s">
        <v>33</v>
      </c>
    </row>
    <row r="27" spans="1:17" x14ac:dyDescent="0.2">
      <c r="A27" s="53" t="s">
        <v>103</v>
      </c>
      <c r="B27" s="54" t="s">
        <v>126</v>
      </c>
      <c r="C27" s="54" t="s">
        <v>127</v>
      </c>
      <c r="D27" s="55">
        <v>575</v>
      </c>
      <c r="E27" s="55">
        <v>4.5999999999999996</v>
      </c>
      <c r="F27" s="56">
        <v>575</v>
      </c>
      <c r="G27" s="56" t="s">
        <v>38</v>
      </c>
      <c r="H27" s="56"/>
      <c r="I27" s="56" t="s">
        <v>39</v>
      </c>
      <c r="J27" s="59" t="s">
        <v>108</v>
      </c>
      <c r="K27" s="53" t="s">
        <v>33</v>
      </c>
    </row>
    <row r="28" spans="1:17" x14ac:dyDescent="0.2">
      <c r="A28" s="50" t="s">
        <v>104</v>
      </c>
      <c r="B28" s="4" t="s">
        <v>128</v>
      </c>
      <c r="C28" s="4" t="s">
        <v>129</v>
      </c>
      <c r="D28" s="36">
        <v>575</v>
      </c>
      <c r="E28" s="36"/>
      <c r="F28" s="18">
        <v>575</v>
      </c>
      <c r="G28" s="18" t="s">
        <v>38</v>
      </c>
      <c r="H28" s="18"/>
      <c r="K28" s="50" t="s">
        <v>33</v>
      </c>
      <c r="L28" s="18"/>
      <c r="M28" s="18"/>
      <c r="N28" s="18"/>
      <c r="O28" s="18"/>
      <c r="P28" s="18"/>
      <c r="Q28" s="18"/>
    </row>
    <row r="29" spans="1:17" x14ac:dyDescent="0.2">
      <c r="A29" s="53" t="s">
        <v>105</v>
      </c>
      <c r="B29" s="54" t="s">
        <v>130</v>
      </c>
      <c r="C29" s="54" t="s">
        <v>131</v>
      </c>
      <c r="D29" s="55">
        <v>575</v>
      </c>
      <c r="E29" s="55">
        <v>4.8</v>
      </c>
      <c r="F29" s="56">
        <v>575</v>
      </c>
      <c r="G29" s="56" t="s">
        <v>38</v>
      </c>
      <c r="H29" s="56"/>
      <c r="I29" s="56" t="s">
        <v>63</v>
      </c>
      <c r="J29" s="58">
        <v>43819</v>
      </c>
      <c r="K29" s="53" t="s">
        <v>33</v>
      </c>
    </row>
    <row r="30" spans="1:17" x14ac:dyDescent="0.2">
      <c r="A30" s="53" t="s">
        <v>110</v>
      </c>
      <c r="B30" s="54" t="s">
        <v>132</v>
      </c>
      <c r="C30" s="54" t="s">
        <v>133</v>
      </c>
      <c r="D30" s="55">
        <v>575</v>
      </c>
      <c r="E30" s="55">
        <v>4.0999999999999996</v>
      </c>
      <c r="F30" s="56">
        <v>575</v>
      </c>
      <c r="G30" s="56" t="s">
        <v>38</v>
      </c>
      <c r="H30" s="56"/>
      <c r="I30" s="56" t="s">
        <v>63</v>
      </c>
      <c r="J30" s="58">
        <v>43862</v>
      </c>
      <c r="K30" s="53" t="s">
        <v>33</v>
      </c>
    </row>
    <row r="31" spans="1:17" x14ac:dyDescent="0.2">
      <c r="A31" s="53" t="s">
        <v>111</v>
      </c>
      <c r="B31" s="54" t="s">
        <v>134</v>
      </c>
      <c r="C31" s="54" t="s">
        <v>135</v>
      </c>
      <c r="D31" s="55">
        <v>575</v>
      </c>
      <c r="E31" s="55">
        <v>4.4000000000000004</v>
      </c>
      <c r="F31" s="56">
        <v>575</v>
      </c>
      <c r="G31" s="56" t="s">
        <v>38</v>
      </c>
      <c r="H31" s="56"/>
      <c r="I31" s="56" t="s">
        <v>89</v>
      </c>
      <c r="J31" s="58">
        <v>43867</v>
      </c>
      <c r="K31" s="53" t="s">
        <v>33</v>
      </c>
    </row>
    <row r="32" spans="1:17" x14ac:dyDescent="0.2">
      <c r="A32" s="53" t="s">
        <v>112</v>
      </c>
      <c r="B32" s="54" t="s">
        <v>136</v>
      </c>
      <c r="C32" s="54" t="s">
        <v>137</v>
      </c>
      <c r="D32" s="55">
        <v>575</v>
      </c>
      <c r="E32" s="55">
        <v>3.5</v>
      </c>
      <c r="F32" s="56">
        <v>575</v>
      </c>
      <c r="G32" s="56" t="s">
        <v>38</v>
      </c>
      <c r="H32" s="56"/>
      <c r="I32" s="56" t="s">
        <v>89</v>
      </c>
      <c r="J32" s="58">
        <v>43874</v>
      </c>
      <c r="K32" s="53" t="s">
        <v>33</v>
      </c>
    </row>
    <row r="33" spans="1:11" x14ac:dyDescent="0.2">
      <c r="A33" s="53" t="s">
        <v>113</v>
      </c>
      <c r="B33" s="54" t="s">
        <v>138</v>
      </c>
      <c r="C33" s="54" t="s">
        <v>139</v>
      </c>
      <c r="D33" s="55">
        <v>575</v>
      </c>
      <c r="E33" s="55">
        <v>3.2</v>
      </c>
      <c r="F33" s="56">
        <v>575</v>
      </c>
      <c r="G33" s="56" t="s">
        <v>38</v>
      </c>
      <c r="H33" s="56"/>
      <c r="I33" s="56" t="s">
        <v>89</v>
      </c>
      <c r="J33" s="58">
        <v>43878</v>
      </c>
      <c r="K33" s="53" t="s">
        <v>33</v>
      </c>
    </row>
    <row r="34" spans="1:11" x14ac:dyDescent="0.25">
      <c r="A34" s="50" t="s">
        <v>124</v>
      </c>
      <c r="B34" s="16">
        <v>615973.23</v>
      </c>
      <c r="C34" s="16">
        <v>814895.79</v>
      </c>
      <c r="D34" s="36">
        <v>575</v>
      </c>
      <c r="F34" s="18">
        <v>575</v>
      </c>
      <c r="G34" s="18" t="s">
        <v>38</v>
      </c>
      <c r="K34" s="50" t="s">
        <v>33</v>
      </c>
    </row>
    <row r="35" spans="1:11" x14ac:dyDescent="0.25">
      <c r="A35" s="50" t="s">
        <v>125</v>
      </c>
      <c r="B35" s="16">
        <v>615974.67000000004</v>
      </c>
      <c r="C35" s="16">
        <v>814894.44</v>
      </c>
      <c r="D35" s="36">
        <v>575</v>
      </c>
      <c r="F35" s="18">
        <v>575</v>
      </c>
      <c r="G35" s="18" t="s">
        <v>38</v>
      </c>
      <c r="K35" s="50" t="s">
        <v>33</v>
      </c>
    </row>
    <row r="36" spans="1:11" ht="15" x14ac:dyDescent="0.25">
      <c r="B36" s="41"/>
      <c r="C36" s="41"/>
      <c r="D36" s="36"/>
      <c r="F36" s="18"/>
    </row>
    <row r="37" spans="1:11" ht="15" x14ac:dyDescent="0.25">
      <c r="B37" s="41"/>
      <c r="C37" s="41"/>
      <c r="D37" s="36"/>
      <c r="F37" s="18"/>
    </row>
    <row r="38" spans="1:11" ht="15" x14ac:dyDescent="0.25">
      <c r="B38" s="41"/>
      <c r="C38" s="41"/>
      <c r="D38" s="36"/>
      <c r="F38" s="18"/>
    </row>
    <row r="39" spans="1:11" ht="15" x14ac:dyDescent="0.25">
      <c r="B39"/>
      <c r="C39"/>
      <c r="D39" s="36"/>
      <c r="F39" s="18"/>
    </row>
    <row r="40" spans="1:11" ht="15" x14ac:dyDescent="0.25">
      <c r="B40"/>
      <c r="C40"/>
      <c r="D40" s="36"/>
      <c r="F40" s="18"/>
    </row>
    <row r="41" spans="1:11" ht="15" x14ac:dyDescent="0.25">
      <c r="B41"/>
      <c r="C41"/>
      <c r="D41" s="36"/>
      <c r="F41" s="18"/>
    </row>
    <row r="42" spans="1:11" x14ac:dyDescent="0.25">
      <c r="D42" s="36"/>
      <c r="F42" s="18"/>
    </row>
    <row r="43" spans="1:11" x14ac:dyDescent="0.25">
      <c r="D43" s="36"/>
      <c r="F43" s="18"/>
    </row>
    <row r="1048562" spans="1:4" x14ac:dyDescent="0.25">
      <c r="A1048562" s="23" t="s">
        <v>34</v>
      </c>
      <c r="D1048562" s="36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7:C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3"/>
  <sheetViews>
    <sheetView zoomScaleNormal="100" workbookViewId="0">
      <pane ySplit="1" topLeftCell="A86" activePane="bottomLeft" state="frozen"/>
      <selection pane="bottomLeft" activeCell="C116" sqref="C11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8" bestFit="1" customWidth="1"/>
    <col min="16" max="16" width="12" style="48" bestFit="1" customWidth="1"/>
    <col min="17" max="17" width="13.570312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29" t="s">
        <v>18</v>
      </c>
      <c r="O1" s="47" t="s">
        <v>22</v>
      </c>
      <c r="P1" s="47" t="s">
        <v>23</v>
      </c>
      <c r="Q1" s="10" t="s">
        <v>24</v>
      </c>
    </row>
    <row r="2" spans="1:17" x14ac:dyDescent="0.2">
      <c r="A2" s="53" t="s">
        <v>37</v>
      </c>
      <c r="B2" s="60">
        <v>0</v>
      </c>
      <c r="C2" s="60">
        <f>D2</f>
        <v>2.2999999999999998</v>
      </c>
      <c r="D2" s="60">
        <v>2.2999999999999998</v>
      </c>
      <c r="E2" s="54">
        <f>[1]Entry!B11</f>
        <v>375387</v>
      </c>
      <c r="F2" s="61">
        <f>[1]Entry!E11</f>
        <v>5.8179999999999996</v>
      </c>
      <c r="G2" s="61">
        <f>[1]Entry!F11</f>
        <v>0.56613389999999997</v>
      </c>
      <c r="H2" s="61">
        <f>[1]Entry!G11</f>
        <v>0.68142510000000001</v>
      </c>
      <c r="I2" s="61">
        <f>[1]Entry!H11</f>
        <v>1.0079320000000001</v>
      </c>
      <c r="J2" s="61">
        <f>[1]Entry!I11</f>
        <v>2.6315789473684132</v>
      </c>
      <c r="K2" s="62"/>
      <c r="L2" s="61">
        <f>[1]Entry!K11</f>
        <v>12.680999999999999</v>
      </c>
      <c r="M2" s="63" t="s">
        <v>35</v>
      </c>
      <c r="N2" s="63"/>
      <c r="O2" s="64" t="s">
        <v>40</v>
      </c>
      <c r="P2" s="64" t="s">
        <v>40</v>
      </c>
      <c r="Q2" s="65" t="s">
        <v>41</v>
      </c>
    </row>
    <row r="3" spans="1:17" x14ac:dyDescent="0.2">
      <c r="A3" s="53" t="s">
        <v>37</v>
      </c>
      <c r="B3" s="60">
        <f>C2</f>
        <v>2.2999999999999998</v>
      </c>
      <c r="C3" s="60">
        <f>B3+D3</f>
        <v>3</v>
      </c>
      <c r="D3" s="60">
        <v>0.7</v>
      </c>
      <c r="E3" s="54">
        <f>[1]Entry!B12</f>
        <v>375388</v>
      </c>
      <c r="F3" s="61">
        <f>[1]Entry!E12</f>
        <v>1.9</v>
      </c>
      <c r="G3" s="61">
        <f>[1]Entry!F12</f>
        <v>5.4472400000000004E-2</v>
      </c>
      <c r="H3" s="61">
        <f>[1]Entry!G12</f>
        <v>5.1688900000000003E-2</v>
      </c>
      <c r="I3" s="61">
        <f>[1]Entry!H12</f>
        <v>0.25956860000000004</v>
      </c>
      <c r="J3" s="61">
        <f>[1]Entry!I12</f>
        <v>2.6490066225165525</v>
      </c>
      <c r="K3" s="62"/>
      <c r="L3" s="61">
        <f>[1]Entry!K12</f>
        <v>5.7409999999999997</v>
      </c>
      <c r="M3" s="54" t="s">
        <v>29</v>
      </c>
      <c r="N3" s="63">
        <v>0.7</v>
      </c>
      <c r="O3" s="64" t="s">
        <v>40</v>
      </c>
      <c r="P3" s="64" t="s">
        <v>40</v>
      </c>
      <c r="Q3" s="65" t="s">
        <v>41</v>
      </c>
    </row>
    <row r="4" spans="1:17" x14ac:dyDescent="0.2">
      <c r="A4" s="53" t="s">
        <v>37</v>
      </c>
      <c r="B4" s="60">
        <f>C3</f>
        <v>3</v>
      </c>
      <c r="C4" s="60">
        <f>B4+D4</f>
        <v>3.7</v>
      </c>
      <c r="D4" s="60">
        <v>0.7</v>
      </c>
      <c r="E4" s="54">
        <f>[1]Entry!B14</f>
        <v>375390</v>
      </c>
      <c r="F4" s="61">
        <f>[1]Entry!E14</f>
        <v>74.501999999999995</v>
      </c>
      <c r="G4" s="61">
        <f>[1]Entry!F14</f>
        <v>7.5304089999999997</v>
      </c>
      <c r="H4" s="61">
        <f>[1]Entry!G14</f>
        <v>0.42368010000000006</v>
      </c>
      <c r="I4" s="61">
        <f>[1]Entry!H14</f>
        <v>0.90045920000000002</v>
      </c>
      <c r="J4" s="61">
        <f>[1]Entry!I14</f>
        <v>3.3333333333333335</v>
      </c>
      <c r="K4" s="62"/>
      <c r="L4" s="61">
        <f>[1]Entry!$K$14</f>
        <v>84.775000000000006</v>
      </c>
      <c r="M4" s="54" t="s">
        <v>36</v>
      </c>
      <c r="N4" s="63"/>
      <c r="O4" s="64" t="s">
        <v>40</v>
      </c>
      <c r="P4" s="64" t="s">
        <v>40</v>
      </c>
      <c r="Q4" s="65" t="s">
        <v>41</v>
      </c>
    </row>
    <row r="5" spans="1:17" x14ac:dyDescent="0.2">
      <c r="A5" s="53" t="s">
        <v>42</v>
      </c>
      <c r="B5" s="60">
        <v>0</v>
      </c>
      <c r="C5" s="60">
        <f>D5</f>
        <v>0.6</v>
      </c>
      <c r="D5" s="60">
        <v>0.6</v>
      </c>
      <c r="E5" s="54">
        <f>[2]Entry!B16</f>
        <v>376630</v>
      </c>
      <c r="F5" s="61">
        <f>[2]Entry!E16</f>
        <v>30.988000000000003</v>
      </c>
      <c r="G5" s="61">
        <f>[2]Entry!F16</f>
        <v>7.85</v>
      </c>
      <c r="H5" s="61">
        <f>[2]Entry!G16</f>
        <v>2.9980000000000002</v>
      </c>
      <c r="I5" s="61">
        <f>[2]Entry!H16</f>
        <v>11.013</v>
      </c>
      <c r="J5" s="61"/>
      <c r="K5" s="62"/>
      <c r="L5" s="61">
        <f>[2]Entry!K16</f>
        <v>51.365000000000002</v>
      </c>
      <c r="M5" s="54" t="s">
        <v>29</v>
      </c>
      <c r="N5" s="63">
        <v>0.6</v>
      </c>
      <c r="O5" s="66">
        <v>43642</v>
      </c>
      <c r="P5" s="66">
        <v>43643</v>
      </c>
      <c r="Q5" s="65" t="s">
        <v>46</v>
      </c>
    </row>
    <row r="6" spans="1:17" x14ac:dyDescent="0.2">
      <c r="A6" s="53" t="s">
        <v>42</v>
      </c>
      <c r="B6" s="60">
        <f>C5</f>
        <v>0.6</v>
      </c>
      <c r="C6" s="60">
        <f>B6+D6</f>
        <v>1.9</v>
      </c>
      <c r="D6" s="60">
        <v>1.3</v>
      </c>
      <c r="E6" s="54">
        <f>[2]Entry!B17</f>
        <v>376631</v>
      </c>
      <c r="F6" s="61">
        <f>[2]Entry!E17</f>
        <v>18.658000000000001</v>
      </c>
      <c r="G6" s="61">
        <f>[2]Entry!F17</f>
        <v>3.3969999999999998</v>
      </c>
      <c r="H6" s="61">
        <f>[2]Entry!G17</f>
        <v>1.865</v>
      </c>
      <c r="I6" s="61">
        <f>[2]Entry!H17</f>
        <v>7.1130000000000004</v>
      </c>
      <c r="J6" s="61"/>
      <c r="K6" s="62"/>
      <c r="L6" s="61">
        <f>[2]Entry!K17</f>
        <v>9.64</v>
      </c>
      <c r="M6" s="54" t="s">
        <v>29</v>
      </c>
      <c r="N6" s="63">
        <v>1.3</v>
      </c>
      <c r="O6" s="66">
        <v>43642</v>
      </c>
      <c r="P6" s="66">
        <v>43643</v>
      </c>
      <c r="Q6" s="65" t="s">
        <v>46</v>
      </c>
    </row>
    <row r="7" spans="1:17" x14ac:dyDescent="0.2">
      <c r="A7" s="53" t="s">
        <v>42</v>
      </c>
      <c r="B7" s="60">
        <f>C6</f>
        <v>1.9</v>
      </c>
      <c r="C7" s="60">
        <f>B7+D7</f>
        <v>3.2</v>
      </c>
      <c r="D7" s="60">
        <v>1.3</v>
      </c>
      <c r="E7" s="54">
        <f>[2]Entry!B19</f>
        <v>376633</v>
      </c>
      <c r="F7" s="61">
        <f>[2]Entry!E19</f>
        <v>13.05</v>
      </c>
      <c r="G7" s="61">
        <f>[2]Entry!F19</f>
        <v>1.423</v>
      </c>
      <c r="H7" s="61">
        <f>[2]Entry!G19</f>
        <v>2.65</v>
      </c>
      <c r="I7" s="61">
        <f>[2]Entry!H19</f>
        <v>6.5919999999999996</v>
      </c>
      <c r="J7" s="61"/>
      <c r="K7" s="62"/>
      <c r="L7" s="61">
        <f>[2]Entry!K19</f>
        <v>11.199</v>
      </c>
      <c r="M7" s="54" t="s">
        <v>29</v>
      </c>
      <c r="N7" s="63">
        <v>1.3</v>
      </c>
      <c r="O7" s="66">
        <v>43642</v>
      </c>
      <c r="P7" s="66">
        <v>43643</v>
      </c>
      <c r="Q7" s="65" t="s">
        <v>46</v>
      </c>
    </row>
    <row r="8" spans="1:17" x14ac:dyDescent="0.2">
      <c r="A8" s="53" t="s">
        <v>42</v>
      </c>
      <c r="B8" s="60">
        <f>C7</f>
        <v>3.2</v>
      </c>
      <c r="C8" s="60">
        <f>B8+D8</f>
        <v>4.5</v>
      </c>
      <c r="D8" s="60">
        <v>1.3</v>
      </c>
      <c r="E8" s="54">
        <f>[2]Entry!B20</f>
        <v>376634</v>
      </c>
      <c r="F8" s="61">
        <f>[2]Entry!E20</f>
        <v>3.4939999999999998</v>
      </c>
      <c r="G8" s="61">
        <f>[2]Entry!F20</f>
        <v>0.91900000000000004</v>
      </c>
      <c r="H8" s="61">
        <f>[2]Entry!G20</f>
        <v>0.126</v>
      </c>
      <c r="I8" s="61">
        <f>[2]Entry!H20</f>
        <v>0.378</v>
      </c>
      <c r="J8" s="61"/>
      <c r="K8" s="62"/>
      <c r="L8" s="61">
        <f>[2]Entry!K20</f>
        <v>8.7690000000000001</v>
      </c>
      <c r="M8" s="54" t="s">
        <v>36</v>
      </c>
      <c r="N8" s="63">
        <v>1</v>
      </c>
      <c r="O8" s="66">
        <v>43642</v>
      </c>
      <c r="P8" s="66">
        <v>43643</v>
      </c>
      <c r="Q8" s="65" t="s">
        <v>46</v>
      </c>
    </row>
    <row r="9" spans="1:17" x14ac:dyDescent="0.2">
      <c r="A9" s="53" t="s">
        <v>43</v>
      </c>
      <c r="B9" s="60">
        <v>0</v>
      </c>
      <c r="C9" s="60">
        <f>D9</f>
        <v>1.2</v>
      </c>
      <c r="D9" s="60">
        <v>1.2</v>
      </c>
      <c r="E9" s="54">
        <f>[3]Entry!$B$12</f>
        <v>378060</v>
      </c>
      <c r="F9" s="61">
        <f>[3]Entry!E12</f>
        <v>137.66999999999999</v>
      </c>
      <c r="G9" s="61">
        <f>[3]Entry!F12</f>
        <v>6.819</v>
      </c>
      <c r="H9" s="61">
        <f>[3]Entry!G12</f>
        <v>1.5109999999999999</v>
      </c>
      <c r="I9" s="61">
        <f>[3]Entry!H12</f>
        <v>1.72</v>
      </c>
      <c r="J9" s="61"/>
      <c r="K9" s="62"/>
      <c r="L9" s="61">
        <f>[3]Entry!$K$12</f>
        <v>155.90100000000001</v>
      </c>
      <c r="M9" s="54" t="s">
        <v>29</v>
      </c>
      <c r="N9" s="63">
        <v>1.2</v>
      </c>
      <c r="O9" s="66">
        <v>43652</v>
      </c>
      <c r="P9" s="66">
        <v>43652</v>
      </c>
      <c r="Q9" s="65" t="s">
        <v>44</v>
      </c>
    </row>
    <row r="10" spans="1:17" x14ac:dyDescent="0.2">
      <c r="A10" s="53" t="s">
        <v>43</v>
      </c>
      <c r="B10" s="60">
        <f>C9</f>
        <v>1.2</v>
      </c>
      <c r="C10" s="60">
        <f>B10+D10</f>
        <v>2.8</v>
      </c>
      <c r="D10" s="60">
        <v>1.6</v>
      </c>
      <c r="E10" s="54">
        <f>[3]Entry!B14</f>
        <v>378062</v>
      </c>
      <c r="F10" s="61">
        <f>[3]Entry!E14</f>
        <v>1.0720000000000001</v>
      </c>
      <c r="G10" s="61">
        <f>[3]Entry!F14</f>
        <v>0.14399999999999999</v>
      </c>
      <c r="H10" s="61">
        <f>[3]Entry!G14</f>
        <v>1.7999999999999999E-2</v>
      </c>
      <c r="I10" s="61">
        <f>[3]Entry!H14</f>
        <v>5.6000000000000001E-2</v>
      </c>
      <c r="J10" s="61"/>
      <c r="K10" s="62"/>
      <c r="L10" s="61">
        <f>[3]Entry!K14</f>
        <v>10.337999999999999</v>
      </c>
      <c r="M10" s="54" t="s">
        <v>36</v>
      </c>
      <c r="N10" s="63"/>
      <c r="O10" s="66">
        <v>43652</v>
      </c>
      <c r="P10" s="66">
        <v>43652</v>
      </c>
      <c r="Q10" s="65" t="s">
        <v>44</v>
      </c>
    </row>
    <row r="11" spans="1:17" x14ac:dyDescent="0.2">
      <c r="A11" s="53" t="s">
        <v>43</v>
      </c>
      <c r="B11" s="60">
        <f>C10</f>
        <v>2.8</v>
      </c>
      <c r="C11" s="60">
        <f>B11+D11</f>
        <v>4</v>
      </c>
      <c r="D11" s="60">
        <v>1.2</v>
      </c>
      <c r="E11" s="54">
        <f>[3]Entry!B15</f>
        <v>378063</v>
      </c>
      <c r="F11" s="61">
        <f>[3]Entry!E15</f>
        <v>18.878</v>
      </c>
      <c r="G11" s="61">
        <f>[3]Entry!F15</f>
        <v>4.0810000000000004</v>
      </c>
      <c r="H11" s="61">
        <f>[3]Entry!G15</f>
        <v>0.78300000000000003</v>
      </c>
      <c r="I11" s="61">
        <f>[3]Entry!H15</f>
        <v>3.2429999999999999</v>
      </c>
      <c r="J11" s="61"/>
      <c r="K11" s="62"/>
      <c r="L11" s="61">
        <f>[3]Entry!K15</f>
        <v>17.54</v>
      </c>
      <c r="M11" s="54" t="s">
        <v>36</v>
      </c>
      <c r="N11" s="63"/>
      <c r="O11" s="66">
        <v>43652</v>
      </c>
      <c r="P11" s="66">
        <v>43652</v>
      </c>
      <c r="Q11" s="65" t="s">
        <v>44</v>
      </c>
    </row>
    <row r="12" spans="1:17" x14ac:dyDescent="0.2">
      <c r="A12" s="53" t="s">
        <v>47</v>
      </c>
      <c r="B12" s="60">
        <v>0</v>
      </c>
      <c r="C12" s="60">
        <f>D12</f>
        <v>2.7</v>
      </c>
      <c r="D12" s="60">
        <v>2.7</v>
      </c>
      <c r="E12" s="54">
        <f>[4]Entry!B8</f>
        <v>380194</v>
      </c>
      <c r="F12" s="61">
        <f>[4]Entry!E8</f>
        <v>25.263999999999999</v>
      </c>
      <c r="G12" s="61">
        <f>[4]Entry!F8</f>
        <v>0.873</v>
      </c>
      <c r="H12" s="61">
        <f>[4]Entry!G8</f>
        <v>3.0339999999999998</v>
      </c>
      <c r="I12" s="61">
        <f>[4]Entry!H8</f>
        <v>5.0049999999999999</v>
      </c>
      <c r="J12" s="61">
        <f>[4]Entry!I8</f>
        <v>3.0303030303030201</v>
      </c>
      <c r="K12" s="62"/>
      <c r="L12" s="61">
        <f>[4]Entry!K8</f>
        <v>8.8789999999999996</v>
      </c>
      <c r="M12" s="54" t="s">
        <v>29</v>
      </c>
      <c r="N12" s="60">
        <v>2.7</v>
      </c>
      <c r="O12" s="64" t="s">
        <v>64</v>
      </c>
      <c r="P12" s="64" t="s">
        <v>64</v>
      </c>
      <c r="Q12" s="65" t="s">
        <v>65</v>
      </c>
    </row>
    <row r="13" spans="1:17" x14ac:dyDescent="0.2">
      <c r="A13" s="53" t="s">
        <v>47</v>
      </c>
      <c r="B13" s="60">
        <f>C12</f>
        <v>2.7</v>
      </c>
      <c r="C13" s="60">
        <f>B13+D13</f>
        <v>5</v>
      </c>
      <c r="D13" s="60">
        <v>2.2999999999999998</v>
      </c>
      <c r="E13" s="54">
        <f>[4]Entry!B9</f>
        <v>380195</v>
      </c>
      <c r="F13" s="61">
        <f>[4]Entry!E9</f>
        <v>37.606000000000002</v>
      </c>
      <c r="G13" s="61">
        <f>[4]Entry!F9</f>
        <v>2.9249999999999998</v>
      </c>
      <c r="H13" s="61">
        <f>[4]Entry!G9</f>
        <v>0.77</v>
      </c>
      <c r="I13" s="61">
        <f>[4]Entry!H9</f>
        <v>0.70499999999999996</v>
      </c>
      <c r="J13" s="61">
        <f>[4]Entry!I9</f>
        <v>3.2258064516128941</v>
      </c>
      <c r="K13" s="62"/>
      <c r="L13" s="61">
        <f>[4]Entry!K9</f>
        <v>22.504999999999999</v>
      </c>
      <c r="M13" s="54" t="s">
        <v>29</v>
      </c>
      <c r="N13" s="60">
        <v>2.2999999999999998</v>
      </c>
      <c r="O13" s="64" t="s">
        <v>64</v>
      </c>
      <c r="P13" s="64" t="s">
        <v>64</v>
      </c>
      <c r="Q13" s="65" t="s">
        <v>65</v>
      </c>
    </row>
    <row r="14" spans="1:17" x14ac:dyDescent="0.2">
      <c r="A14" s="53" t="s">
        <v>47</v>
      </c>
      <c r="B14" s="60">
        <f>C13</f>
        <v>5</v>
      </c>
      <c r="C14" s="60">
        <f>B14+D14</f>
        <v>5.3</v>
      </c>
      <c r="D14" s="60">
        <v>0.3</v>
      </c>
      <c r="E14" s="54">
        <f>[4]Entry!B10</f>
        <v>380196</v>
      </c>
      <c r="F14" s="61">
        <f>[4]Entry!E10</f>
        <v>0.96600000000000008</v>
      </c>
      <c r="G14" s="61">
        <f>[4]Entry!F10</f>
        <v>8.5000000000000006E-2</v>
      </c>
      <c r="H14" s="61">
        <f>[4]Entry!G10</f>
        <v>0.128</v>
      </c>
      <c r="I14" s="61">
        <f>[4]Entry!H10</f>
        <v>0.20599999999999999</v>
      </c>
      <c r="J14" s="61">
        <f>[4]Entry!I10</f>
        <v>2.7586206896551726</v>
      </c>
      <c r="K14" s="62"/>
      <c r="L14" s="61">
        <f>[4]Entry!K10</f>
        <v>14.263999999999999</v>
      </c>
      <c r="M14" s="54" t="s">
        <v>29</v>
      </c>
      <c r="N14" s="60">
        <v>0.3</v>
      </c>
      <c r="O14" s="64" t="s">
        <v>64</v>
      </c>
      <c r="P14" s="64" t="s">
        <v>64</v>
      </c>
      <c r="Q14" s="65" t="s">
        <v>65</v>
      </c>
    </row>
    <row r="15" spans="1:17" x14ac:dyDescent="0.2">
      <c r="A15" s="53" t="s">
        <v>48</v>
      </c>
      <c r="B15" s="60">
        <v>0</v>
      </c>
      <c r="C15" s="60">
        <f>D15</f>
        <v>1.7</v>
      </c>
      <c r="D15" s="60">
        <v>1.7</v>
      </c>
      <c r="E15" s="54">
        <f>[5]Entry!B14</f>
        <v>380847</v>
      </c>
      <c r="F15" s="61">
        <f>[5]Entry!E14</f>
        <v>3.6059999999999999</v>
      </c>
      <c r="G15" s="61">
        <f>[5]Entry!F14</f>
        <v>0.182</v>
      </c>
      <c r="H15" s="61">
        <f>[5]Entry!G14</f>
        <v>0.19600000000000001</v>
      </c>
      <c r="I15" s="61">
        <f>[5]Entry!H14</f>
        <v>0.83599999999999997</v>
      </c>
      <c r="J15" s="61">
        <f>[5]Entry!I14</f>
        <v>2.8571428571428572</v>
      </c>
      <c r="K15" s="62"/>
      <c r="L15" s="61">
        <f>[5]Entry!K14</f>
        <v>9.1609999999999996</v>
      </c>
      <c r="M15" s="54" t="s">
        <v>29</v>
      </c>
      <c r="N15" s="60">
        <v>1.7</v>
      </c>
      <c r="O15" s="64" t="s">
        <v>66</v>
      </c>
      <c r="P15" s="64" t="s">
        <v>66</v>
      </c>
      <c r="Q15" s="65" t="s">
        <v>67</v>
      </c>
    </row>
    <row r="16" spans="1:17" x14ac:dyDescent="0.2">
      <c r="A16" s="53" t="s">
        <v>48</v>
      </c>
      <c r="B16" s="60">
        <f>C15:C15</f>
        <v>1.7</v>
      </c>
      <c r="C16" s="60">
        <f>B16+D16</f>
        <v>4.0999999999999996</v>
      </c>
      <c r="D16" s="60">
        <v>2.4</v>
      </c>
      <c r="E16" s="54">
        <f>[5]Entry!B15</f>
        <v>380848</v>
      </c>
      <c r="F16" s="61">
        <f>[5]Entry!E15</f>
        <v>5.1580000000000004</v>
      </c>
      <c r="G16" s="61">
        <f>[5]Entry!F15</f>
        <v>0.999</v>
      </c>
      <c r="H16" s="61">
        <f>[5]Entry!G15</f>
        <v>0.94199999999999995</v>
      </c>
      <c r="I16" s="61">
        <f>[5]Entry!H15</f>
        <v>1.333</v>
      </c>
      <c r="J16" s="61">
        <f>[5]Entry!I15</f>
        <v>2.8169014084507067</v>
      </c>
      <c r="K16" s="62"/>
      <c r="L16" s="61">
        <f>[5]Entry!K15</f>
        <v>3.5059999999999998</v>
      </c>
      <c r="M16" s="54" t="s">
        <v>29</v>
      </c>
      <c r="N16" s="60">
        <v>2.4</v>
      </c>
      <c r="O16" s="64" t="s">
        <v>66</v>
      </c>
      <c r="P16" s="64" t="s">
        <v>66</v>
      </c>
      <c r="Q16" s="65" t="s">
        <v>67</v>
      </c>
    </row>
    <row r="17" spans="1:23" x14ac:dyDescent="0.2">
      <c r="A17" s="53" t="s">
        <v>48</v>
      </c>
      <c r="B17" s="60">
        <f>C16:C16</f>
        <v>4.0999999999999996</v>
      </c>
      <c r="C17" s="60">
        <f>B17+D17</f>
        <v>4.8999999999999995</v>
      </c>
      <c r="D17" s="60">
        <v>0.8</v>
      </c>
      <c r="E17" s="54">
        <f>[5]Entry!B16</f>
        <v>380849</v>
      </c>
      <c r="F17" s="61">
        <f>[5]Entry!E16</f>
        <v>13.994000000000002</v>
      </c>
      <c r="G17" s="61">
        <f>[5]Entry!F16</f>
        <v>5.79</v>
      </c>
      <c r="H17" s="61">
        <f>[5]Entry!G16</f>
        <v>1.01</v>
      </c>
      <c r="I17" s="61">
        <f>[5]Entry!H16</f>
        <v>8.0470000000000006</v>
      </c>
      <c r="J17" s="61">
        <f>[5]Entry!I16</f>
        <v>2.7397260273972668</v>
      </c>
      <c r="K17" s="62"/>
      <c r="L17" s="61">
        <f>[5]Entry!K16</f>
        <v>23.085999999999999</v>
      </c>
      <c r="M17" s="54" t="s">
        <v>29</v>
      </c>
      <c r="N17" s="60">
        <v>0.8</v>
      </c>
      <c r="O17" s="64" t="s">
        <v>66</v>
      </c>
      <c r="P17" s="64" t="s">
        <v>66</v>
      </c>
      <c r="Q17" s="65" t="s">
        <v>67</v>
      </c>
    </row>
    <row r="18" spans="1:23" x14ac:dyDescent="0.2">
      <c r="A18" s="53" t="s">
        <v>49</v>
      </c>
      <c r="B18" s="60">
        <v>0</v>
      </c>
      <c r="C18" s="60">
        <f>D18</f>
        <v>1.1000000000000001</v>
      </c>
      <c r="D18" s="60">
        <v>1.1000000000000001</v>
      </c>
      <c r="E18" s="54">
        <f>[6]Entry!B21</f>
        <v>381190</v>
      </c>
      <c r="F18" s="61">
        <f>[6]Entry!E21</f>
        <v>1.34</v>
      </c>
      <c r="G18" s="61">
        <f>[6]Entry!F21</f>
        <v>0.2878753</v>
      </c>
      <c r="H18" s="61">
        <f>[6]Entry!G21</f>
        <v>0.39544389999999996</v>
      </c>
      <c r="I18" s="61">
        <f>[6]Entry!H21</f>
        <v>1.0729610000000001</v>
      </c>
      <c r="J18" s="61">
        <f>[6]Entry!I21</f>
        <v>2.8368794326241087</v>
      </c>
      <c r="K18" s="62"/>
      <c r="L18" s="61">
        <f>[6]Entry!K21</f>
        <v>10.503</v>
      </c>
      <c r="M18" s="54" t="s">
        <v>29</v>
      </c>
      <c r="N18" s="60">
        <v>1.1000000000000001</v>
      </c>
      <c r="O18" s="64" t="s">
        <v>55</v>
      </c>
      <c r="P18" s="64" t="s">
        <v>56</v>
      </c>
      <c r="Q18" s="65" t="s">
        <v>57</v>
      </c>
    </row>
    <row r="19" spans="1:23" x14ac:dyDescent="0.2">
      <c r="A19" s="53" t="s">
        <v>49</v>
      </c>
      <c r="B19" s="60">
        <f>C18</f>
        <v>1.1000000000000001</v>
      </c>
      <c r="C19" s="60">
        <f>B19+D19</f>
        <v>2.6</v>
      </c>
      <c r="D19" s="60">
        <v>1.5</v>
      </c>
      <c r="E19" s="54">
        <f>[6]Entry!B22</f>
        <v>381191</v>
      </c>
      <c r="F19" s="61">
        <f>[6]Entry!E22</f>
        <v>1.446</v>
      </c>
      <c r="G19" s="61">
        <f>[6]Entry!F22</f>
        <v>0.37454969999999999</v>
      </c>
      <c r="H19" s="61">
        <f>[6]Entry!G22</f>
        <v>0.160834</v>
      </c>
      <c r="I19" s="61">
        <f>[6]Entry!H22</f>
        <v>0.34275909999999998</v>
      </c>
      <c r="J19" s="61">
        <f>[6]Entry!I22</f>
        <v>2.8368794326241087</v>
      </c>
      <c r="K19" s="62"/>
      <c r="L19" s="61">
        <f>[6]Entry!K22</f>
        <v>6.7130000000000001</v>
      </c>
      <c r="M19" s="54" t="s">
        <v>29</v>
      </c>
      <c r="N19" s="60">
        <v>1.5</v>
      </c>
      <c r="O19" s="64" t="s">
        <v>55</v>
      </c>
      <c r="P19" s="64" t="s">
        <v>56</v>
      </c>
      <c r="Q19" s="65" t="s">
        <v>57</v>
      </c>
    </row>
    <row r="20" spans="1:23" x14ac:dyDescent="0.2">
      <c r="A20" s="53" t="s">
        <v>49</v>
      </c>
      <c r="B20" s="60">
        <f>C19</f>
        <v>2.6</v>
      </c>
      <c r="C20" s="60">
        <f>B20+D20</f>
        <v>3.9000000000000004</v>
      </c>
      <c r="D20" s="60">
        <v>1.3</v>
      </c>
      <c r="E20" s="54">
        <f>[6]Entry!$B$24</f>
        <v>381193</v>
      </c>
      <c r="F20" s="61">
        <f>[6]Entry!E24</f>
        <v>4.266</v>
      </c>
      <c r="G20" s="61">
        <f>[6]Entry!F24</f>
        <v>0.38319219999999998</v>
      </c>
      <c r="H20" s="61">
        <f>[6]Entry!G24</f>
        <v>0.11884980000000001</v>
      </c>
      <c r="I20" s="61">
        <f>[6]Entry!H24</f>
        <v>0.4703117</v>
      </c>
      <c r="J20" s="61">
        <f>[6]Entry!I24</f>
        <v>2.9629629629629628</v>
      </c>
      <c r="K20" s="62"/>
      <c r="L20" s="61">
        <f>[6]Entry!$K$24</f>
        <v>6.19</v>
      </c>
      <c r="M20" s="54" t="s">
        <v>29</v>
      </c>
      <c r="N20" s="60">
        <v>1.3</v>
      </c>
      <c r="O20" s="64" t="s">
        <v>55</v>
      </c>
      <c r="P20" s="64" t="s">
        <v>56</v>
      </c>
      <c r="Q20" s="65" t="s">
        <v>57</v>
      </c>
    </row>
    <row r="21" spans="1:23" x14ac:dyDescent="0.2">
      <c r="A21" s="53" t="s">
        <v>50</v>
      </c>
      <c r="B21" s="60">
        <v>0</v>
      </c>
      <c r="C21" s="60">
        <f>D21</f>
        <v>1.7</v>
      </c>
      <c r="D21" s="60">
        <v>1.7</v>
      </c>
      <c r="E21" s="54">
        <f>[7]Entry!B11</f>
        <v>381886</v>
      </c>
      <c r="F21" s="61">
        <f>[7]Entry!E11</f>
        <v>0.81199999999999983</v>
      </c>
      <c r="G21" s="61">
        <f>[7]Entry!F11</f>
        <v>2.9000000000000001E-2</v>
      </c>
      <c r="H21" s="61">
        <f>[7]Entry!G11</f>
        <v>2.1000000000000001E-2</v>
      </c>
      <c r="I21" s="61">
        <f>[7]Entry!H11</f>
        <v>9.6000000000000002E-2</v>
      </c>
      <c r="J21" s="61">
        <f>[7]Entry!I11</f>
        <v>2.7972027972027949</v>
      </c>
      <c r="K21" s="62"/>
      <c r="L21" s="61">
        <f>[7]Entry!K11</f>
        <v>2.169</v>
      </c>
      <c r="M21" s="63" t="s">
        <v>35</v>
      </c>
      <c r="N21" s="63"/>
      <c r="O21" s="64" t="s">
        <v>58</v>
      </c>
      <c r="P21" s="64" t="s">
        <v>59</v>
      </c>
      <c r="Q21" s="65" t="s">
        <v>60</v>
      </c>
    </row>
    <row r="22" spans="1:23" x14ac:dyDescent="0.2">
      <c r="A22" s="53" t="s">
        <v>50</v>
      </c>
      <c r="B22" s="60">
        <f>C21</f>
        <v>1.7</v>
      </c>
      <c r="C22" s="60">
        <f>B22+D22</f>
        <v>2.8</v>
      </c>
      <c r="D22" s="60">
        <v>1.1000000000000001</v>
      </c>
      <c r="E22" s="54">
        <f>[7]Entry!B12</f>
        <v>381887</v>
      </c>
      <c r="F22" s="61">
        <f>[7]Entry!E12</f>
        <v>2.0760000000000001</v>
      </c>
      <c r="G22" s="61">
        <f>[7]Entry!F12</f>
        <v>7.0999999999999994E-2</v>
      </c>
      <c r="H22" s="61">
        <f>[7]Entry!G12</f>
        <v>0.16300000000000001</v>
      </c>
      <c r="I22" s="61">
        <f>[7]Entry!H12</f>
        <v>0.38</v>
      </c>
      <c r="J22" s="61">
        <f>[7]Entry!I12</f>
        <v>2.9411764705882302</v>
      </c>
      <c r="K22" s="62"/>
      <c r="L22" s="61">
        <f>[7]Entry!K12</f>
        <v>6.234</v>
      </c>
      <c r="M22" s="63" t="s">
        <v>29</v>
      </c>
      <c r="N22" s="63">
        <v>1.1000000000000001</v>
      </c>
      <c r="O22" s="64" t="s">
        <v>58</v>
      </c>
      <c r="P22" s="64" t="s">
        <v>59</v>
      </c>
      <c r="Q22" s="65" t="s">
        <v>60</v>
      </c>
    </row>
    <row r="23" spans="1:23" x14ac:dyDescent="0.2">
      <c r="A23" s="53" t="s">
        <v>50</v>
      </c>
      <c r="B23" s="60">
        <f>C22</f>
        <v>2.8</v>
      </c>
      <c r="C23" s="60">
        <f>B23+D23</f>
        <v>4.0999999999999996</v>
      </c>
      <c r="D23" s="60">
        <v>1.3</v>
      </c>
      <c r="E23" s="54">
        <f>[7]Entry!$B$14</f>
        <v>381889</v>
      </c>
      <c r="F23" s="61">
        <f>[7]Entry!E14</f>
        <v>0.81600000000000006</v>
      </c>
      <c r="G23" s="61">
        <f>[7]Entry!F14</f>
        <v>0.06</v>
      </c>
      <c r="H23" s="61">
        <f>[7]Entry!G14</f>
        <v>1.4E-2</v>
      </c>
      <c r="I23" s="61">
        <f>[7]Entry!H14</f>
        <v>6.0999999999999999E-2</v>
      </c>
      <c r="J23" s="61">
        <f>[7]Entry!I14</f>
        <v>2.9197080291970705</v>
      </c>
      <c r="K23" s="62"/>
      <c r="L23" s="61">
        <f>[7]Entry!$K$14</f>
        <v>6.1219999999999999</v>
      </c>
      <c r="M23" s="63" t="s">
        <v>29</v>
      </c>
      <c r="N23" s="63">
        <v>1.3</v>
      </c>
      <c r="O23" s="64" t="s">
        <v>58</v>
      </c>
      <c r="P23" s="64" t="s">
        <v>59</v>
      </c>
      <c r="Q23" s="65" t="s">
        <v>60</v>
      </c>
    </row>
    <row r="24" spans="1:23" x14ac:dyDescent="0.2">
      <c r="A24" s="53" t="s">
        <v>51</v>
      </c>
      <c r="B24" s="60">
        <v>0</v>
      </c>
      <c r="C24" s="60">
        <f>D24</f>
        <v>1</v>
      </c>
      <c r="D24" s="60">
        <v>1</v>
      </c>
      <c r="E24" s="54">
        <f>[8]Entry!B15</f>
        <v>382512</v>
      </c>
      <c r="F24" s="61">
        <f>[8]Entry!E15</f>
        <v>0.74800000000000011</v>
      </c>
      <c r="G24" s="61">
        <f>[8]Entry!F15</f>
        <v>0.15</v>
      </c>
      <c r="H24" s="61">
        <f>[8]Entry!G15</f>
        <v>0.19600000000000001</v>
      </c>
      <c r="I24" s="61">
        <f>[8]Entry!H15</f>
        <v>0.57099999999999995</v>
      </c>
      <c r="J24" s="61">
        <f>[8]Entry!I15</f>
        <v>2.7397260273972668</v>
      </c>
      <c r="K24" s="62"/>
      <c r="L24" s="61">
        <f>[8]Entry!K15</f>
        <v>5.1680000000000001</v>
      </c>
      <c r="M24" s="63" t="s">
        <v>35</v>
      </c>
      <c r="N24" s="63"/>
      <c r="O24" s="66">
        <v>43473</v>
      </c>
      <c r="P24" s="66">
        <v>43473</v>
      </c>
      <c r="Q24" s="65" t="s">
        <v>78</v>
      </c>
    </row>
    <row r="25" spans="1:23" x14ac:dyDescent="0.2">
      <c r="A25" s="53" t="s">
        <v>51</v>
      </c>
      <c r="B25" s="60">
        <f>C24</f>
        <v>1</v>
      </c>
      <c r="C25" s="60">
        <f>B25+D25</f>
        <v>2.7</v>
      </c>
      <c r="D25" s="60">
        <v>1.7</v>
      </c>
      <c r="E25" s="54">
        <f>[8]Entry!B16</f>
        <v>382513</v>
      </c>
      <c r="F25" s="61">
        <f>[8]Entry!E16</f>
        <v>5.5139999999999993</v>
      </c>
      <c r="G25" s="61">
        <f>[8]Entry!F16</f>
        <v>0.49099999999999999</v>
      </c>
      <c r="H25" s="61">
        <f>[8]Entry!G16</f>
        <v>0.36199999999999999</v>
      </c>
      <c r="I25" s="61">
        <f>[8]Entry!H16</f>
        <v>0.96799999999999997</v>
      </c>
      <c r="J25" s="61">
        <f>[8]Entry!I16</f>
        <v>3.0534351145038245</v>
      </c>
      <c r="K25" s="62"/>
      <c r="L25" s="61">
        <f>[8]Entry!K16</f>
        <v>3.1549999999999998</v>
      </c>
      <c r="M25" s="63" t="s">
        <v>29</v>
      </c>
      <c r="N25" s="63">
        <v>1.7</v>
      </c>
      <c r="O25" s="66">
        <v>43473</v>
      </c>
      <c r="P25" s="66">
        <v>43473</v>
      </c>
      <c r="Q25" s="65" t="s">
        <v>78</v>
      </c>
    </row>
    <row r="26" spans="1:23" x14ac:dyDescent="0.2">
      <c r="A26" s="53" t="s">
        <v>51</v>
      </c>
      <c r="B26" s="60">
        <f>C25</f>
        <v>2.7</v>
      </c>
      <c r="C26" s="60">
        <f>B26+D26</f>
        <v>3.8000000000000003</v>
      </c>
      <c r="D26" s="60">
        <v>1.1000000000000001</v>
      </c>
      <c r="E26" s="54">
        <f>[8]Entry!B17</f>
        <v>382514</v>
      </c>
      <c r="F26" s="61">
        <f>[8]Entry!E17</f>
        <v>1.3659999999999999</v>
      </c>
      <c r="G26" s="61">
        <f>[8]Entry!F17</f>
        <v>0.20599999999999999</v>
      </c>
      <c r="H26" s="61">
        <f>[8]Entry!G17</f>
        <v>0.33700000000000002</v>
      </c>
      <c r="I26" s="61">
        <f>[8]Entry!H17</f>
        <v>0.88700000000000001</v>
      </c>
      <c r="J26" s="61">
        <f>[8]Entry!I17</f>
        <v>2.8571428571428572</v>
      </c>
      <c r="K26" s="62"/>
      <c r="L26" s="61">
        <f>[8]Entry!K17</f>
        <v>2.77</v>
      </c>
      <c r="M26" s="63" t="s">
        <v>29</v>
      </c>
      <c r="N26" s="63">
        <v>1.1000000000000001</v>
      </c>
      <c r="O26" s="66">
        <v>43473</v>
      </c>
      <c r="P26" s="66">
        <v>43473</v>
      </c>
      <c r="Q26" s="65" t="s">
        <v>78</v>
      </c>
    </row>
    <row r="27" spans="1:23" x14ac:dyDescent="0.2">
      <c r="A27" s="53" t="s">
        <v>52</v>
      </c>
      <c r="B27" s="60">
        <v>0</v>
      </c>
      <c r="C27" s="60">
        <f>D27</f>
        <v>1.1000000000000001</v>
      </c>
      <c r="D27" s="60">
        <v>1.1000000000000001</v>
      </c>
      <c r="E27" s="67">
        <f>[9]Entry!B18</f>
        <v>383208</v>
      </c>
      <c r="F27" s="68">
        <f>[9]Entry!E18</f>
        <v>2.698</v>
      </c>
      <c r="G27" s="69">
        <f>[9]Entry!F18</f>
        <v>0.26100000000000001</v>
      </c>
      <c r="H27" s="69">
        <f>[9]Entry!G18</f>
        <v>0.32700000000000001</v>
      </c>
      <c r="I27" s="69">
        <f>[9]Entry!H18</f>
        <v>0.46899999999999997</v>
      </c>
      <c r="J27" s="69">
        <f>[9]Entry!I18</f>
        <v>2.6845637583892556</v>
      </c>
      <c r="K27" s="62"/>
      <c r="L27" s="70">
        <f>[9]Entry!K18</f>
        <v>2.9329999999999998</v>
      </c>
      <c r="M27" s="54" t="s">
        <v>35</v>
      </c>
      <c r="N27" s="63"/>
      <c r="O27" s="71">
        <v>43624</v>
      </c>
      <c r="P27" s="71">
        <v>43624</v>
      </c>
      <c r="Q27" s="72" t="s">
        <v>61</v>
      </c>
      <c r="U27" s="4"/>
      <c r="W27" s="15"/>
    </row>
    <row r="28" spans="1:23" x14ac:dyDescent="0.2">
      <c r="A28" s="53" t="s">
        <v>52</v>
      </c>
      <c r="B28" s="60">
        <f>C27</f>
        <v>1.1000000000000001</v>
      </c>
      <c r="C28" s="60">
        <f>B28+D28</f>
        <v>2.9000000000000004</v>
      </c>
      <c r="D28" s="60">
        <v>1.8</v>
      </c>
      <c r="E28" s="67">
        <f>[9]Entry!B19</f>
        <v>383209</v>
      </c>
      <c r="F28" s="68">
        <f>[9]Entry!E19</f>
        <v>0.17399999999999999</v>
      </c>
      <c r="G28" s="69">
        <f>[9]Entry!F19</f>
        <v>8.9999999999999993E-3</v>
      </c>
      <c r="H28" s="69">
        <f>[9]Entry!G19</f>
        <v>3.4000000000000002E-2</v>
      </c>
      <c r="I28" s="69">
        <f>[9]Entry!H19</f>
        <v>4.4999999999999998E-2</v>
      </c>
      <c r="J28" s="69">
        <f>[9]Entry!I19</f>
        <v>2.6143790849673185</v>
      </c>
      <c r="K28" s="62"/>
      <c r="L28" s="70">
        <f>[9]Entry!K19</f>
        <v>1.645</v>
      </c>
      <c r="M28" s="54" t="s">
        <v>35</v>
      </c>
      <c r="N28" s="63"/>
      <c r="O28" s="71">
        <v>43624</v>
      </c>
      <c r="P28" s="71">
        <v>43624</v>
      </c>
      <c r="Q28" s="72" t="s">
        <v>61</v>
      </c>
      <c r="U28" s="4"/>
      <c r="W28" s="15"/>
    </row>
    <row r="29" spans="1:23" x14ac:dyDescent="0.2">
      <c r="A29" s="53" t="s">
        <v>52</v>
      </c>
      <c r="B29" s="60">
        <f>C28</f>
        <v>2.9000000000000004</v>
      </c>
      <c r="C29" s="60">
        <f>B29+D29</f>
        <v>3.3000000000000003</v>
      </c>
      <c r="D29" s="60">
        <v>0.4</v>
      </c>
      <c r="E29" s="67">
        <f>[9]Entry!B20</f>
        <v>383210</v>
      </c>
      <c r="F29" s="68">
        <f>[9]Entry!E20</f>
        <v>1.3959999999999999</v>
      </c>
      <c r="G29" s="69">
        <f>[9]Entry!F20</f>
        <v>0.14199999999999999</v>
      </c>
      <c r="H29" s="69">
        <f>[9]Entry!G20</f>
        <v>0.35499999999999998</v>
      </c>
      <c r="I29" s="69">
        <f>[9]Entry!H20</f>
        <v>0.40899999999999997</v>
      </c>
      <c r="J29" s="69">
        <f>[9]Entry!I20</f>
        <v>2.6490066225165623</v>
      </c>
      <c r="K29" s="62"/>
      <c r="L29" s="70">
        <f>[9]Entry!K20</f>
        <v>12.196999999999999</v>
      </c>
      <c r="M29" s="54" t="s">
        <v>29</v>
      </c>
      <c r="N29" s="63">
        <v>0.4</v>
      </c>
      <c r="O29" s="71">
        <v>43624</v>
      </c>
      <c r="P29" s="71">
        <v>43624</v>
      </c>
      <c r="Q29" s="72" t="s">
        <v>61</v>
      </c>
      <c r="U29" s="4"/>
      <c r="W29" s="15"/>
    </row>
    <row r="30" spans="1:23" x14ac:dyDescent="0.2">
      <c r="A30" s="53" t="s">
        <v>53</v>
      </c>
      <c r="B30" s="60">
        <v>0</v>
      </c>
      <c r="C30" s="60">
        <f>D30</f>
        <v>1.4</v>
      </c>
      <c r="D30" s="60">
        <v>1.4</v>
      </c>
      <c r="E30" s="67">
        <f>[10]Entry!B10</f>
        <v>383866</v>
      </c>
      <c r="F30" s="68">
        <f>[10]Entry!E10</f>
        <v>1.8859999999999999</v>
      </c>
      <c r="G30" s="69">
        <f>[10]Entry!F10</f>
        <v>6.8000000000000005E-2</v>
      </c>
      <c r="H30" s="69">
        <f>[10]Entry!G10</f>
        <v>5.5E-2</v>
      </c>
      <c r="I30" s="69">
        <f>[10]Entry!H10</f>
        <v>0.17899999999999999</v>
      </c>
      <c r="J30" s="69">
        <f>[10]Entry!I10</f>
        <v>2.7397260273972668</v>
      </c>
      <c r="K30" s="62"/>
      <c r="L30" s="70">
        <f>[10]Entry!K10</f>
        <v>8.6059999999999999</v>
      </c>
      <c r="M30" s="54" t="s">
        <v>35</v>
      </c>
      <c r="N30" s="63"/>
      <c r="O30" s="71">
        <v>43746</v>
      </c>
      <c r="P30" s="71">
        <v>43746</v>
      </c>
      <c r="Q30" s="73" t="s">
        <v>62</v>
      </c>
      <c r="U30" s="4"/>
      <c r="W30" s="15"/>
    </row>
    <row r="31" spans="1:23" x14ac:dyDescent="0.2">
      <c r="A31" s="53" t="s">
        <v>53</v>
      </c>
      <c r="B31" s="60">
        <f>C30</f>
        <v>1.4</v>
      </c>
      <c r="C31" s="60">
        <f>B31+D31</f>
        <v>3.6999999999999997</v>
      </c>
      <c r="D31" s="60">
        <v>2.2999999999999998</v>
      </c>
      <c r="E31" s="67">
        <f>[10]Entry!B11</f>
        <v>383867</v>
      </c>
      <c r="F31" s="68">
        <f>[10]Entry!E11</f>
        <v>29.138000000000002</v>
      </c>
      <c r="G31" s="69">
        <f>[10]Entry!F11</f>
        <v>0.41699999999999998</v>
      </c>
      <c r="H31" s="69">
        <f>[10]Entry!G11</f>
        <v>0.66800000000000004</v>
      </c>
      <c r="I31" s="69">
        <f>[10]Entry!H11</f>
        <v>2.5950000000000002</v>
      </c>
      <c r="J31" s="69">
        <f>[10]Entry!I11</f>
        <v>2.7027027027027004</v>
      </c>
      <c r="K31" s="62"/>
      <c r="L31" s="70">
        <f>[10]Entry!K11</f>
        <v>3.16</v>
      </c>
      <c r="M31" s="54" t="s">
        <v>29</v>
      </c>
      <c r="N31" s="63">
        <v>2.2999999999999998</v>
      </c>
      <c r="O31" s="71">
        <v>43746</v>
      </c>
      <c r="P31" s="71">
        <v>43746</v>
      </c>
      <c r="Q31" s="73" t="s">
        <v>62</v>
      </c>
      <c r="U31" s="4"/>
      <c r="W31" s="15"/>
    </row>
    <row r="32" spans="1:23" x14ac:dyDescent="0.2">
      <c r="A32" s="53" t="s">
        <v>53</v>
      </c>
      <c r="B32" s="60">
        <f>C31</f>
        <v>3.6999999999999997</v>
      </c>
      <c r="C32" s="60">
        <f>B32+D32</f>
        <v>3.9</v>
      </c>
      <c r="D32" s="60">
        <v>0.2</v>
      </c>
      <c r="E32" s="67">
        <f>[10]Entry!B12</f>
        <v>383868</v>
      </c>
      <c r="F32" s="68">
        <f>[10]Entry!E12</f>
        <v>29.423999999999999</v>
      </c>
      <c r="G32" s="69">
        <f>[10]Entry!F12</f>
        <v>0.44900000000000001</v>
      </c>
      <c r="H32" s="69">
        <f>[10]Entry!G12</f>
        <v>1.274</v>
      </c>
      <c r="I32" s="69">
        <f>[10]Entry!H12</f>
        <v>2.7679999999999998</v>
      </c>
      <c r="J32" s="69">
        <f>[10]Entry!I12</f>
        <v>2.777777777777771</v>
      </c>
      <c r="K32" s="62"/>
      <c r="L32" s="70">
        <f>[10]Entry!K12</f>
        <v>3.363</v>
      </c>
      <c r="M32" s="54" t="s">
        <v>29</v>
      </c>
      <c r="N32" s="63">
        <v>0.2</v>
      </c>
      <c r="O32" s="71">
        <v>43746</v>
      </c>
      <c r="P32" s="71">
        <v>43746</v>
      </c>
      <c r="Q32" s="73" t="s">
        <v>62</v>
      </c>
      <c r="U32" s="4"/>
      <c r="W32" s="15"/>
    </row>
    <row r="33" spans="1:23" x14ac:dyDescent="0.2">
      <c r="A33" s="53" t="s">
        <v>53</v>
      </c>
      <c r="B33" s="60">
        <f>C32</f>
        <v>3.9</v>
      </c>
      <c r="C33" s="60">
        <f>B33+D33</f>
        <v>5.3</v>
      </c>
      <c r="D33" s="60">
        <v>1.4</v>
      </c>
      <c r="E33" s="67">
        <f>[10]Entry!$B$14</f>
        <v>383870</v>
      </c>
      <c r="F33" s="68">
        <f>[10]Entry!E14</f>
        <v>20.592000000000002</v>
      </c>
      <c r="G33" s="69">
        <f>[10]Entry!F14</f>
        <v>0.29399999999999998</v>
      </c>
      <c r="H33" s="69">
        <f>[10]Entry!G14</f>
        <v>0.72699999999999998</v>
      </c>
      <c r="I33" s="69">
        <f>[10]Entry!H14</f>
        <v>2.9169999999999998</v>
      </c>
      <c r="J33" s="69">
        <f>[10]Entry!I14</f>
        <v>2.7397260273972561</v>
      </c>
      <c r="K33" s="62"/>
      <c r="L33" s="70">
        <f>[10]Entry!$K$14</f>
        <v>4.5629999999999997</v>
      </c>
      <c r="M33" s="54" t="s">
        <v>36</v>
      </c>
      <c r="N33" s="63"/>
      <c r="O33" s="71">
        <v>43746</v>
      </c>
      <c r="P33" s="71">
        <v>43746</v>
      </c>
      <c r="Q33" s="73" t="s">
        <v>62</v>
      </c>
      <c r="U33" s="4"/>
      <c r="W33" s="15"/>
    </row>
    <row r="34" spans="1:23" x14ac:dyDescent="0.2">
      <c r="A34" s="53" t="s">
        <v>68</v>
      </c>
      <c r="B34" s="60">
        <v>0</v>
      </c>
      <c r="C34" s="60">
        <f>D34</f>
        <v>1.3</v>
      </c>
      <c r="D34" s="60">
        <v>1.3</v>
      </c>
      <c r="E34" s="67">
        <f>[11]Entry!B8</f>
        <v>384241</v>
      </c>
      <c r="F34" s="68">
        <f>[11]Entry!E8</f>
        <v>4.8780000000000001</v>
      </c>
      <c r="G34" s="69">
        <f>[11]Entry!F8</f>
        <v>0.154</v>
      </c>
      <c r="H34" s="69">
        <f>[11]Entry!G8</f>
        <v>0.90700000000000003</v>
      </c>
      <c r="I34" s="69">
        <f>[11]Entry!H8</f>
        <v>1.024</v>
      </c>
      <c r="J34" s="69">
        <f>[11]Entry!I8</f>
        <v>2.7586206896551726</v>
      </c>
      <c r="K34" s="62"/>
      <c r="L34" s="70">
        <f>[11]Entry!K8</f>
        <v>17.11</v>
      </c>
      <c r="M34" s="54" t="s">
        <v>35</v>
      </c>
      <c r="N34" s="63"/>
      <c r="O34" s="74" t="s">
        <v>79</v>
      </c>
      <c r="P34" s="74" t="s">
        <v>79</v>
      </c>
      <c r="Q34" s="73" t="s">
        <v>80</v>
      </c>
      <c r="U34" s="4"/>
      <c r="W34" s="15"/>
    </row>
    <row r="35" spans="1:23" x14ac:dyDescent="0.2">
      <c r="A35" s="53" t="s">
        <v>68</v>
      </c>
      <c r="B35" s="60">
        <f>C34</f>
        <v>1.3</v>
      </c>
      <c r="C35" s="60">
        <f>B35+D35</f>
        <v>2.5</v>
      </c>
      <c r="D35" s="60">
        <v>1.2</v>
      </c>
      <c r="E35" s="67">
        <f>[11]Entry!B9</f>
        <v>384242</v>
      </c>
      <c r="F35" s="68">
        <f>[11]Entry!E9</f>
        <v>6.3580000000000005</v>
      </c>
      <c r="G35" s="69">
        <f>[11]Entry!F9</f>
        <v>0.42099999999999999</v>
      </c>
      <c r="H35" s="69">
        <f>[11]Entry!G9</f>
        <v>0.79600000000000004</v>
      </c>
      <c r="I35" s="69">
        <f>[11]Entry!H9</f>
        <v>4.62</v>
      </c>
      <c r="J35" s="69">
        <f>[11]Entry!I9</f>
        <v>2.9629629629629628</v>
      </c>
      <c r="K35" s="62"/>
      <c r="L35" s="70">
        <f>[11]Entry!K9</f>
        <v>17.385000000000002</v>
      </c>
      <c r="M35" s="54" t="s">
        <v>29</v>
      </c>
      <c r="N35" s="63">
        <v>1.2</v>
      </c>
      <c r="O35" s="74" t="s">
        <v>79</v>
      </c>
      <c r="P35" s="74" t="s">
        <v>79</v>
      </c>
      <c r="Q35" s="73" t="s">
        <v>80</v>
      </c>
      <c r="U35" s="4"/>
      <c r="W35" s="15"/>
    </row>
    <row r="36" spans="1:23" x14ac:dyDescent="0.2">
      <c r="A36" s="53" t="s">
        <v>68</v>
      </c>
      <c r="B36" s="60">
        <f>C35</f>
        <v>2.5</v>
      </c>
      <c r="C36" s="60">
        <f>B36+D36</f>
        <v>3.5</v>
      </c>
      <c r="D36" s="60">
        <v>1</v>
      </c>
      <c r="E36" s="67">
        <f>[11]Entry!B10</f>
        <v>384243</v>
      </c>
      <c r="F36" s="68">
        <f>[11]Entry!E10</f>
        <v>1.194</v>
      </c>
      <c r="G36" s="69">
        <f>[11]Entry!F10</f>
        <v>6.8000000000000005E-2</v>
      </c>
      <c r="H36" s="69">
        <f>[11]Entry!G10</f>
        <v>0.24</v>
      </c>
      <c r="I36" s="69">
        <f>[11]Entry!H10</f>
        <v>2.367</v>
      </c>
      <c r="J36" s="69">
        <f>[11]Entry!I10</f>
        <v>2.8368794326241202</v>
      </c>
      <c r="K36" s="62"/>
      <c r="L36" s="70">
        <f>[11]Entry!K10</f>
        <v>7.641</v>
      </c>
      <c r="M36" s="54" t="s">
        <v>29</v>
      </c>
      <c r="N36" s="63">
        <v>1</v>
      </c>
      <c r="O36" s="74" t="s">
        <v>79</v>
      </c>
      <c r="P36" s="74" t="s">
        <v>79</v>
      </c>
      <c r="Q36" s="73" t="s">
        <v>80</v>
      </c>
      <c r="U36" s="4"/>
      <c r="W36" s="15"/>
    </row>
    <row r="37" spans="1:23" x14ac:dyDescent="0.2">
      <c r="A37" s="53" t="s">
        <v>69</v>
      </c>
      <c r="B37" s="60">
        <v>0</v>
      </c>
      <c r="C37" s="60">
        <f>D37</f>
        <v>1.6</v>
      </c>
      <c r="D37" s="60">
        <v>1.6</v>
      </c>
      <c r="E37" s="67">
        <f>[12]Entry!B8</f>
        <v>385155</v>
      </c>
      <c r="F37" s="68">
        <f>[12]Entry!E8</f>
        <v>4.91</v>
      </c>
      <c r="G37" s="69">
        <f>[12]Entry!F8</f>
        <v>0.24299999999999999</v>
      </c>
      <c r="H37" s="69">
        <f>[12]Entry!G8</f>
        <v>0.48</v>
      </c>
      <c r="I37" s="69">
        <f>[12]Entry!H8</f>
        <v>0.90100000000000002</v>
      </c>
      <c r="J37" s="61">
        <f>[12]Entry!I8</f>
        <v>2.6490066225165623</v>
      </c>
      <c r="K37" s="62"/>
      <c r="L37" s="70">
        <f>[12]Entry!K8</f>
        <v>10.404</v>
      </c>
      <c r="M37" s="54" t="s">
        <v>29</v>
      </c>
      <c r="N37" s="63">
        <v>1.6</v>
      </c>
      <c r="O37" s="74" t="s">
        <v>76</v>
      </c>
      <c r="P37" s="74" t="s">
        <v>76</v>
      </c>
      <c r="Q37" s="73" t="s">
        <v>77</v>
      </c>
      <c r="U37" s="4"/>
      <c r="W37" s="15"/>
    </row>
    <row r="38" spans="1:23" x14ac:dyDescent="0.2">
      <c r="A38" s="53" t="s">
        <v>69</v>
      </c>
      <c r="B38" s="60">
        <f>C37</f>
        <v>1.6</v>
      </c>
      <c r="C38" s="60">
        <f>B38+D38</f>
        <v>3.2</v>
      </c>
      <c r="D38" s="60">
        <v>1.6</v>
      </c>
      <c r="E38" s="67">
        <f>[12]Entry!B9</f>
        <v>385156</v>
      </c>
      <c r="F38" s="68">
        <f>[12]Entry!E9</f>
        <v>1.8140000000000001</v>
      </c>
      <c r="G38" s="69">
        <f>[12]Entry!F9</f>
        <v>0.08</v>
      </c>
      <c r="H38" s="69">
        <f>[12]Entry!G9</f>
        <v>0.127</v>
      </c>
      <c r="I38" s="69">
        <f>[12]Entry!H9</f>
        <v>0.92700000000000005</v>
      </c>
      <c r="J38" s="61">
        <f>[12]Entry!I9</f>
        <v>2.6845637583892659</v>
      </c>
      <c r="K38" s="62"/>
      <c r="L38" s="70">
        <f>[12]Entry!K9</f>
        <v>10.319000000000001</v>
      </c>
      <c r="M38" s="54" t="s">
        <v>29</v>
      </c>
      <c r="N38" s="63">
        <v>1.6</v>
      </c>
      <c r="O38" s="74" t="s">
        <v>76</v>
      </c>
      <c r="P38" s="74" t="s">
        <v>76</v>
      </c>
      <c r="Q38" s="73" t="s">
        <v>77</v>
      </c>
      <c r="U38" s="4"/>
      <c r="W38" s="15"/>
    </row>
    <row r="39" spans="1:23" x14ac:dyDescent="0.2">
      <c r="A39" s="53" t="s">
        <v>69</v>
      </c>
      <c r="B39" s="60">
        <f>C38</f>
        <v>3.2</v>
      </c>
      <c r="C39" s="60">
        <f>B39+D39</f>
        <v>4.3000000000000007</v>
      </c>
      <c r="D39" s="60">
        <v>1.1000000000000001</v>
      </c>
      <c r="E39" s="67">
        <f>[12]Entry!B10</f>
        <v>385157</v>
      </c>
      <c r="F39" s="68">
        <f>[12]Entry!E10</f>
        <v>0.25800000000000001</v>
      </c>
      <c r="G39" s="69">
        <f>[12]Entry!F10</f>
        <v>1.0999999999999999E-2</v>
      </c>
      <c r="H39" s="69">
        <f>[12]Entry!G10</f>
        <v>1.2E-2</v>
      </c>
      <c r="I39" s="69">
        <f>[12]Entry!H10</f>
        <v>3.4000000000000002E-2</v>
      </c>
      <c r="J39" s="61">
        <f>[12]Entry!I10</f>
        <v>2.6490066225165623</v>
      </c>
      <c r="K39" s="62"/>
      <c r="L39" s="70">
        <f>[12]Entry!K10</f>
        <v>1.569</v>
      </c>
      <c r="M39" s="54" t="s">
        <v>36</v>
      </c>
      <c r="N39" s="63"/>
      <c r="O39" s="74" t="s">
        <v>76</v>
      </c>
      <c r="P39" s="74" t="s">
        <v>76</v>
      </c>
      <c r="Q39" s="73" t="s">
        <v>77</v>
      </c>
      <c r="U39" s="4"/>
      <c r="W39" s="15"/>
    </row>
    <row r="40" spans="1:23" x14ac:dyDescent="0.2">
      <c r="A40" s="53" t="s">
        <v>70</v>
      </c>
      <c r="B40" s="60">
        <v>0</v>
      </c>
      <c r="C40" s="60">
        <f>D40</f>
        <v>1.2</v>
      </c>
      <c r="D40" s="60">
        <v>1.2</v>
      </c>
      <c r="E40" s="67">
        <f>[13]Entry!B8</f>
        <v>385619</v>
      </c>
      <c r="F40" s="68">
        <f>[13]Entry!E8</f>
        <v>3.7919999999999998</v>
      </c>
      <c r="G40" s="69">
        <f>[13]Entry!F8</f>
        <v>0.22600000000000001</v>
      </c>
      <c r="H40" s="69">
        <f>[13]Entry!G8</f>
        <v>0.71099999999999997</v>
      </c>
      <c r="I40" s="69">
        <f>[13]Entry!H8</f>
        <v>1.51</v>
      </c>
      <c r="J40" s="61">
        <f>[13]Entry!I8</f>
        <v>2.8571428571428572</v>
      </c>
      <c r="K40" s="62"/>
      <c r="L40" s="75">
        <f>[13]Entry!K8</f>
        <v>29.978000000000002</v>
      </c>
      <c r="M40" s="54" t="s">
        <v>29</v>
      </c>
      <c r="N40" s="63">
        <v>1.2</v>
      </c>
      <c r="O40" s="74" t="s">
        <v>81</v>
      </c>
      <c r="P40" s="74" t="s">
        <v>81</v>
      </c>
      <c r="Q40" s="73" t="s">
        <v>82</v>
      </c>
      <c r="U40" s="4"/>
      <c r="W40" s="15"/>
    </row>
    <row r="41" spans="1:23" x14ac:dyDescent="0.2">
      <c r="A41" s="53" t="s">
        <v>70</v>
      </c>
      <c r="B41" s="60">
        <f>C40</f>
        <v>1.2</v>
      </c>
      <c r="C41" s="60">
        <f>B41+D41</f>
        <v>2.5999999999999996</v>
      </c>
      <c r="D41" s="60">
        <v>1.4</v>
      </c>
      <c r="E41" s="67">
        <f>[13]Entry!B9</f>
        <v>385620</v>
      </c>
      <c r="F41" s="68">
        <f>[13]Entry!E9</f>
        <v>2.4140000000000001</v>
      </c>
      <c r="G41" s="69">
        <f>[13]Entry!F9</f>
        <v>0.182</v>
      </c>
      <c r="H41" s="69">
        <f>[13]Entry!G9</f>
        <v>0.19500000000000001</v>
      </c>
      <c r="I41" s="69">
        <f>[13]Entry!H9</f>
        <v>0.44600000000000001</v>
      </c>
      <c r="J41" s="69">
        <f>[13]Entry!I9</f>
        <v>2.9197080291970825</v>
      </c>
      <c r="K41" s="62"/>
      <c r="L41" s="70">
        <f>[13]Entry!K9</f>
        <v>18.652000000000001</v>
      </c>
      <c r="M41" s="54" t="s">
        <v>29</v>
      </c>
      <c r="N41" s="63">
        <v>1.4</v>
      </c>
      <c r="O41" s="74" t="s">
        <v>81</v>
      </c>
      <c r="P41" s="74" t="s">
        <v>81</v>
      </c>
      <c r="Q41" s="73" t="s">
        <v>82</v>
      </c>
    </row>
    <row r="42" spans="1:23" x14ac:dyDescent="0.2">
      <c r="A42" s="53" t="s">
        <v>70</v>
      </c>
      <c r="B42" s="60">
        <f>C41</f>
        <v>2.5999999999999996</v>
      </c>
      <c r="C42" s="60">
        <f>B42+D42</f>
        <v>3.8999999999999995</v>
      </c>
      <c r="D42" s="60">
        <v>1.3</v>
      </c>
      <c r="E42" s="67">
        <f>[13]Entry!B10</f>
        <v>385621</v>
      </c>
      <c r="F42" s="68">
        <f>[13]Entry!E10</f>
        <v>0.56200000000000006</v>
      </c>
      <c r="G42" s="69">
        <f>[13]Entry!F10</f>
        <v>3.7999999999999999E-2</v>
      </c>
      <c r="H42" s="69">
        <f>[13]Entry!G10</f>
        <v>0.28299999999999997</v>
      </c>
      <c r="I42" s="69">
        <f>[13]Entry!H10</f>
        <v>0.77100000000000002</v>
      </c>
      <c r="J42" s="69">
        <f>[13]Entry!I10</f>
        <v>2.8368794326241202</v>
      </c>
      <c r="K42" s="62"/>
      <c r="L42" s="70">
        <f>[13]Entry!K10</f>
        <v>4.0049999999999999</v>
      </c>
      <c r="M42" s="54" t="s">
        <v>36</v>
      </c>
      <c r="N42" s="63"/>
      <c r="O42" s="74" t="s">
        <v>81</v>
      </c>
      <c r="P42" s="74" t="s">
        <v>81</v>
      </c>
      <c r="Q42" s="73" t="s">
        <v>82</v>
      </c>
    </row>
    <row r="43" spans="1:23" x14ac:dyDescent="0.2">
      <c r="A43" s="53" t="s">
        <v>71</v>
      </c>
      <c r="B43" s="60">
        <v>0</v>
      </c>
      <c r="C43" s="60">
        <f>D43</f>
        <v>2.2999999999999998</v>
      </c>
      <c r="D43" s="60">
        <v>2.2999999999999998</v>
      </c>
      <c r="E43" s="67">
        <f>[14]Entry!B8</f>
        <v>386204</v>
      </c>
      <c r="F43" s="68">
        <f>[14]Entry!E8</f>
        <v>16.5</v>
      </c>
      <c r="G43" s="69">
        <f>[14]Entry!F8</f>
        <v>6.4749999999999996</v>
      </c>
      <c r="H43" s="69">
        <f>[14]Entry!G8</f>
        <v>0.81899999999999995</v>
      </c>
      <c r="I43" s="69">
        <f>[14]Entry!H8</f>
        <v>1.823</v>
      </c>
      <c r="J43" s="69">
        <f>[14]Entry!I8</f>
        <v>2.9850746268656638</v>
      </c>
      <c r="K43" s="62"/>
      <c r="L43" s="70">
        <f>[14]Entry!K8</f>
        <v>36.012999999999998</v>
      </c>
      <c r="M43" s="54" t="s">
        <v>35</v>
      </c>
      <c r="N43" s="63"/>
      <c r="O43" s="74" t="s">
        <v>83</v>
      </c>
      <c r="P43" s="74" t="s">
        <v>83</v>
      </c>
      <c r="Q43" s="73" t="s">
        <v>84</v>
      </c>
    </row>
    <row r="44" spans="1:23" x14ac:dyDescent="0.2">
      <c r="A44" s="53" t="s">
        <v>71</v>
      </c>
      <c r="B44" s="60">
        <f>C43</f>
        <v>2.2999999999999998</v>
      </c>
      <c r="C44" s="60">
        <f>B44+D44</f>
        <v>3.8</v>
      </c>
      <c r="D44" s="60">
        <v>1.5</v>
      </c>
      <c r="E44" s="67">
        <f>[14]Entry!B9</f>
        <v>386205</v>
      </c>
      <c r="F44" s="68">
        <f>[14]Entry!E9</f>
        <v>11.538</v>
      </c>
      <c r="G44" s="69">
        <f>[14]Entry!F9</f>
        <v>0.91700000000000004</v>
      </c>
      <c r="H44" s="69">
        <f>[14]Entry!G9</f>
        <v>1.417</v>
      </c>
      <c r="I44" s="69">
        <f>[14]Entry!H9</f>
        <v>2.988</v>
      </c>
      <c r="J44" s="69">
        <f>[14]Entry!I9</f>
        <v>3.0769230769230771</v>
      </c>
      <c r="K44" s="62"/>
      <c r="L44" s="70">
        <f>[14]Entry!K9</f>
        <v>47.658999999999999</v>
      </c>
      <c r="M44" s="54" t="s">
        <v>29</v>
      </c>
      <c r="N44" s="63">
        <v>1.5</v>
      </c>
      <c r="O44" s="74" t="s">
        <v>83</v>
      </c>
      <c r="P44" s="74" t="s">
        <v>83</v>
      </c>
      <c r="Q44" s="73" t="s">
        <v>84</v>
      </c>
    </row>
    <row r="45" spans="1:23" s="51" customFormat="1" x14ac:dyDescent="0.2">
      <c r="A45" s="53" t="s">
        <v>72</v>
      </c>
      <c r="B45" s="60">
        <v>0</v>
      </c>
      <c r="C45" s="60">
        <f>D45</f>
        <v>1.4</v>
      </c>
      <c r="D45" s="60">
        <v>1.4</v>
      </c>
      <c r="E45" s="67">
        <v>386902</v>
      </c>
      <c r="F45" s="68">
        <v>1.5980000000000001</v>
      </c>
      <c r="G45" s="69">
        <v>7.3999999999999996E-2</v>
      </c>
      <c r="H45" s="69">
        <v>0.108</v>
      </c>
      <c r="I45" s="69">
        <v>1.151</v>
      </c>
      <c r="J45" s="69">
        <v>2.7586206896551726</v>
      </c>
      <c r="K45" s="62"/>
      <c r="L45" s="70">
        <v>7.4429999999999996</v>
      </c>
      <c r="M45" s="54" t="s">
        <v>35</v>
      </c>
      <c r="N45" s="63"/>
      <c r="O45" s="74" t="s">
        <v>90</v>
      </c>
      <c r="P45" s="74" t="s">
        <v>90</v>
      </c>
      <c r="Q45" s="73" t="s">
        <v>91</v>
      </c>
      <c r="U45" s="52"/>
    </row>
    <row r="46" spans="1:23" s="51" customFormat="1" x14ac:dyDescent="0.2">
      <c r="A46" s="53" t="s">
        <v>72</v>
      </c>
      <c r="B46" s="60">
        <f>C45</f>
        <v>1.4</v>
      </c>
      <c r="C46" s="60">
        <f>B46+D46</f>
        <v>1.5999999999999999</v>
      </c>
      <c r="D46" s="60">
        <v>0.2</v>
      </c>
      <c r="E46" s="67">
        <v>386903</v>
      </c>
      <c r="F46" s="68">
        <v>2.302</v>
      </c>
      <c r="G46" s="69">
        <v>0.20399999999999999</v>
      </c>
      <c r="H46" s="69">
        <v>1.647</v>
      </c>
      <c r="I46" s="69">
        <v>1.444</v>
      </c>
      <c r="J46" s="69">
        <v>2.8368794326241202</v>
      </c>
      <c r="K46" s="62"/>
      <c r="L46" s="70">
        <v>21.195</v>
      </c>
      <c r="M46" s="54" t="s">
        <v>29</v>
      </c>
      <c r="N46" s="63">
        <v>0.2</v>
      </c>
      <c r="O46" s="74" t="s">
        <v>90</v>
      </c>
      <c r="P46" s="74" t="s">
        <v>90</v>
      </c>
      <c r="Q46" s="73" t="s">
        <v>91</v>
      </c>
      <c r="U46" s="52"/>
    </row>
    <row r="47" spans="1:23" s="51" customFormat="1" x14ac:dyDescent="0.2">
      <c r="A47" s="53" t="s">
        <v>72</v>
      </c>
      <c r="B47" s="60">
        <f t="shared" ref="B47:B48" si="0">C46</f>
        <v>1.5999999999999999</v>
      </c>
      <c r="C47" s="60">
        <f t="shared" ref="C47:C48" si="1">B47+D47</f>
        <v>2.4</v>
      </c>
      <c r="D47" s="60">
        <v>0.8</v>
      </c>
      <c r="E47" s="67">
        <v>386905</v>
      </c>
      <c r="F47" s="68">
        <v>0.57799999999999996</v>
      </c>
      <c r="G47" s="69">
        <v>1.9E-2</v>
      </c>
      <c r="H47" s="69">
        <v>0.13100000000000001</v>
      </c>
      <c r="I47" s="69">
        <v>0.72099999999999997</v>
      </c>
      <c r="J47" s="69">
        <v>2.8169014084507067</v>
      </c>
      <c r="K47" s="62"/>
      <c r="L47" s="70">
        <v>5.5369999999999999</v>
      </c>
      <c r="M47" s="54" t="s">
        <v>29</v>
      </c>
      <c r="N47" s="63">
        <v>0.8</v>
      </c>
      <c r="O47" s="74" t="s">
        <v>90</v>
      </c>
      <c r="P47" s="74" t="s">
        <v>90</v>
      </c>
      <c r="Q47" s="73" t="s">
        <v>91</v>
      </c>
      <c r="U47" s="52"/>
    </row>
    <row r="48" spans="1:23" s="51" customFormat="1" x14ac:dyDescent="0.2">
      <c r="A48" s="53" t="s">
        <v>72</v>
      </c>
      <c r="B48" s="60">
        <f t="shared" si="0"/>
        <v>2.4</v>
      </c>
      <c r="C48" s="60">
        <f t="shared" si="1"/>
        <v>3.5999999999999996</v>
      </c>
      <c r="D48" s="60">
        <v>1.2</v>
      </c>
      <c r="E48" s="67">
        <v>386906</v>
      </c>
      <c r="F48" s="68">
        <v>1.4580000000000002</v>
      </c>
      <c r="G48" s="69">
        <v>2.3E-2</v>
      </c>
      <c r="H48" s="69">
        <v>0.13100000000000001</v>
      </c>
      <c r="I48" s="69">
        <v>0.76900000000000002</v>
      </c>
      <c r="J48" s="69">
        <v>2.777777777777771</v>
      </c>
      <c r="K48" s="62"/>
      <c r="L48" s="70">
        <v>14.811</v>
      </c>
      <c r="M48" s="54" t="s">
        <v>36</v>
      </c>
      <c r="N48" s="63"/>
      <c r="O48" s="74" t="s">
        <v>90</v>
      </c>
      <c r="P48" s="74" t="s">
        <v>90</v>
      </c>
      <c r="Q48" s="73" t="s">
        <v>91</v>
      </c>
      <c r="U48" s="52"/>
    </row>
    <row r="49" spans="1:23" s="51" customFormat="1" x14ac:dyDescent="0.2">
      <c r="A49" s="53" t="s">
        <v>73</v>
      </c>
      <c r="B49" s="60">
        <v>0</v>
      </c>
      <c r="C49" s="60">
        <f>D49</f>
        <v>1</v>
      </c>
      <c r="D49" s="60">
        <v>1</v>
      </c>
      <c r="E49" s="67">
        <v>388022</v>
      </c>
      <c r="F49" s="68">
        <v>1.8740000000000001</v>
      </c>
      <c r="G49" s="69">
        <v>0.11141780000000001</v>
      </c>
      <c r="H49" s="69">
        <v>0.32887510000000003</v>
      </c>
      <c r="I49" s="69">
        <v>0.96793399999999996</v>
      </c>
      <c r="J49" s="69">
        <v>2.8169014084507067</v>
      </c>
      <c r="K49" s="62"/>
      <c r="L49" s="70">
        <v>15.102</v>
      </c>
      <c r="M49" s="54" t="s">
        <v>35</v>
      </c>
      <c r="N49" s="63"/>
      <c r="O49" s="71">
        <v>43533</v>
      </c>
      <c r="P49" s="71">
        <v>43533</v>
      </c>
      <c r="Q49" s="73" t="s">
        <v>92</v>
      </c>
      <c r="U49" s="52"/>
    </row>
    <row r="50" spans="1:23" s="51" customFormat="1" x14ac:dyDescent="0.2">
      <c r="A50" s="53" t="s">
        <v>73</v>
      </c>
      <c r="B50" s="60">
        <f>C49</f>
        <v>1</v>
      </c>
      <c r="C50" s="60">
        <f>B50+D50</f>
        <v>3.4</v>
      </c>
      <c r="D50" s="60">
        <v>2.4</v>
      </c>
      <c r="E50" s="67">
        <v>388023</v>
      </c>
      <c r="F50" s="68">
        <v>2.0059999999999998</v>
      </c>
      <c r="G50" s="69">
        <v>0.13100300000000001</v>
      </c>
      <c r="H50" s="69">
        <v>0.51293109999999997</v>
      </c>
      <c r="I50" s="69">
        <v>1.1454090000000001</v>
      </c>
      <c r="J50" s="69">
        <v>2.8571428571428572</v>
      </c>
      <c r="K50" s="62"/>
      <c r="L50" s="70">
        <v>2.806</v>
      </c>
      <c r="M50" s="54" t="s">
        <v>29</v>
      </c>
      <c r="N50" s="63">
        <v>2.4</v>
      </c>
      <c r="O50" s="71">
        <v>43533</v>
      </c>
      <c r="P50" s="71">
        <v>43533</v>
      </c>
      <c r="Q50" s="73" t="s">
        <v>92</v>
      </c>
      <c r="U50" s="52"/>
    </row>
    <row r="51" spans="1:23" s="51" customFormat="1" x14ac:dyDescent="0.2">
      <c r="A51" s="53" t="s">
        <v>73</v>
      </c>
      <c r="B51" s="60">
        <f>C50</f>
        <v>3.4</v>
      </c>
      <c r="C51" s="60">
        <f>B51+D51</f>
        <v>4.4000000000000004</v>
      </c>
      <c r="D51" s="60">
        <v>1</v>
      </c>
      <c r="E51" s="67">
        <v>388024</v>
      </c>
      <c r="F51" s="68">
        <v>1.0680000000000001</v>
      </c>
      <c r="G51" s="69">
        <v>4.6168400000000005E-2</v>
      </c>
      <c r="H51" s="69">
        <v>0.16698759999999999</v>
      </c>
      <c r="I51" s="69">
        <v>0.44458170000000002</v>
      </c>
      <c r="J51" s="69">
        <v>2.8571428571428572</v>
      </c>
      <c r="K51" s="62"/>
      <c r="L51" s="70">
        <v>6.5720000000000001</v>
      </c>
      <c r="M51" s="54" t="s">
        <v>36</v>
      </c>
      <c r="N51" s="63"/>
      <c r="O51" s="71">
        <v>43533</v>
      </c>
      <c r="P51" s="71">
        <v>43533</v>
      </c>
      <c r="Q51" s="73" t="s">
        <v>92</v>
      </c>
      <c r="U51" s="52"/>
    </row>
    <row r="52" spans="1:23" s="51" customFormat="1" x14ac:dyDescent="0.2">
      <c r="A52" s="53" t="s">
        <v>74</v>
      </c>
      <c r="B52" s="60">
        <v>0</v>
      </c>
      <c r="C52" s="60">
        <f>D52</f>
        <v>1.8</v>
      </c>
      <c r="D52" s="60">
        <v>1.8</v>
      </c>
      <c r="E52" s="67">
        <v>389101</v>
      </c>
      <c r="F52" s="68">
        <v>0.37400000000000005</v>
      </c>
      <c r="G52" s="69">
        <v>1.9E-2</v>
      </c>
      <c r="H52" s="69">
        <v>2.5000000000000001E-2</v>
      </c>
      <c r="I52" s="69">
        <v>5.3999999999999999E-2</v>
      </c>
      <c r="J52" s="69">
        <v>2.7397260273972561</v>
      </c>
      <c r="K52" s="62"/>
      <c r="L52" s="70">
        <v>0.80700000000000005</v>
      </c>
      <c r="M52" s="54" t="s">
        <v>35</v>
      </c>
      <c r="N52" s="63"/>
      <c r="O52" s="71">
        <v>43747</v>
      </c>
      <c r="P52" s="71">
        <v>43747</v>
      </c>
      <c r="Q52" s="73" t="s">
        <v>93</v>
      </c>
      <c r="U52" s="52"/>
    </row>
    <row r="53" spans="1:23" s="51" customFormat="1" x14ac:dyDescent="0.2">
      <c r="A53" s="53" t="s">
        <v>74</v>
      </c>
      <c r="B53" s="60">
        <f>C52</f>
        <v>1.8</v>
      </c>
      <c r="C53" s="60">
        <f>B53+D53</f>
        <v>3.3</v>
      </c>
      <c r="D53" s="60">
        <v>1.5</v>
      </c>
      <c r="E53" s="67">
        <v>389102</v>
      </c>
      <c r="F53" s="68">
        <v>3.5680000000000001</v>
      </c>
      <c r="G53" s="69">
        <v>0.20599999999999999</v>
      </c>
      <c r="H53" s="69">
        <v>0.80600000000000005</v>
      </c>
      <c r="I53" s="69">
        <v>1.288</v>
      </c>
      <c r="J53" s="69">
        <v>2.6666666666666665</v>
      </c>
      <c r="K53" s="62"/>
      <c r="L53" s="70">
        <v>2.423</v>
      </c>
      <c r="M53" s="54" t="s">
        <v>29</v>
      </c>
      <c r="N53" s="63">
        <v>1.5</v>
      </c>
      <c r="O53" s="71">
        <v>43747</v>
      </c>
      <c r="P53" s="71">
        <v>43747</v>
      </c>
      <c r="Q53" s="73" t="s">
        <v>93</v>
      </c>
      <c r="U53" s="52"/>
    </row>
    <row r="54" spans="1:23" x14ac:dyDescent="0.2">
      <c r="A54" s="53" t="s">
        <v>75</v>
      </c>
      <c r="B54" s="60">
        <v>0</v>
      </c>
      <c r="C54" s="60">
        <f>D54</f>
        <v>1.6</v>
      </c>
      <c r="D54" s="60">
        <v>1.6</v>
      </c>
      <c r="E54" s="67">
        <f>[15]Entry!B19</f>
        <v>389404</v>
      </c>
      <c r="F54" s="68">
        <f>[15]Entry!E19</f>
        <v>0.316</v>
      </c>
      <c r="G54" s="69">
        <f>[15]Entry!F19</f>
        <v>6.0000000000000001E-3</v>
      </c>
      <c r="H54" s="69">
        <f>[15]Entry!G19</f>
        <v>0.03</v>
      </c>
      <c r="I54" s="69">
        <f>[15]Entry!H19</f>
        <v>5.8000000000000003E-2</v>
      </c>
      <c r="J54" s="69">
        <f>[15]Entry!I19</f>
        <v>2.6845637583892659</v>
      </c>
      <c r="K54" s="62"/>
      <c r="L54" s="70">
        <f>[15]Entry!K19</f>
        <v>0.628</v>
      </c>
      <c r="M54" s="54" t="s">
        <v>35</v>
      </c>
      <c r="N54" s="63"/>
      <c r="O54" s="71">
        <v>43778</v>
      </c>
      <c r="P54" s="71">
        <v>43778</v>
      </c>
      <c r="Q54" s="73" t="s">
        <v>85</v>
      </c>
    </row>
    <row r="55" spans="1:23" x14ac:dyDescent="0.2">
      <c r="A55" s="53" t="s">
        <v>75</v>
      </c>
      <c r="B55" s="60">
        <f>C54</f>
        <v>1.6</v>
      </c>
      <c r="C55" s="60">
        <f>B55+D55</f>
        <v>3.3</v>
      </c>
      <c r="D55" s="60">
        <v>1.7</v>
      </c>
      <c r="E55" s="67">
        <f>[15]Entry!B20</f>
        <v>389405</v>
      </c>
      <c r="F55" s="68">
        <f>[15]Entry!E20</f>
        <v>2.4119999999999999</v>
      </c>
      <c r="G55" s="69">
        <f>[15]Entry!F20</f>
        <v>9.5000000000000001E-2</v>
      </c>
      <c r="H55" s="69">
        <f>[15]Entry!G20</f>
        <v>0.47599999999999998</v>
      </c>
      <c r="I55" s="69">
        <f>[15]Entry!H20</f>
        <v>0.80300000000000005</v>
      </c>
      <c r="J55" s="61">
        <f>[15]Entry!I20</f>
        <v>2.7027027027027111</v>
      </c>
      <c r="K55" s="62"/>
      <c r="L55" s="70">
        <f>[15]Entry!K20</f>
        <v>13.359</v>
      </c>
      <c r="M55" s="54" t="s">
        <v>29</v>
      </c>
      <c r="N55" s="63">
        <v>1.7</v>
      </c>
      <c r="O55" s="71">
        <v>43778</v>
      </c>
      <c r="P55" s="71">
        <v>43778</v>
      </c>
      <c r="Q55" s="73" t="s">
        <v>85</v>
      </c>
      <c r="U55" s="4"/>
      <c r="W55" s="15"/>
    </row>
    <row r="56" spans="1:23" x14ac:dyDescent="0.2">
      <c r="A56" s="53" t="s">
        <v>75</v>
      </c>
      <c r="B56" s="60">
        <f>C55</f>
        <v>3.3</v>
      </c>
      <c r="C56" s="60">
        <f>B56+D56</f>
        <v>3.6999999999999997</v>
      </c>
      <c r="D56" s="60">
        <v>0.4</v>
      </c>
      <c r="E56" s="67">
        <f>[15]Entry!B21</f>
        <v>389406</v>
      </c>
      <c r="F56" s="68">
        <f>[15]Entry!E21</f>
        <v>1.258</v>
      </c>
      <c r="G56" s="69">
        <f>[15]Entry!F21</f>
        <v>0.30599999999999999</v>
      </c>
      <c r="H56" s="69">
        <f>[15]Entry!G21</f>
        <v>6.4000000000000001E-2</v>
      </c>
      <c r="I56" s="69">
        <f>[15]Entry!H21</f>
        <v>5.96</v>
      </c>
      <c r="J56" s="61">
        <f>[15]Entry!I21</f>
        <v>2.7027027027027004</v>
      </c>
      <c r="K56" s="62"/>
      <c r="L56" s="70">
        <f>[15]Entry!K21</f>
        <v>3.1219999999999999</v>
      </c>
      <c r="M56" s="54" t="s">
        <v>36</v>
      </c>
      <c r="N56" s="63"/>
      <c r="O56" s="71">
        <v>43778</v>
      </c>
      <c r="P56" s="71">
        <v>43778</v>
      </c>
      <c r="Q56" s="73" t="s">
        <v>85</v>
      </c>
      <c r="U56" s="4"/>
      <c r="W56" s="15"/>
    </row>
    <row r="57" spans="1:23" x14ac:dyDescent="0.2">
      <c r="A57" s="53" t="s">
        <v>86</v>
      </c>
      <c r="B57" s="60">
        <v>0</v>
      </c>
      <c r="C57" s="60">
        <f>D57</f>
        <v>1.5</v>
      </c>
      <c r="D57" s="60">
        <v>1.5</v>
      </c>
      <c r="E57" s="67">
        <f>[16]Entry!B8</f>
        <v>390201</v>
      </c>
      <c r="F57" s="68">
        <f>[16]Entry!E8</f>
        <v>0.15</v>
      </c>
      <c r="G57" s="69">
        <f>[16]Entry!F8</f>
        <v>6.0000000000000001E-3</v>
      </c>
      <c r="H57" s="69">
        <f>[16]Entry!G8</f>
        <v>3.3000000000000002E-2</v>
      </c>
      <c r="I57" s="69">
        <f>[16]Entry!H8</f>
        <v>5.5E-2</v>
      </c>
      <c r="J57" s="61"/>
      <c r="K57" s="62"/>
      <c r="L57" s="70">
        <f>[16]Entry!K8</f>
        <v>0.47599999999999998</v>
      </c>
      <c r="M57" s="54" t="s">
        <v>35</v>
      </c>
      <c r="N57" s="63"/>
      <c r="O57" s="74" t="s">
        <v>87</v>
      </c>
      <c r="P57" s="74" t="s">
        <v>87</v>
      </c>
      <c r="Q57" s="73" t="s">
        <v>88</v>
      </c>
      <c r="U57" s="4"/>
      <c r="W57" s="15"/>
    </row>
    <row r="58" spans="1:23" x14ac:dyDescent="0.2">
      <c r="A58" s="53" t="s">
        <v>86</v>
      </c>
      <c r="B58" s="60">
        <f>C57</f>
        <v>1.5</v>
      </c>
      <c r="C58" s="60">
        <f>B58+D58</f>
        <v>3.4</v>
      </c>
      <c r="D58" s="60">
        <v>1.9</v>
      </c>
      <c r="E58" s="67">
        <f>[16]Entry!B9</f>
        <v>390202</v>
      </c>
      <c r="F58" s="68">
        <f>[16]Entry!E9</f>
        <v>1.272</v>
      </c>
      <c r="G58" s="69">
        <f>[16]Entry!F9</f>
        <v>0.17100000000000001</v>
      </c>
      <c r="H58" s="69">
        <f>[16]Entry!G9</f>
        <v>0.51900000000000002</v>
      </c>
      <c r="I58" s="69">
        <f>[16]Entry!H9</f>
        <v>1.0329999999999999</v>
      </c>
      <c r="J58" s="69"/>
      <c r="K58" s="62"/>
      <c r="L58" s="70">
        <f>[16]Entry!K9</f>
        <v>20.128</v>
      </c>
      <c r="M58" s="54" t="s">
        <v>29</v>
      </c>
      <c r="N58" s="63">
        <v>1.9</v>
      </c>
      <c r="O58" s="74" t="s">
        <v>87</v>
      </c>
      <c r="P58" s="74" t="s">
        <v>87</v>
      </c>
      <c r="Q58" s="73" t="s">
        <v>88</v>
      </c>
      <c r="U58" s="4"/>
      <c r="W58" s="15"/>
    </row>
    <row r="59" spans="1:23" x14ac:dyDescent="0.2">
      <c r="A59" s="53" t="s">
        <v>86</v>
      </c>
      <c r="B59" s="60">
        <f>C58</f>
        <v>3.4</v>
      </c>
      <c r="C59" s="60">
        <f>B59+D59</f>
        <v>4.5</v>
      </c>
      <c r="D59" s="60">
        <v>1.1000000000000001</v>
      </c>
      <c r="E59" s="67">
        <f>[16]Entry!B10</f>
        <v>390203</v>
      </c>
      <c r="F59" s="68">
        <f>[16]Entry!E10</f>
        <v>0.7639999999999999</v>
      </c>
      <c r="G59" s="69">
        <f>[16]Entry!F10</f>
        <v>0.28299999999999997</v>
      </c>
      <c r="H59" s="69">
        <f>[16]Entry!G10</f>
        <v>4.2000000000000003E-2</v>
      </c>
      <c r="I59" s="69">
        <f>[16]Entry!H10</f>
        <v>6.5010000000000003</v>
      </c>
      <c r="J59" s="61"/>
      <c r="K59" s="62"/>
      <c r="L59" s="75">
        <f>[16]Entry!K10</f>
        <v>11.209</v>
      </c>
      <c r="M59" s="54" t="s">
        <v>29</v>
      </c>
      <c r="N59" s="63">
        <v>1.1000000000000001</v>
      </c>
      <c r="O59" s="74" t="s">
        <v>87</v>
      </c>
      <c r="P59" s="74" t="s">
        <v>87</v>
      </c>
      <c r="Q59" s="73" t="s">
        <v>88</v>
      </c>
      <c r="U59" s="4"/>
      <c r="W59" s="15"/>
    </row>
    <row r="60" spans="1:23" s="51" customFormat="1" x14ac:dyDescent="0.2">
      <c r="A60" s="53" t="s">
        <v>94</v>
      </c>
      <c r="B60" s="60">
        <v>0</v>
      </c>
      <c r="C60" s="60">
        <f>D60</f>
        <v>1.2</v>
      </c>
      <c r="D60" s="60">
        <v>1.2</v>
      </c>
      <c r="E60" s="67">
        <v>400021</v>
      </c>
      <c r="F60" s="68">
        <v>0.60799999999999998</v>
      </c>
      <c r="G60" s="69">
        <v>1.4999999999999999E-2</v>
      </c>
      <c r="H60" s="69">
        <v>4.9000000000000002E-2</v>
      </c>
      <c r="I60" s="69">
        <v>0.17799999999999999</v>
      </c>
      <c r="J60" s="69"/>
      <c r="K60" s="62"/>
      <c r="L60" s="70">
        <v>1.4770000000000001</v>
      </c>
      <c r="M60" s="54" t="s">
        <v>29</v>
      </c>
      <c r="N60" s="63">
        <v>1.2</v>
      </c>
      <c r="O60" s="71">
        <v>43773</v>
      </c>
      <c r="P60" s="71">
        <v>43773</v>
      </c>
      <c r="Q60" s="73" t="s">
        <v>100</v>
      </c>
      <c r="W60" s="52"/>
    </row>
    <row r="61" spans="1:23" s="51" customFormat="1" x14ac:dyDescent="0.2">
      <c r="A61" s="53" t="s">
        <v>94</v>
      </c>
      <c r="B61" s="60">
        <f>C60</f>
        <v>1.2</v>
      </c>
      <c r="C61" s="60">
        <f>B61+D61</f>
        <v>2.5</v>
      </c>
      <c r="D61" s="60">
        <v>1.3</v>
      </c>
      <c r="E61" s="67">
        <v>400022</v>
      </c>
      <c r="F61" s="68">
        <v>1.3</v>
      </c>
      <c r="G61" s="69">
        <v>5.1999999999999998E-2</v>
      </c>
      <c r="H61" s="69">
        <v>0.27400000000000002</v>
      </c>
      <c r="I61" s="69">
        <v>0.93</v>
      </c>
      <c r="J61" s="69"/>
      <c r="K61" s="62"/>
      <c r="L61" s="70">
        <v>11.362</v>
      </c>
      <c r="M61" s="54" t="s">
        <v>29</v>
      </c>
      <c r="N61" s="63">
        <v>1.3</v>
      </c>
      <c r="O61" s="71">
        <v>43773</v>
      </c>
      <c r="P61" s="71">
        <v>43773</v>
      </c>
      <c r="Q61" s="73" t="s">
        <v>100</v>
      </c>
      <c r="W61" s="52"/>
    </row>
    <row r="62" spans="1:23" s="51" customFormat="1" x14ac:dyDescent="0.2">
      <c r="A62" s="53" t="s">
        <v>94</v>
      </c>
      <c r="B62" s="60">
        <f>C61</f>
        <v>2.5</v>
      </c>
      <c r="C62" s="60">
        <f>B62+D62</f>
        <v>4</v>
      </c>
      <c r="D62" s="60">
        <v>1.5</v>
      </c>
      <c r="E62" s="67">
        <v>400023</v>
      </c>
      <c r="F62" s="68">
        <v>45.938000000000002</v>
      </c>
      <c r="G62" s="69">
        <v>0.111</v>
      </c>
      <c r="H62" s="69">
        <v>0.46200000000000002</v>
      </c>
      <c r="I62" s="69">
        <v>0.94699999999999995</v>
      </c>
      <c r="J62" s="69"/>
      <c r="K62" s="62"/>
      <c r="L62" s="70">
        <v>4.2549999999999999</v>
      </c>
      <c r="M62" s="54" t="s">
        <v>36</v>
      </c>
      <c r="N62" s="63"/>
      <c r="O62" s="71">
        <v>43773</v>
      </c>
      <c r="P62" s="71">
        <v>43773</v>
      </c>
      <c r="Q62" s="73" t="s">
        <v>100</v>
      </c>
      <c r="W62" s="52"/>
    </row>
    <row r="63" spans="1:23" s="51" customFormat="1" x14ac:dyDescent="0.2">
      <c r="A63" s="53" t="s">
        <v>95</v>
      </c>
      <c r="B63" s="60">
        <v>0</v>
      </c>
      <c r="C63" s="60">
        <f>D63</f>
        <v>0.8</v>
      </c>
      <c r="D63" s="60">
        <v>0.8</v>
      </c>
      <c r="E63" s="67">
        <v>400454</v>
      </c>
      <c r="F63" s="68">
        <v>1.3380000000000001</v>
      </c>
      <c r="G63" s="69">
        <v>1.7999999999999999E-2</v>
      </c>
      <c r="H63" s="69">
        <v>2.5999999999999999E-2</v>
      </c>
      <c r="I63" s="69">
        <v>9.9000000000000005E-2</v>
      </c>
      <c r="J63" s="69"/>
      <c r="K63" s="62"/>
      <c r="L63" s="70">
        <v>7.0750000000000002</v>
      </c>
      <c r="M63" s="54" t="s">
        <v>35</v>
      </c>
      <c r="N63" s="63"/>
      <c r="O63" s="71">
        <v>43775</v>
      </c>
      <c r="P63" s="71">
        <v>43775</v>
      </c>
      <c r="Q63" s="73" t="s">
        <v>101</v>
      </c>
      <c r="W63" s="52"/>
    </row>
    <row r="64" spans="1:23" s="51" customFormat="1" x14ac:dyDescent="0.2">
      <c r="A64" s="53" t="s">
        <v>95</v>
      </c>
      <c r="B64" s="60">
        <f>C63</f>
        <v>0.8</v>
      </c>
      <c r="C64" s="60">
        <f>B64+D64</f>
        <v>2.1</v>
      </c>
      <c r="D64" s="60">
        <v>1.3</v>
      </c>
      <c r="E64" s="67">
        <v>400455</v>
      </c>
      <c r="F64" s="76">
        <v>0.98799999999999999</v>
      </c>
      <c r="G64" s="77">
        <v>3.5999999999999997E-2</v>
      </c>
      <c r="H64" s="77">
        <v>0.13800000000000001</v>
      </c>
      <c r="I64" s="77">
        <v>0.246</v>
      </c>
      <c r="J64" s="77"/>
      <c r="K64" s="78"/>
      <c r="L64" s="79">
        <v>8.6720000000000006</v>
      </c>
      <c r="M64" s="54" t="s">
        <v>29</v>
      </c>
      <c r="N64" s="63">
        <v>1.3</v>
      </c>
      <c r="O64" s="71">
        <v>43775</v>
      </c>
      <c r="P64" s="71">
        <v>43775</v>
      </c>
      <c r="Q64" s="73" t="s">
        <v>101</v>
      </c>
      <c r="W64" s="52"/>
    </row>
    <row r="65" spans="1:23" s="51" customFormat="1" x14ac:dyDescent="0.2">
      <c r="A65" s="53" t="s">
        <v>95</v>
      </c>
      <c r="B65" s="60">
        <f>C64</f>
        <v>2.1</v>
      </c>
      <c r="C65" s="60">
        <f>B65+D65</f>
        <v>3.4000000000000004</v>
      </c>
      <c r="D65" s="60">
        <v>1.3</v>
      </c>
      <c r="E65" s="80">
        <v>400457</v>
      </c>
      <c r="F65" s="68">
        <v>0.27799999999999997</v>
      </c>
      <c r="G65" s="69">
        <v>1.0999999999999999E-2</v>
      </c>
      <c r="H65" s="69">
        <v>1.0999999999999999E-2</v>
      </c>
      <c r="I65" s="69">
        <v>3.1E-2</v>
      </c>
      <c r="J65" s="69"/>
      <c r="K65" s="62"/>
      <c r="L65" s="70">
        <v>1.395</v>
      </c>
      <c r="M65" s="54" t="s">
        <v>29</v>
      </c>
      <c r="N65" s="63">
        <v>1.3</v>
      </c>
      <c r="O65" s="71">
        <v>43775</v>
      </c>
      <c r="P65" s="71">
        <v>43775</v>
      </c>
      <c r="Q65" s="73" t="s">
        <v>101</v>
      </c>
      <c r="W65" s="52"/>
    </row>
    <row r="66" spans="1:23" x14ac:dyDescent="0.2">
      <c r="A66" s="53" t="s">
        <v>96</v>
      </c>
      <c r="B66" s="60">
        <v>0</v>
      </c>
      <c r="C66" s="60">
        <f>D66</f>
        <v>1</v>
      </c>
      <c r="D66" s="60">
        <v>1</v>
      </c>
      <c r="E66" s="80">
        <v>400844</v>
      </c>
      <c r="F66" s="68">
        <v>1.3940000000000001</v>
      </c>
      <c r="G66" s="69">
        <v>7.1739600000000001E-2</v>
      </c>
      <c r="H66" s="69">
        <v>5.4315499999999996E-2</v>
      </c>
      <c r="I66" s="69">
        <v>0.1434878</v>
      </c>
      <c r="J66" s="69">
        <v>2.7972027972027949</v>
      </c>
      <c r="K66" s="62"/>
      <c r="L66" s="75">
        <v>7.86</v>
      </c>
      <c r="M66" s="54" t="s">
        <v>35</v>
      </c>
      <c r="N66" s="63"/>
      <c r="O66" s="71">
        <v>43777</v>
      </c>
      <c r="P66" s="71">
        <v>43777</v>
      </c>
      <c r="Q66" s="73" t="s">
        <v>119</v>
      </c>
      <c r="U66" s="4"/>
      <c r="W66" s="15"/>
    </row>
    <row r="67" spans="1:23" x14ac:dyDescent="0.2">
      <c r="A67" s="53" t="s">
        <v>96</v>
      </c>
      <c r="B67" s="60">
        <f>C66</f>
        <v>1</v>
      </c>
      <c r="C67" s="60">
        <f>B67+D67</f>
        <v>1.7</v>
      </c>
      <c r="D67" s="60">
        <v>0.7</v>
      </c>
      <c r="E67" s="80">
        <v>400845</v>
      </c>
      <c r="F67" s="68">
        <v>3.53</v>
      </c>
      <c r="G67" s="69">
        <v>0.11627419999999999</v>
      </c>
      <c r="H67" s="69">
        <v>0.50925140000000002</v>
      </c>
      <c r="I67" s="69">
        <v>0.78473300000000001</v>
      </c>
      <c r="J67" s="69">
        <v>2.8571428571428572</v>
      </c>
      <c r="K67" s="62"/>
      <c r="L67" s="75">
        <v>13.476000000000001</v>
      </c>
      <c r="M67" s="54" t="s">
        <v>29</v>
      </c>
      <c r="N67" s="63">
        <v>0.7</v>
      </c>
      <c r="O67" s="71">
        <v>43777</v>
      </c>
      <c r="P67" s="71">
        <v>43777</v>
      </c>
      <c r="Q67" s="73" t="s">
        <v>119</v>
      </c>
      <c r="U67" s="4"/>
      <c r="W67" s="15"/>
    </row>
    <row r="68" spans="1:23" x14ac:dyDescent="0.2">
      <c r="A68" s="53" t="s">
        <v>96</v>
      </c>
      <c r="B68" s="60">
        <f t="shared" ref="B68:B69" si="2">C67</f>
        <v>1.7</v>
      </c>
      <c r="C68" s="60">
        <f t="shared" ref="C68:C69" si="3">B68+D68</f>
        <v>3.8</v>
      </c>
      <c r="D68" s="60">
        <v>2.1</v>
      </c>
      <c r="E68" s="80">
        <v>400846</v>
      </c>
      <c r="F68" s="68">
        <v>1.38</v>
      </c>
      <c r="G68" s="69">
        <v>0.1466701</v>
      </c>
      <c r="H68" s="69">
        <v>0.27223409999999998</v>
      </c>
      <c r="I68" s="69">
        <v>3.9540349999999997</v>
      </c>
      <c r="J68" s="69">
        <v>2.8169014084507067</v>
      </c>
      <c r="K68" s="62"/>
      <c r="L68" s="75">
        <v>17.093</v>
      </c>
      <c r="M68" s="54" t="s">
        <v>29</v>
      </c>
      <c r="N68" s="63">
        <v>2.1</v>
      </c>
      <c r="O68" s="71">
        <v>43777</v>
      </c>
      <c r="P68" s="71">
        <v>43777</v>
      </c>
      <c r="Q68" s="73" t="s">
        <v>119</v>
      </c>
      <c r="U68" s="4"/>
      <c r="W68" s="15"/>
    </row>
    <row r="69" spans="1:23" x14ac:dyDescent="0.2">
      <c r="A69" s="53" t="s">
        <v>96</v>
      </c>
      <c r="B69" s="60">
        <f t="shared" si="2"/>
        <v>3.8</v>
      </c>
      <c r="C69" s="60">
        <f t="shared" si="3"/>
        <v>4.2</v>
      </c>
      <c r="D69" s="60">
        <v>0.4</v>
      </c>
      <c r="E69" s="80">
        <v>400848</v>
      </c>
      <c r="F69" s="68">
        <v>1.214</v>
      </c>
      <c r="G69" s="69">
        <v>1.16644E-2</v>
      </c>
      <c r="H69" s="69">
        <v>4.2692899999999999E-2</v>
      </c>
      <c r="I69" s="69">
        <v>0.21231829999999999</v>
      </c>
      <c r="J69" s="69">
        <v>2.8169014084507067</v>
      </c>
      <c r="K69" s="62"/>
      <c r="L69" s="75">
        <v>1.893</v>
      </c>
      <c r="M69" s="54" t="s">
        <v>36</v>
      </c>
      <c r="N69" s="63"/>
      <c r="O69" s="71">
        <v>43777</v>
      </c>
      <c r="P69" s="71">
        <v>43777</v>
      </c>
      <c r="Q69" s="73" t="s">
        <v>119</v>
      </c>
      <c r="U69" s="4"/>
      <c r="W69" s="15"/>
    </row>
    <row r="70" spans="1:23" s="51" customFormat="1" x14ac:dyDescent="0.2">
      <c r="A70" s="53" t="s">
        <v>97</v>
      </c>
      <c r="B70" s="60">
        <v>0</v>
      </c>
      <c r="C70" s="60">
        <f>D70</f>
        <v>1.7</v>
      </c>
      <c r="D70" s="60">
        <v>1.7</v>
      </c>
      <c r="E70" s="80">
        <v>401344</v>
      </c>
      <c r="F70" s="68">
        <v>0.71400000000000008</v>
      </c>
      <c r="G70" s="69">
        <v>5.8000000000000003E-2</v>
      </c>
      <c r="H70" s="69">
        <v>5.1999999999999998E-2</v>
      </c>
      <c r="I70" s="69">
        <v>0.14799999999999999</v>
      </c>
      <c r="J70" s="69"/>
      <c r="K70" s="62"/>
      <c r="L70" s="70">
        <v>2.2410000000000001</v>
      </c>
      <c r="M70" s="54" t="s">
        <v>35</v>
      </c>
      <c r="N70" s="63"/>
      <c r="O70" s="71">
        <v>43780</v>
      </c>
      <c r="P70" s="71">
        <v>43780</v>
      </c>
      <c r="Q70" s="73" t="s">
        <v>102</v>
      </c>
      <c r="W70" s="52"/>
    </row>
    <row r="71" spans="1:23" s="51" customFormat="1" x14ac:dyDescent="0.2">
      <c r="A71" s="53" t="s">
        <v>97</v>
      </c>
      <c r="B71" s="60">
        <f>C70</f>
        <v>1.7</v>
      </c>
      <c r="C71" s="60">
        <f>B71+D71</f>
        <v>2.2000000000000002</v>
      </c>
      <c r="D71" s="60">
        <v>0.5</v>
      </c>
      <c r="E71" s="80">
        <v>401345</v>
      </c>
      <c r="F71" s="81">
        <v>1.4680000000000002</v>
      </c>
      <c r="G71" s="82">
        <v>7.9000000000000001E-2</v>
      </c>
      <c r="H71" s="82">
        <v>0.27400000000000002</v>
      </c>
      <c r="I71" s="82">
        <v>0.746</v>
      </c>
      <c r="J71" s="82"/>
      <c r="K71" s="83"/>
      <c r="L71" s="84">
        <v>6.8639999999999999</v>
      </c>
      <c r="M71" s="54" t="s">
        <v>29</v>
      </c>
      <c r="N71" s="63">
        <v>0.5</v>
      </c>
      <c r="O71" s="71">
        <v>43780</v>
      </c>
      <c r="P71" s="71">
        <v>43780</v>
      </c>
      <c r="Q71" s="73" t="s">
        <v>102</v>
      </c>
      <c r="W71" s="52"/>
    </row>
    <row r="72" spans="1:23" s="51" customFormat="1" x14ac:dyDescent="0.2">
      <c r="A72" s="53" t="s">
        <v>97</v>
      </c>
      <c r="B72" s="60">
        <f t="shared" ref="B72:B73" si="4">C71</f>
        <v>2.2000000000000002</v>
      </c>
      <c r="C72" s="60">
        <f t="shared" ref="C72:C73" si="5">B72+D72</f>
        <v>3.2</v>
      </c>
      <c r="D72" s="60">
        <v>1</v>
      </c>
      <c r="E72" s="80">
        <v>401347</v>
      </c>
      <c r="F72" s="68">
        <v>1.704</v>
      </c>
      <c r="G72" s="69">
        <v>5.1999999999999998E-2</v>
      </c>
      <c r="H72" s="69">
        <v>0.185</v>
      </c>
      <c r="I72" s="69">
        <v>0.51200000000000001</v>
      </c>
      <c r="J72" s="69"/>
      <c r="K72" s="62"/>
      <c r="L72" s="70">
        <v>5.98</v>
      </c>
      <c r="M72" s="54" t="s">
        <v>36</v>
      </c>
      <c r="N72" s="63"/>
      <c r="O72" s="71">
        <v>43780</v>
      </c>
      <c r="P72" s="71">
        <v>43780</v>
      </c>
      <c r="Q72" s="73" t="s">
        <v>102</v>
      </c>
      <c r="W72" s="52"/>
    </row>
    <row r="73" spans="1:23" s="51" customFormat="1" x14ac:dyDescent="0.2">
      <c r="A73" s="53" t="s">
        <v>97</v>
      </c>
      <c r="B73" s="60">
        <f t="shared" si="4"/>
        <v>3.2</v>
      </c>
      <c r="C73" s="60">
        <f t="shared" si="5"/>
        <v>4.2</v>
      </c>
      <c r="D73" s="60">
        <v>1</v>
      </c>
      <c r="E73" s="80">
        <v>401348</v>
      </c>
      <c r="F73" s="68">
        <v>0.10200000000000001</v>
      </c>
      <c r="G73" s="69">
        <v>7.0000000000000001E-3</v>
      </c>
      <c r="H73" s="69">
        <f>0.003/2</f>
        <v>1.5E-3</v>
      </c>
      <c r="I73" s="69">
        <v>2.3E-2</v>
      </c>
      <c r="J73" s="69"/>
      <c r="K73" s="62"/>
      <c r="L73" s="70">
        <f>0.51/2</f>
        <v>0.255</v>
      </c>
      <c r="M73" s="54" t="s">
        <v>36</v>
      </c>
      <c r="N73" s="63"/>
      <c r="O73" s="71">
        <v>43780</v>
      </c>
      <c r="P73" s="71">
        <v>43780</v>
      </c>
      <c r="Q73" s="73" t="s">
        <v>102</v>
      </c>
      <c r="W73" s="52"/>
    </row>
    <row r="74" spans="1:23" x14ac:dyDescent="0.2">
      <c r="A74" s="53" t="s">
        <v>98</v>
      </c>
      <c r="B74" s="60">
        <v>0</v>
      </c>
      <c r="C74" s="60">
        <f>D74</f>
        <v>1</v>
      </c>
      <c r="D74" s="60">
        <v>1</v>
      </c>
      <c r="E74" s="80">
        <v>401877</v>
      </c>
      <c r="F74" s="68">
        <v>0.69799999999999995</v>
      </c>
      <c r="G74" s="69">
        <v>2.9000000000000001E-2</v>
      </c>
      <c r="H74" s="69">
        <v>0.157</v>
      </c>
      <c r="I74" s="69">
        <v>0.498</v>
      </c>
      <c r="J74" s="69">
        <v>2.8985507246376789</v>
      </c>
      <c r="K74" s="62"/>
      <c r="L74" s="70">
        <v>3.6230000000000002</v>
      </c>
      <c r="M74" s="54" t="s">
        <v>35</v>
      </c>
      <c r="N74" s="63"/>
      <c r="O74" s="74" t="s">
        <v>106</v>
      </c>
      <c r="P74" s="74" t="s">
        <v>107</v>
      </c>
      <c r="Q74" s="73" t="s">
        <v>120</v>
      </c>
      <c r="U74" s="4"/>
      <c r="W74" s="15"/>
    </row>
    <row r="75" spans="1:23" x14ac:dyDescent="0.2">
      <c r="A75" s="53" t="s">
        <v>98</v>
      </c>
      <c r="B75" s="60">
        <f>C74</f>
        <v>1</v>
      </c>
      <c r="C75" s="60">
        <f>B75+D75</f>
        <v>2</v>
      </c>
      <c r="D75" s="60">
        <v>1</v>
      </c>
      <c r="E75" s="80">
        <v>401878</v>
      </c>
      <c r="F75" s="68">
        <v>0.53600000000000003</v>
      </c>
      <c r="G75" s="69">
        <v>4.4999999999999998E-2</v>
      </c>
      <c r="H75" s="69">
        <v>0.08</v>
      </c>
      <c r="I75" s="69">
        <v>0.19700000000000001</v>
      </c>
      <c r="J75" s="69">
        <v>2.8368794326241087</v>
      </c>
      <c r="K75" s="62"/>
      <c r="L75" s="70">
        <v>1.1040000000000001</v>
      </c>
      <c r="M75" s="54" t="s">
        <v>29</v>
      </c>
      <c r="N75" s="63">
        <v>1</v>
      </c>
      <c r="O75" s="74" t="s">
        <v>106</v>
      </c>
      <c r="P75" s="74" t="s">
        <v>107</v>
      </c>
      <c r="Q75" s="73" t="s">
        <v>120</v>
      </c>
      <c r="U75" s="4"/>
      <c r="W75" s="15"/>
    </row>
    <row r="76" spans="1:23" x14ac:dyDescent="0.2">
      <c r="A76" s="53" t="s">
        <v>98</v>
      </c>
      <c r="B76" s="60">
        <f>C75</f>
        <v>2</v>
      </c>
      <c r="C76" s="60">
        <f>B76+D76</f>
        <v>3</v>
      </c>
      <c r="D76" s="60">
        <v>1</v>
      </c>
      <c r="E76" s="80">
        <v>401879</v>
      </c>
      <c r="F76" s="68">
        <v>0.92600000000000005</v>
      </c>
      <c r="G76" s="69">
        <v>4.2999999999999997E-2</v>
      </c>
      <c r="H76" s="69">
        <v>4.5999999999999999E-2</v>
      </c>
      <c r="I76" s="69">
        <v>0.17199999999999999</v>
      </c>
      <c r="J76" s="69">
        <v>2.8368794326241202</v>
      </c>
      <c r="K76" s="62"/>
      <c r="L76" s="70">
        <v>1.2809999999999999</v>
      </c>
      <c r="M76" s="54" t="s">
        <v>36</v>
      </c>
      <c r="N76" s="63"/>
      <c r="O76" s="74" t="s">
        <v>106</v>
      </c>
      <c r="P76" s="74" t="s">
        <v>107</v>
      </c>
      <c r="Q76" s="73" t="s">
        <v>120</v>
      </c>
      <c r="U76" s="4"/>
      <c r="W76" s="15"/>
    </row>
    <row r="77" spans="1:23" x14ac:dyDescent="0.2">
      <c r="A77" s="53" t="s">
        <v>99</v>
      </c>
      <c r="B77" s="60">
        <v>0</v>
      </c>
      <c r="C77" s="60">
        <f>D77</f>
        <v>1.6</v>
      </c>
      <c r="D77" s="60">
        <v>1.6</v>
      </c>
      <c r="E77" s="80">
        <v>402886</v>
      </c>
      <c r="F77" s="68">
        <v>0.45600000000000002</v>
      </c>
      <c r="G77" s="69">
        <v>0.28499999999999998</v>
      </c>
      <c r="H77" s="69">
        <v>0.35599999999999998</v>
      </c>
      <c r="I77" s="69">
        <v>0.98499999999999999</v>
      </c>
      <c r="J77" s="69">
        <v>2.8368794326241087</v>
      </c>
      <c r="K77" s="62"/>
      <c r="L77" s="70">
        <v>8.202</v>
      </c>
      <c r="M77" s="54" t="s">
        <v>35</v>
      </c>
      <c r="N77" s="63"/>
      <c r="O77" s="71">
        <v>43789</v>
      </c>
      <c r="P77" s="71">
        <v>43789</v>
      </c>
      <c r="Q77" s="73" t="s">
        <v>121</v>
      </c>
      <c r="U77" s="4"/>
      <c r="W77" s="15"/>
    </row>
    <row r="78" spans="1:23" x14ac:dyDescent="0.2">
      <c r="A78" s="53" t="s">
        <v>99</v>
      </c>
      <c r="B78" s="60">
        <f>C77</f>
        <v>1.6</v>
      </c>
      <c r="C78" s="60">
        <f>B78+D78</f>
        <v>4.3000000000000007</v>
      </c>
      <c r="D78" s="60">
        <v>2.7</v>
      </c>
      <c r="E78" s="80">
        <v>402887</v>
      </c>
      <c r="F78" s="68">
        <v>0.7380000000000001</v>
      </c>
      <c r="G78" s="69">
        <v>0.13500000000000001</v>
      </c>
      <c r="H78" s="69">
        <v>0.158</v>
      </c>
      <c r="I78" s="69">
        <v>0.64</v>
      </c>
      <c r="J78" s="69">
        <v>2.8169014084507067</v>
      </c>
      <c r="K78" s="62"/>
      <c r="L78" s="70">
        <v>8.843</v>
      </c>
      <c r="M78" s="54" t="s">
        <v>36</v>
      </c>
      <c r="N78" s="63"/>
      <c r="O78" s="71">
        <v>43789</v>
      </c>
      <c r="P78" s="71">
        <v>43789</v>
      </c>
      <c r="Q78" s="73" t="s">
        <v>121</v>
      </c>
      <c r="U78" s="4"/>
      <c r="W78" s="15"/>
    </row>
    <row r="79" spans="1:23" x14ac:dyDescent="0.2">
      <c r="A79" s="53" t="s">
        <v>103</v>
      </c>
      <c r="B79" s="60">
        <v>0</v>
      </c>
      <c r="C79" s="60">
        <f>D79</f>
        <v>1.2</v>
      </c>
      <c r="D79" s="60">
        <v>1.2</v>
      </c>
      <c r="E79" s="80">
        <v>404172</v>
      </c>
      <c r="F79" s="68">
        <v>16.5</v>
      </c>
      <c r="G79" s="69">
        <v>0.41799999999999998</v>
      </c>
      <c r="H79" s="69">
        <v>0.14599999999999999</v>
      </c>
      <c r="I79" s="69">
        <v>0.58899999999999997</v>
      </c>
      <c r="J79" s="69">
        <v>2.8169014084507067</v>
      </c>
      <c r="K79" s="62"/>
      <c r="L79" s="70">
        <v>3.5</v>
      </c>
      <c r="M79" s="54" t="s">
        <v>35</v>
      </c>
      <c r="N79" s="63"/>
      <c r="O79" s="74" t="s">
        <v>108</v>
      </c>
      <c r="P79" s="74" t="s">
        <v>108</v>
      </c>
      <c r="Q79" s="73" t="s">
        <v>109</v>
      </c>
      <c r="U79" s="4"/>
      <c r="W79" s="15"/>
    </row>
    <row r="80" spans="1:23" x14ac:dyDescent="0.2">
      <c r="A80" s="53" t="s">
        <v>103</v>
      </c>
      <c r="B80" s="60">
        <f>C79</f>
        <v>1.2</v>
      </c>
      <c r="C80" s="60">
        <f>B80+D80</f>
        <v>2.4</v>
      </c>
      <c r="D80" s="60">
        <v>1.2</v>
      </c>
      <c r="E80" s="80">
        <v>404173</v>
      </c>
      <c r="F80" s="68">
        <v>1.44</v>
      </c>
      <c r="G80" s="69">
        <v>0.22700000000000001</v>
      </c>
      <c r="H80" s="69">
        <v>5.0999999999999997E-2</v>
      </c>
      <c r="I80" s="69">
        <v>0.48699999999999999</v>
      </c>
      <c r="J80" s="69">
        <v>2.7210884353741518</v>
      </c>
      <c r="K80" s="62"/>
      <c r="L80" s="70">
        <v>10.904999999999999</v>
      </c>
      <c r="M80" s="54" t="s">
        <v>35</v>
      </c>
      <c r="N80" s="63"/>
      <c r="O80" s="74" t="s">
        <v>108</v>
      </c>
      <c r="P80" s="74" t="s">
        <v>108</v>
      </c>
      <c r="Q80" s="73" t="s">
        <v>109</v>
      </c>
    </row>
    <row r="81" spans="1:23" x14ac:dyDescent="0.2">
      <c r="A81" s="53" t="s">
        <v>103</v>
      </c>
      <c r="B81" s="60">
        <f t="shared" ref="B81:B82" si="6">C80</f>
        <v>2.4</v>
      </c>
      <c r="C81" s="60">
        <f t="shared" ref="C81:C82" si="7">B81+D81</f>
        <v>4.2</v>
      </c>
      <c r="D81" s="60">
        <v>1.8</v>
      </c>
      <c r="E81" s="80">
        <v>404174</v>
      </c>
      <c r="F81" s="68">
        <v>2.052</v>
      </c>
      <c r="G81" s="69">
        <v>0.29899999999999999</v>
      </c>
      <c r="H81" s="69">
        <v>3.5000000000000003E-2</v>
      </c>
      <c r="I81" s="69">
        <v>0.19</v>
      </c>
      <c r="J81" s="69">
        <v>2.8776978417266235</v>
      </c>
      <c r="K81" s="62"/>
      <c r="L81" s="70">
        <v>4.0149999999999997</v>
      </c>
      <c r="M81" s="54" t="s">
        <v>35</v>
      </c>
      <c r="N81" s="63"/>
      <c r="O81" s="74" t="s">
        <v>108</v>
      </c>
      <c r="P81" s="74" t="s">
        <v>108</v>
      </c>
      <c r="Q81" s="73" t="s">
        <v>109</v>
      </c>
    </row>
    <row r="82" spans="1:23" x14ac:dyDescent="0.2">
      <c r="A82" s="53" t="s">
        <v>103</v>
      </c>
      <c r="B82" s="60">
        <f t="shared" si="6"/>
        <v>4.2</v>
      </c>
      <c r="C82" s="60">
        <f t="shared" si="7"/>
        <v>4.6000000000000005</v>
      </c>
      <c r="D82" s="60">
        <v>0.4</v>
      </c>
      <c r="E82" s="80">
        <v>404175</v>
      </c>
      <c r="F82" s="68">
        <v>0.96400000000000008</v>
      </c>
      <c r="G82" s="69"/>
      <c r="H82" s="69"/>
      <c r="I82" s="69"/>
      <c r="J82" s="69">
        <v>2.8368794326241202</v>
      </c>
      <c r="K82" s="62"/>
      <c r="L82" s="70"/>
      <c r="M82" s="54" t="s">
        <v>35</v>
      </c>
      <c r="N82" s="63"/>
      <c r="O82" s="74" t="s">
        <v>108</v>
      </c>
      <c r="P82" s="74" t="s">
        <v>108</v>
      </c>
      <c r="Q82" s="73" t="s">
        <v>109</v>
      </c>
    </row>
    <row r="83" spans="1:23" x14ac:dyDescent="0.2">
      <c r="A83" s="50" t="s">
        <v>104</v>
      </c>
      <c r="E83" s="35"/>
      <c r="F83" s="31"/>
      <c r="G83" s="32"/>
      <c r="H83" s="32"/>
      <c r="I83" s="32"/>
      <c r="J83" s="32"/>
      <c r="L83" s="33"/>
    </row>
    <row r="84" spans="1:23" x14ac:dyDescent="0.2">
      <c r="A84" s="53" t="s">
        <v>105</v>
      </c>
      <c r="B84" s="60">
        <v>0</v>
      </c>
      <c r="C84" s="60">
        <f>D84</f>
        <v>1.1000000000000001</v>
      </c>
      <c r="D84" s="60">
        <v>1.1000000000000001</v>
      </c>
      <c r="E84" s="80">
        <v>407899</v>
      </c>
      <c r="F84" s="68">
        <v>0.39199999999999996</v>
      </c>
      <c r="G84" s="69">
        <v>2.1000000000000001E-2</v>
      </c>
      <c r="H84" s="69">
        <v>7.0000000000000001E-3</v>
      </c>
      <c r="I84" s="69">
        <v>5.2999999999999999E-2</v>
      </c>
      <c r="J84" s="69">
        <v>2.6845637583892659</v>
      </c>
      <c r="K84" s="62"/>
      <c r="L84" s="70">
        <v>2.0230000000000001</v>
      </c>
      <c r="M84" s="54" t="s">
        <v>35</v>
      </c>
      <c r="N84" s="63"/>
      <c r="O84" s="71">
        <v>43819</v>
      </c>
      <c r="P84" s="71">
        <v>43819</v>
      </c>
      <c r="Q84" s="73" t="s">
        <v>122</v>
      </c>
      <c r="U84" s="4"/>
      <c r="W84" s="15"/>
    </row>
    <row r="85" spans="1:23" x14ac:dyDescent="0.2">
      <c r="A85" s="53" t="s">
        <v>105</v>
      </c>
      <c r="B85" s="60">
        <f>C84</f>
        <v>1.1000000000000001</v>
      </c>
      <c r="C85" s="60">
        <f>B85+D85</f>
        <v>3.8000000000000003</v>
      </c>
      <c r="D85" s="60">
        <v>2.7</v>
      </c>
      <c r="E85" s="80">
        <v>407900</v>
      </c>
      <c r="F85" s="68">
        <v>3.444</v>
      </c>
      <c r="G85" s="69">
        <v>3.6999999999999998E-2</v>
      </c>
      <c r="H85" s="69">
        <v>3.2000000000000001E-2</v>
      </c>
      <c r="I85" s="69">
        <v>0.17699999999999999</v>
      </c>
      <c r="J85" s="69">
        <v>2.6845637583892556</v>
      </c>
      <c r="K85" s="62"/>
      <c r="L85" s="70">
        <v>3.3679999999999999</v>
      </c>
      <c r="M85" s="54" t="s">
        <v>29</v>
      </c>
      <c r="N85" s="63">
        <v>2.7</v>
      </c>
      <c r="O85" s="71">
        <v>43819</v>
      </c>
      <c r="P85" s="71">
        <v>43819</v>
      </c>
      <c r="Q85" s="73" t="s">
        <v>122</v>
      </c>
      <c r="U85" s="4"/>
      <c r="W85" s="15"/>
    </row>
    <row r="86" spans="1:23" x14ac:dyDescent="0.2">
      <c r="A86" s="53" t="s">
        <v>105</v>
      </c>
      <c r="B86" s="60">
        <f t="shared" ref="B86:B87" si="8">C85</f>
        <v>3.8000000000000003</v>
      </c>
      <c r="C86" s="60">
        <f t="shared" ref="C86:C87" si="9">B86+D86</f>
        <v>4.2</v>
      </c>
      <c r="D86" s="60">
        <v>0.4</v>
      </c>
      <c r="E86" s="80">
        <v>407902</v>
      </c>
      <c r="F86" s="68">
        <v>4.218</v>
      </c>
      <c r="G86" s="69">
        <v>0.76</v>
      </c>
      <c r="H86" s="69">
        <v>0.23599999999999999</v>
      </c>
      <c r="I86" s="69">
        <v>0.82899999999999996</v>
      </c>
      <c r="J86" s="69">
        <v>2.7027027027027004</v>
      </c>
      <c r="K86" s="62"/>
      <c r="L86" s="70">
        <v>3.4169999999999998</v>
      </c>
      <c r="M86" s="54" t="s">
        <v>29</v>
      </c>
      <c r="N86" s="63">
        <v>0.4</v>
      </c>
      <c r="O86" s="71">
        <v>43819</v>
      </c>
      <c r="P86" s="71">
        <v>43819</v>
      </c>
      <c r="Q86" s="73" t="s">
        <v>122</v>
      </c>
      <c r="U86" s="4"/>
      <c r="W86" s="15"/>
    </row>
    <row r="87" spans="1:23" x14ac:dyDescent="0.2">
      <c r="A87" s="53" t="s">
        <v>105</v>
      </c>
      <c r="B87" s="60">
        <f t="shared" si="8"/>
        <v>4.2</v>
      </c>
      <c r="C87" s="60">
        <f t="shared" si="9"/>
        <v>4.8</v>
      </c>
      <c r="D87" s="60">
        <v>0.6</v>
      </c>
      <c r="E87" s="80">
        <v>407903</v>
      </c>
      <c r="F87" s="68">
        <v>0.19599999999999998</v>
      </c>
      <c r="G87" s="69">
        <v>2.3E-2</v>
      </c>
      <c r="H87" s="69">
        <v>0.03</v>
      </c>
      <c r="I87" s="69">
        <v>7.1999999999999995E-2</v>
      </c>
      <c r="J87" s="69">
        <v>2.7027027027027004</v>
      </c>
      <c r="K87" s="62"/>
      <c r="L87" s="70">
        <v>2.8820000000000001</v>
      </c>
      <c r="M87" s="54" t="s">
        <v>36</v>
      </c>
      <c r="N87" s="63"/>
      <c r="O87" s="71">
        <v>43819</v>
      </c>
      <c r="P87" s="71">
        <v>43819</v>
      </c>
      <c r="Q87" s="73" t="s">
        <v>122</v>
      </c>
      <c r="U87" s="4"/>
      <c r="W87" s="15"/>
    </row>
    <row r="88" spans="1:23" x14ac:dyDescent="0.2">
      <c r="A88" s="53" t="s">
        <v>110</v>
      </c>
      <c r="B88" s="60">
        <v>0</v>
      </c>
      <c r="C88" s="60">
        <f>D88</f>
        <v>1.2</v>
      </c>
      <c r="D88" s="60">
        <v>1.2</v>
      </c>
      <c r="E88" s="80">
        <v>415207</v>
      </c>
      <c r="F88" s="68">
        <v>0.40399999999999997</v>
      </c>
      <c r="G88" s="69">
        <v>1.6850899999999999E-2</v>
      </c>
      <c r="H88" s="69">
        <v>4.1652700000000001E-2</v>
      </c>
      <c r="I88" s="69">
        <v>0.11</v>
      </c>
      <c r="J88" s="69">
        <v>2.7397260273972668</v>
      </c>
      <c r="K88" s="62"/>
      <c r="L88" s="70">
        <v>2.9409999999999998</v>
      </c>
      <c r="M88" s="54" t="s">
        <v>35</v>
      </c>
      <c r="N88" s="63"/>
      <c r="O88" s="71">
        <v>43862</v>
      </c>
      <c r="P88" s="71">
        <v>43862</v>
      </c>
      <c r="Q88" s="73" t="s">
        <v>123</v>
      </c>
      <c r="U88" s="4"/>
      <c r="W88" s="15"/>
    </row>
    <row r="89" spans="1:23" x14ac:dyDescent="0.2">
      <c r="A89" s="53" t="s">
        <v>110</v>
      </c>
      <c r="B89" s="60">
        <f>C88</f>
        <v>1.2</v>
      </c>
      <c r="C89" s="60">
        <f>B89+D89</f>
        <v>3.7</v>
      </c>
      <c r="D89" s="60">
        <v>2.5</v>
      </c>
      <c r="E89" s="80">
        <v>415208</v>
      </c>
      <c r="F89" s="68">
        <v>14.536</v>
      </c>
      <c r="G89" s="69">
        <v>0.113</v>
      </c>
      <c r="H89" s="69">
        <v>4.5685500000000004E-2</v>
      </c>
      <c r="I89" s="69">
        <v>0.52200000000000002</v>
      </c>
      <c r="J89" s="69">
        <v>2.7210884353741518</v>
      </c>
      <c r="K89" s="62"/>
      <c r="L89" s="70">
        <v>5.6539999999999999</v>
      </c>
      <c r="M89" s="54" t="s">
        <v>35</v>
      </c>
      <c r="N89" s="63"/>
      <c r="O89" s="71">
        <v>43862</v>
      </c>
      <c r="P89" s="71">
        <v>43862</v>
      </c>
      <c r="Q89" s="73" t="s">
        <v>123</v>
      </c>
      <c r="U89" s="4"/>
      <c r="W89" s="15"/>
    </row>
    <row r="90" spans="1:23" x14ac:dyDescent="0.2">
      <c r="A90" s="53" t="s">
        <v>110</v>
      </c>
      <c r="B90" s="60">
        <f>C89</f>
        <v>3.7</v>
      </c>
      <c r="C90" s="60">
        <f>B90+D90</f>
        <v>4.1000000000000005</v>
      </c>
      <c r="D90" s="60">
        <v>0.4</v>
      </c>
      <c r="E90" s="80">
        <v>415209</v>
      </c>
      <c r="F90" s="68">
        <v>0.436</v>
      </c>
      <c r="G90" s="69">
        <v>2.3032400000000001E-2</v>
      </c>
      <c r="H90" s="69">
        <v>9.9000000000000005E-2</v>
      </c>
      <c r="I90" s="69">
        <v>0.35599999999999998</v>
      </c>
      <c r="J90" s="69">
        <v>2.7972027972027949</v>
      </c>
      <c r="K90" s="62"/>
      <c r="L90" s="70">
        <v>6.5330000000000004</v>
      </c>
      <c r="M90" s="54" t="s">
        <v>29</v>
      </c>
      <c r="N90" s="63">
        <v>0.4</v>
      </c>
      <c r="O90" s="71">
        <v>43862</v>
      </c>
      <c r="P90" s="71">
        <v>43862</v>
      </c>
      <c r="Q90" s="73" t="s">
        <v>123</v>
      </c>
      <c r="U90" s="4"/>
      <c r="W90" s="15"/>
    </row>
    <row r="91" spans="1:23" x14ac:dyDescent="0.2">
      <c r="A91" s="53" t="s">
        <v>111</v>
      </c>
      <c r="B91" s="60">
        <v>0</v>
      </c>
      <c r="C91" s="60">
        <f>D91</f>
        <v>2.2000000000000002</v>
      </c>
      <c r="D91" s="60">
        <v>2.2000000000000002</v>
      </c>
      <c r="E91" s="80">
        <v>415999</v>
      </c>
      <c r="F91" s="68">
        <v>0.55000000000000004</v>
      </c>
      <c r="G91" s="69">
        <v>0</v>
      </c>
      <c r="H91" s="69">
        <v>1.7999999999999999E-2</v>
      </c>
      <c r="I91" s="69">
        <v>2E-3</v>
      </c>
      <c r="J91" s="69">
        <v>2.6490066225165525</v>
      </c>
      <c r="K91" s="62"/>
      <c r="L91" s="70">
        <v>4.8120000000000003</v>
      </c>
      <c r="M91" s="54" t="s">
        <v>35</v>
      </c>
      <c r="N91" s="63"/>
      <c r="O91" s="71">
        <v>43867</v>
      </c>
      <c r="P91" s="71">
        <v>43867</v>
      </c>
      <c r="Q91" s="73" t="s">
        <v>114</v>
      </c>
      <c r="U91" s="4"/>
      <c r="W91" s="15"/>
    </row>
    <row r="92" spans="1:23" x14ac:dyDescent="0.2">
      <c r="A92" s="53" t="s">
        <v>111</v>
      </c>
      <c r="B92" s="60">
        <f>C91</f>
        <v>2.2000000000000002</v>
      </c>
      <c r="C92" s="60">
        <f>B92+D92</f>
        <v>4.4000000000000004</v>
      </c>
      <c r="D92" s="60">
        <v>2.2000000000000002</v>
      </c>
      <c r="E92" s="80">
        <v>416000</v>
      </c>
      <c r="F92" s="68">
        <v>0.66400000000000003</v>
      </c>
      <c r="G92" s="69">
        <v>2E-3</v>
      </c>
      <c r="H92" s="69">
        <v>8.9999999999999993E-3</v>
      </c>
      <c r="I92" s="69">
        <v>0.02</v>
      </c>
      <c r="J92" s="69">
        <v>2.6490066225165525</v>
      </c>
      <c r="K92" s="62"/>
      <c r="L92" s="70">
        <v>8.0679999999999996</v>
      </c>
      <c r="M92" s="54" t="s">
        <v>36</v>
      </c>
      <c r="N92" s="63"/>
      <c r="O92" s="71">
        <v>43867</v>
      </c>
      <c r="P92" s="71">
        <v>43867</v>
      </c>
      <c r="Q92" s="73" t="s">
        <v>114</v>
      </c>
      <c r="U92" s="4"/>
      <c r="W92" s="15"/>
    </row>
    <row r="93" spans="1:23" x14ac:dyDescent="0.2">
      <c r="A93" s="53" t="s">
        <v>112</v>
      </c>
      <c r="B93" s="60">
        <v>0</v>
      </c>
      <c r="C93" s="60">
        <f>D93</f>
        <v>1.3</v>
      </c>
      <c r="D93" s="60">
        <v>1.3</v>
      </c>
      <c r="E93" s="80">
        <v>417247</v>
      </c>
      <c r="F93" s="68">
        <v>0.70799999999999996</v>
      </c>
      <c r="G93" s="69">
        <v>2.8000000000000001E-2</v>
      </c>
      <c r="H93" s="69">
        <v>0.23899999999999999</v>
      </c>
      <c r="I93" s="69">
        <v>0.52900000000000003</v>
      </c>
      <c r="J93" s="69">
        <v>2.7777777777777821</v>
      </c>
      <c r="K93" s="62"/>
      <c r="L93" s="70">
        <v>3.2869999999999999</v>
      </c>
      <c r="M93" s="54" t="s">
        <v>35</v>
      </c>
      <c r="N93" s="63"/>
      <c r="O93" s="71">
        <v>43874</v>
      </c>
      <c r="P93" s="71">
        <v>43874</v>
      </c>
      <c r="Q93" s="73" t="s">
        <v>115</v>
      </c>
    </row>
    <row r="94" spans="1:23" x14ac:dyDescent="0.2">
      <c r="A94" s="53" t="s">
        <v>112</v>
      </c>
      <c r="B94" s="60">
        <f>C93</f>
        <v>1.3</v>
      </c>
      <c r="C94" s="60">
        <f>B94+D94</f>
        <v>2.1</v>
      </c>
      <c r="D94" s="60">
        <v>0.8</v>
      </c>
      <c r="E94" s="80">
        <v>417248</v>
      </c>
      <c r="F94" s="68">
        <v>0.80199999999999994</v>
      </c>
      <c r="G94" s="69">
        <v>0.51</v>
      </c>
      <c r="H94" s="69">
        <v>0.29499999999999998</v>
      </c>
      <c r="I94" s="69">
        <v>0.89500000000000002</v>
      </c>
      <c r="J94" s="69">
        <v>2.9197080291970825</v>
      </c>
      <c r="K94" s="62"/>
      <c r="L94" s="70">
        <v>21.286000000000001</v>
      </c>
      <c r="M94" s="54" t="s">
        <v>29</v>
      </c>
      <c r="N94" s="63">
        <v>0.8</v>
      </c>
      <c r="O94" s="71">
        <v>43874</v>
      </c>
      <c r="P94" s="71">
        <v>43874</v>
      </c>
      <c r="Q94" s="73" t="s">
        <v>116</v>
      </c>
    </row>
    <row r="95" spans="1:23" x14ac:dyDescent="0.2">
      <c r="A95" s="53" t="s">
        <v>112</v>
      </c>
      <c r="B95" s="60">
        <f>C94</f>
        <v>2.1</v>
      </c>
      <c r="C95" s="60">
        <f>B95+D95</f>
        <v>3.5</v>
      </c>
      <c r="D95" s="60">
        <v>1.4</v>
      </c>
      <c r="E95" s="80">
        <v>417249</v>
      </c>
      <c r="F95" s="68">
        <v>0.43</v>
      </c>
      <c r="G95" s="69">
        <v>2.7E-2</v>
      </c>
      <c r="H95" s="69">
        <v>0.13400000000000001</v>
      </c>
      <c r="I95" s="69">
        <v>0.45</v>
      </c>
      <c r="J95" s="69">
        <v>2.8368794326241087</v>
      </c>
      <c r="K95" s="62"/>
      <c r="L95" s="70">
        <v>3.7519999999999998</v>
      </c>
      <c r="M95" s="54" t="s">
        <v>36</v>
      </c>
      <c r="N95" s="63"/>
      <c r="O95" s="71">
        <v>43874</v>
      </c>
      <c r="P95" s="71">
        <v>43874</v>
      </c>
      <c r="Q95" s="73" t="s">
        <v>117</v>
      </c>
    </row>
    <row r="96" spans="1:23" x14ac:dyDescent="0.2">
      <c r="A96" s="53" t="s">
        <v>113</v>
      </c>
      <c r="B96" s="60">
        <v>0</v>
      </c>
      <c r="C96" s="60">
        <f>D96</f>
        <v>1.6</v>
      </c>
      <c r="D96" s="60">
        <v>1.6</v>
      </c>
      <c r="E96" s="80">
        <v>417900</v>
      </c>
      <c r="F96" s="68">
        <v>0.71</v>
      </c>
      <c r="G96" s="69">
        <v>8.4000000000000005E-2</v>
      </c>
      <c r="H96" s="69">
        <v>0.25700000000000001</v>
      </c>
      <c r="I96" s="69">
        <v>0.81499999999999995</v>
      </c>
      <c r="J96" s="69">
        <v>2.7027027027027004</v>
      </c>
      <c r="K96" s="62"/>
      <c r="L96" s="70">
        <v>6.4119999999999999</v>
      </c>
      <c r="M96" s="54" t="s">
        <v>35</v>
      </c>
      <c r="N96" s="63"/>
      <c r="O96" s="71">
        <v>43878</v>
      </c>
      <c r="P96" s="71">
        <v>43878</v>
      </c>
      <c r="Q96" s="73" t="s">
        <v>118</v>
      </c>
    </row>
    <row r="97" spans="1:23" x14ac:dyDescent="0.2">
      <c r="A97" s="53" t="s">
        <v>113</v>
      </c>
      <c r="B97" s="60">
        <f>C96</f>
        <v>1.6</v>
      </c>
      <c r="C97" s="60">
        <f>B97+D97</f>
        <v>2.2000000000000002</v>
      </c>
      <c r="D97" s="60">
        <v>0.6</v>
      </c>
      <c r="E97" s="80">
        <v>417901</v>
      </c>
      <c r="F97" s="68">
        <v>0.43200000000000005</v>
      </c>
      <c r="G97" s="69">
        <v>3.3000000000000002E-2</v>
      </c>
      <c r="H97" s="69">
        <v>9.9000000000000005E-2</v>
      </c>
      <c r="I97" s="69">
        <v>0.21199999999999999</v>
      </c>
      <c r="J97" s="69">
        <v>2.7210884353741518</v>
      </c>
      <c r="K97" s="62"/>
      <c r="L97" s="75">
        <v>4.6219999999999999</v>
      </c>
      <c r="M97" s="54" t="s">
        <v>29</v>
      </c>
      <c r="N97" s="63">
        <v>0.6</v>
      </c>
      <c r="O97" s="71">
        <v>43878</v>
      </c>
      <c r="P97" s="71">
        <v>43878</v>
      </c>
      <c r="Q97" s="73" t="s">
        <v>118</v>
      </c>
    </row>
    <row r="98" spans="1:23" x14ac:dyDescent="0.2">
      <c r="A98" s="53" t="s">
        <v>113</v>
      </c>
      <c r="B98" s="60">
        <f>C97</f>
        <v>2.2000000000000002</v>
      </c>
      <c r="C98" s="60">
        <f>B98+D98</f>
        <v>3.2</v>
      </c>
      <c r="D98" s="60">
        <v>1</v>
      </c>
      <c r="E98" s="80">
        <v>417902</v>
      </c>
      <c r="F98" s="68">
        <v>0.68799999999999994</v>
      </c>
      <c r="G98" s="69">
        <v>0.49399999999999999</v>
      </c>
      <c r="H98" s="69">
        <v>0.74299999999999999</v>
      </c>
      <c r="I98" s="69">
        <v>1.032</v>
      </c>
      <c r="J98" s="69">
        <v>2.6845637583892556</v>
      </c>
      <c r="K98" s="62"/>
      <c r="L98" s="70">
        <v>14.552</v>
      </c>
      <c r="M98" s="54" t="s">
        <v>36</v>
      </c>
      <c r="N98" s="63"/>
      <c r="O98" s="71">
        <v>43878</v>
      </c>
      <c r="P98" s="71">
        <v>43878</v>
      </c>
      <c r="Q98" s="73" t="s">
        <v>118</v>
      </c>
    </row>
    <row r="99" spans="1:23" x14ac:dyDescent="0.2">
      <c r="A99" s="50" t="s">
        <v>124</v>
      </c>
      <c r="E99" s="37"/>
      <c r="M99" s="6"/>
      <c r="N99" s="40"/>
      <c r="U99" s="4"/>
      <c r="W99" s="15"/>
    </row>
    <row r="100" spans="1:23" x14ac:dyDescent="0.2">
      <c r="A100" s="50" t="s">
        <v>125</v>
      </c>
      <c r="E100" s="37"/>
      <c r="M100" s="6"/>
      <c r="N100" s="40"/>
      <c r="U100" s="4"/>
      <c r="W100" s="15"/>
    </row>
    <row r="101" spans="1:23" x14ac:dyDescent="0.2">
      <c r="A101" s="23"/>
      <c r="E101" s="37"/>
      <c r="M101" s="6"/>
      <c r="N101" s="40"/>
      <c r="U101" s="4"/>
      <c r="W101" s="15"/>
    </row>
    <row r="102" spans="1:23" x14ac:dyDescent="0.2">
      <c r="A102" s="23"/>
      <c r="E102" s="37"/>
      <c r="M102" s="6"/>
      <c r="N102" s="40"/>
      <c r="U102" s="4"/>
      <c r="W102" s="15"/>
    </row>
    <row r="103" spans="1:23" x14ac:dyDescent="0.2">
      <c r="A103" s="23"/>
      <c r="E103" s="37"/>
      <c r="M103" s="6"/>
      <c r="N103" s="40"/>
      <c r="U103" s="4"/>
      <c r="W103" s="15"/>
    </row>
    <row r="104" spans="1:23" x14ac:dyDescent="0.2">
      <c r="A104" s="23"/>
      <c r="E104" s="37"/>
      <c r="M104" s="6"/>
      <c r="N104" s="40"/>
      <c r="U104" s="4"/>
      <c r="W104" s="15"/>
    </row>
    <row r="105" spans="1:23" x14ac:dyDescent="0.2">
      <c r="A105" s="23"/>
      <c r="E105" s="35"/>
      <c r="F105" s="31"/>
      <c r="G105" s="32"/>
      <c r="H105" s="32"/>
      <c r="I105" s="32"/>
      <c r="J105" s="32"/>
      <c r="L105" s="33"/>
    </row>
    <row r="106" spans="1:23" x14ac:dyDescent="0.2">
      <c r="A106" s="23"/>
      <c r="E106" s="35"/>
      <c r="F106" s="31"/>
      <c r="G106" s="32"/>
      <c r="H106" s="32"/>
      <c r="I106" s="32"/>
      <c r="J106" s="32"/>
      <c r="L106" s="33"/>
    </row>
    <row r="107" spans="1:23" x14ac:dyDescent="0.2">
      <c r="A107" s="23"/>
      <c r="E107" s="35"/>
      <c r="F107" s="31"/>
      <c r="G107" s="32"/>
      <c r="H107" s="32"/>
      <c r="I107" s="32"/>
      <c r="J107" s="32"/>
      <c r="L107" s="39"/>
    </row>
    <row r="108" spans="1:23" x14ac:dyDescent="0.2">
      <c r="A108" s="23"/>
      <c r="E108" s="35"/>
      <c r="F108" s="31"/>
      <c r="G108" s="32"/>
      <c r="H108" s="32"/>
      <c r="I108" s="32"/>
      <c r="J108" s="32"/>
      <c r="L108" s="39"/>
    </row>
    <row r="109" spans="1:23" x14ac:dyDescent="0.2">
      <c r="A109" s="23"/>
      <c r="B109" s="30"/>
      <c r="E109" s="37"/>
    </row>
    <row r="110" spans="1:23" x14ac:dyDescent="0.2">
      <c r="A110" s="23"/>
      <c r="B110" s="30"/>
      <c r="E110" s="37"/>
    </row>
    <row r="111" spans="1:23" x14ac:dyDescent="0.2">
      <c r="A111" s="23"/>
      <c r="B111" s="30"/>
      <c r="E111" s="37"/>
    </row>
    <row r="112" spans="1:23" x14ac:dyDescent="0.2">
      <c r="A112" s="23"/>
      <c r="B112" s="30"/>
      <c r="E112" s="37"/>
    </row>
    <row r="113" spans="1:12" x14ac:dyDescent="0.2">
      <c r="A113" s="23"/>
      <c r="E113" s="35"/>
      <c r="F113" s="31"/>
      <c r="G113" s="32"/>
      <c r="H113" s="32"/>
      <c r="I113" s="32"/>
      <c r="J113" s="32"/>
      <c r="L113" s="33"/>
    </row>
    <row r="114" spans="1:12" x14ac:dyDescent="0.2">
      <c r="A114" s="23"/>
      <c r="E114" s="35"/>
      <c r="F114" s="31"/>
      <c r="G114" s="32"/>
      <c r="H114" s="32"/>
      <c r="I114" s="32"/>
      <c r="J114" s="32"/>
      <c r="L114" s="33"/>
    </row>
    <row r="115" spans="1:12" x14ac:dyDescent="0.2">
      <c r="A115" s="23"/>
      <c r="E115" s="35"/>
      <c r="F115" s="31"/>
      <c r="G115" s="32"/>
      <c r="H115" s="32"/>
      <c r="I115" s="32"/>
      <c r="J115" s="32"/>
      <c r="L115" s="38"/>
    </row>
    <row r="116" spans="1:12" x14ac:dyDescent="0.2">
      <c r="A116" s="23"/>
      <c r="E116" s="35"/>
      <c r="F116" s="31"/>
      <c r="G116" s="32"/>
      <c r="H116" s="32"/>
      <c r="I116" s="32"/>
      <c r="J116" s="32"/>
      <c r="L116" s="33"/>
    </row>
    <row r="117" spans="1:12" x14ac:dyDescent="0.2">
      <c r="A117" s="23"/>
      <c r="E117" s="35"/>
      <c r="F117" s="31"/>
      <c r="G117" s="32"/>
      <c r="H117" s="32"/>
      <c r="I117" s="32"/>
      <c r="J117" s="32"/>
      <c r="L117" s="33"/>
    </row>
    <row r="118" spans="1:12" x14ac:dyDescent="0.2">
      <c r="A118" s="23"/>
      <c r="E118" s="35"/>
      <c r="F118" s="31"/>
      <c r="G118" s="32"/>
      <c r="H118" s="32"/>
      <c r="I118" s="32"/>
      <c r="J118" s="32"/>
      <c r="L118" s="34"/>
    </row>
    <row r="119" spans="1:12" x14ac:dyDescent="0.2">
      <c r="A119" s="23"/>
      <c r="E119" s="35"/>
      <c r="F119" s="31"/>
      <c r="G119" s="32"/>
      <c r="H119" s="32"/>
      <c r="I119" s="32"/>
      <c r="J119" s="32"/>
      <c r="L119" s="33"/>
    </row>
    <row r="120" spans="1:12" x14ac:dyDescent="0.2">
      <c r="A120" s="23"/>
      <c r="E120" s="35"/>
      <c r="F120" s="31"/>
      <c r="G120" s="32"/>
      <c r="H120" s="32"/>
      <c r="I120" s="32"/>
      <c r="J120" s="32"/>
      <c r="L120" s="33"/>
    </row>
    <row r="121" spans="1:12" x14ac:dyDescent="0.2">
      <c r="A121" s="23"/>
      <c r="E121" s="35"/>
      <c r="F121" s="31"/>
      <c r="G121" s="32"/>
      <c r="H121" s="32"/>
      <c r="I121" s="32"/>
      <c r="J121" s="32"/>
      <c r="L121" s="33"/>
    </row>
    <row r="122" spans="1:12" x14ac:dyDescent="0.2">
      <c r="A122" s="23"/>
      <c r="E122" s="35"/>
      <c r="F122" s="31"/>
      <c r="G122" s="32"/>
      <c r="H122" s="32"/>
      <c r="I122" s="32"/>
      <c r="J122" s="32"/>
      <c r="L122" s="33"/>
    </row>
    <row r="123" spans="1:12" x14ac:dyDescent="0.2">
      <c r="A123" s="23"/>
      <c r="E123" s="35"/>
      <c r="F123" s="31"/>
      <c r="G123" s="32"/>
      <c r="H123" s="32"/>
      <c r="I123" s="32"/>
      <c r="J123" s="32"/>
      <c r="L123" s="34"/>
    </row>
    <row r="124" spans="1:12" x14ac:dyDescent="0.2">
      <c r="A124" s="23"/>
      <c r="E124" s="35"/>
      <c r="F124" s="31"/>
      <c r="G124" s="32"/>
      <c r="H124" s="32"/>
      <c r="I124" s="32"/>
      <c r="J124" s="32"/>
      <c r="L124" s="33"/>
    </row>
    <row r="125" spans="1:12" x14ac:dyDescent="0.2">
      <c r="A125" s="23"/>
      <c r="E125" s="35"/>
      <c r="F125" s="31"/>
      <c r="G125" s="32"/>
      <c r="H125" s="32"/>
      <c r="I125" s="32"/>
      <c r="J125" s="32"/>
      <c r="L125" s="33"/>
    </row>
    <row r="126" spans="1:12" x14ac:dyDescent="0.2">
      <c r="A126" s="23"/>
      <c r="E126" s="35"/>
      <c r="F126" s="31"/>
      <c r="G126" s="32"/>
      <c r="H126" s="32"/>
      <c r="I126" s="32"/>
      <c r="J126" s="32"/>
      <c r="L126" s="33"/>
    </row>
    <row r="127" spans="1:12" x14ac:dyDescent="0.2">
      <c r="A127" s="23"/>
      <c r="E127" s="35"/>
      <c r="F127" s="31"/>
      <c r="G127" s="32"/>
      <c r="H127" s="32"/>
      <c r="I127" s="32"/>
      <c r="J127" s="32"/>
      <c r="L127" s="33"/>
    </row>
    <row r="128" spans="1:12" x14ac:dyDescent="0.2">
      <c r="A128" s="23"/>
      <c r="E128" s="35"/>
      <c r="F128" s="31"/>
      <c r="G128" s="32"/>
      <c r="H128" s="32"/>
      <c r="I128" s="32"/>
      <c r="J128" s="32"/>
      <c r="L128" s="33"/>
    </row>
    <row r="129" spans="1:12" x14ac:dyDescent="0.2">
      <c r="A129" s="23"/>
      <c r="E129" s="35"/>
      <c r="F129" s="31"/>
      <c r="G129" s="32"/>
      <c r="H129" s="32"/>
      <c r="I129" s="32"/>
      <c r="J129" s="32"/>
      <c r="L129" s="33"/>
    </row>
    <row r="130" spans="1:12" x14ac:dyDescent="0.2">
      <c r="A130" s="23"/>
      <c r="E130" s="35"/>
      <c r="F130" s="31"/>
      <c r="G130" s="32"/>
      <c r="H130" s="32"/>
      <c r="I130" s="32"/>
      <c r="J130" s="32"/>
      <c r="L130" s="38"/>
    </row>
    <row r="131" spans="1:12" x14ac:dyDescent="0.2">
      <c r="A131" s="23"/>
      <c r="E131" s="35"/>
      <c r="F131" s="31"/>
      <c r="G131" s="32"/>
      <c r="H131" s="32"/>
      <c r="I131" s="32"/>
      <c r="J131" s="32"/>
      <c r="L131" s="33"/>
    </row>
    <row r="132" spans="1:12" x14ac:dyDescent="0.2">
      <c r="A132" s="23"/>
      <c r="E132" s="35"/>
      <c r="F132" s="31"/>
      <c r="G132" s="32"/>
      <c r="H132" s="32"/>
      <c r="I132" s="32"/>
      <c r="L132" s="33"/>
    </row>
    <row r="133" spans="1:12" x14ac:dyDescent="0.2">
      <c r="A133" s="23"/>
      <c r="E133" s="35"/>
      <c r="F133" s="31"/>
      <c r="G133" s="32"/>
      <c r="H133" s="32"/>
      <c r="I133" s="32"/>
      <c r="L133" s="33"/>
    </row>
    <row r="134" spans="1:12" x14ac:dyDescent="0.2">
      <c r="A134" s="23"/>
      <c r="E134" s="35"/>
      <c r="F134" s="31"/>
      <c r="G134" s="32"/>
      <c r="H134" s="32"/>
      <c r="I134" s="32"/>
      <c r="L134" s="33"/>
    </row>
    <row r="135" spans="1:12" x14ac:dyDescent="0.2">
      <c r="A135" s="23"/>
      <c r="E135" s="35"/>
      <c r="F135" s="31"/>
      <c r="G135" s="32"/>
      <c r="H135" s="32"/>
      <c r="I135" s="32"/>
      <c r="L135" s="33"/>
    </row>
    <row r="136" spans="1:12" x14ac:dyDescent="0.2">
      <c r="A136" s="23"/>
      <c r="E136" s="35"/>
      <c r="F136" s="31"/>
      <c r="G136" s="32"/>
      <c r="H136" s="32"/>
      <c r="I136" s="32"/>
      <c r="L136" s="33"/>
    </row>
    <row r="137" spans="1:12" x14ac:dyDescent="0.2">
      <c r="A137" s="23"/>
      <c r="E137" s="35"/>
      <c r="F137" s="31"/>
      <c r="G137" s="32"/>
      <c r="H137" s="32"/>
      <c r="I137" s="32"/>
      <c r="L137" s="33"/>
    </row>
    <row r="138" spans="1:12" x14ac:dyDescent="0.2">
      <c r="A138" s="23"/>
      <c r="E138" s="35"/>
      <c r="F138" s="31"/>
      <c r="G138" s="32"/>
      <c r="H138" s="32"/>
      <c r="I138" s="32"/>
      <c r="L138" s="33"/>
    </row>
    <row r="139" spans="1:12" x14ac:dyDescent="0.2">
      <c r="A139" s="23"/>
      <c r="E139" s="35"/>
      <c r="F139" s="31"/>
      <c r="G139" s="32"/>
      <c r="H139" s="32"/>
      <c r="I139" s="32"/>
      <c r="L139" s="33"/>
    </row>
    <row r="140" spans="1:12" x14ac:dyDescent="0.2">
      <c r="A140" s="23"/>
      <c r="E140" s="35"/>
      <c r="F140" s="31"/>
      <c r="G140" s="32"/>
      <c r="H140" s="32"/>
      <c r="I140" s="32"/>
      <c r="L140" s="33"/>
    </row>
    <row r="141" spans="1:12" x14ac:dyDescent="0.2">
      <c r="A141" s="23"/>
      <c r="E141" s="35"/>
      <c r="F141" s="31"/>
      <c r="G141" s="32"/>
      <c r="H141" s="32"/>
      <c r="I141" s="32"/>
      <c r="L141" s="33"/>
    </row>
    <row r="142" spans="1:12" x14ac:dyDescent="0.2">
      <c r="A142" s="23"/>
      <c r="E142" s="35"/>
      <c r="F142" s="31"/>
      <c r="G142" s="32"/>
      <c r="H142" s="32"/>
      <c r="I142" s="32"/>
      <c r="L142" s="33"/>
    </row>
    <row r="143" spans="1:12" x14ac:dyDescent="0.2">
      <c r="A143" s="23"/>
      <c r="E143" s="35"/>
      <c r="F143" s="31"/>
      <c r="G143" s="32"/>
      <c r="H143" s="32"/>
      <c r="I143" s="32"/>
      <c r="L143" s="39"/>
    </row>
    <row r="144" spans="1:12" x14ac:dyDescent="0.2">
      <c r="A144" s="23"/>
      <c r="E144" s="35"/>
      <c r="F144" s="31"/>
      <c r="G144" s="32"/>
      <c r="H144" s="32"/>
      <c r="I144" s="32"/>
      <c r="L144" s="39"/>
    </row>
    <row r="145" spans="1:12" x14ac:dyDescent="0.2">
      <c r="A145" s="23"/>
      <c r="E145" s="35"/>
      <c r="F145" s="31"/>
      <c r="G145" s="32"/>
      <c r="H145" s="32"/>
      <c r="I145" s="32"/>
      <c r="L145" s="33"/>
    </row>
    <row r="146" spans="1:12" x14ac:dyDescent="0.2">
      <c r="A146" s="23"/>
      <c r="E146" s="35"/>
      <c r="F146" s="31"/>
      <c r="G146" s="32"/>
      <c r="H146" s="32"/>
      <c r="I146" s="32"/>
      <c r="L146" s="33"/>
    </row>
    <row r="147" spans="1:12" x14ac:dyDescent="0.2">
      <c r="A147" s="23"/>
      <c r="E147" s="35"/>
      <c r="F147" s="31"/>
      <c r="G147" s="32"/>
      <c r="H147" s="32"/>
      <c r="I147" s="32"/>
      <c r="L147" s="33"/>
    </row>
    <row r="148" spans="1:12" x14ac:dyDescent="0.2">
      <c r="A148" s="23"/>
      <c r="E148" s="35"/>
      <c r="F148" s="31"/>
      <c r="G148" s="32"/>
      <c r="H148" s="32"/>
      <c r="I148" s="32"/>
      <c r="L148" s="33"/>
    </row>
    <row r="149" spans="1:12" x14ac:dyDescent="0.2">
      <c r="A149" s="23"/>
      <c r="E149" s="35"/>
      <c r="F149" s="31"/>
      <c r="G149" s="32"/>
      <c r="H149" s="32"/>
      <c r="I149" s="32"/>
      <c r="L149" s="33"/>
    </row>
    <row r="150" spans="1:12" x14ac:dyDescent="0.2">
      <c r="A150" s="23"/>
      <c r="E150" s="35"/>
      <c r="F150" s="31"/>
      <c r="G150" s="32"/>
      <c r="H150" s="32"/>
      <c r="I150" s="32"/>
      <c r="L150" s="39"/>
    </row>
    <row r="151" spans="1:12" x14ac:dyDescent="0.2">
      <c r="A151" s="23"/>
      <c r="E151" s="35"/>
      <c r="F151" s="31"/>
      <c r="G151" s="32"/>
      <c r="H151" s="32"/>
      <c r="I151" s="32"/>
      <c r="L151" s="33"/>
    </row>
    <row r="152" spans="1:12" x14ac:dyDescent="0.2">
      <c r="A152" s="23"/>
      <c r="E152" s="35"/>
      <c r="F152" s="31"/>
      <c r="G152" s="32"/>
      <c r="H152" s="32"/>
      <c r="I152" s="32"/>
      <c r="L152" s="33"/>
    </row>
    <row r="153" spans="1:12" x14ac:dyDescent="0.2">
      <c r="A153" s="23"/>
      <c r="E153" s="35"/>
      <c r="F153" s="31"/>
      <c r="G153" s="32"/>
      <c r="H153" s="32"/>
      <c r="I153" s="32"/>
      <c r="L153" s="33"/>
    </row>
    <row r="154" spans="1:12" x14ac:dyDescent="0.2">
      <c r="A154" s="23"/>
      <c r="E154" s="35"/>
      <c r="F154" s="31"/>
      <c r="G154" s="32"/>
      <c r="H154" s="32"/>
      <c r="I154" s="32"/>
      <c r="L154" s="33"/>
    </row>
    <row r="155" spans="1:12" x14ac:dyDescent="0.2">
      <c r="A155" s="23"/>
      <c r="E155" s="35"/>
      <c r="F155" s="31"/>
      <c r="G155" s="32"/>
      <c r="H155" s="32"/>
      <c r="I155" s="32"/>
      <c r="L155" s="33"/>
    </row>
    <row r="156" spans="1:12" x14ac:dyDescent="0.2">
      <c r="A156" s="23"/>
      <c r="E156" s="35"/>
      <c r="F156" s="31"/>
      <c r="G156" s="32"/>
      <c r="H156" s="32"/>
      <c r="I156" s="32"/>
      <c r="L156" s="33"/>
    </row>
    <row r="157" spans="1:12" x14ac:dyDescent="0.2">
      <c r="A157" s="23"/>
      <c r="E157" s="35"/>
      <c r="F157" s="31"/>
      <c r="G157" s="32"/>
      <c r="H157" s="32"/>
      <c r="I157" s="32"/>
      <c r="L157" s="33"/>
    </row>
    <row r="158" spans="1:12" x14ac:dyDescent="0.2">
      <c r="A158" s="23"/>
      <c r="E158" s="35"/>
      <c r="F158" s="31"/>
      <c r="G158" s="32"/>
      <c r="H158" s="32"/>
      <c r="I158" s="32"/>
      <c r="L158" s="38"/>
    </row>
    <row r="159" spans="1:12" x14ac:dyDescent="0.2">
      <c r="A159" s="23"/>
      <c r="E159" s="35"/>
      <c r="F159" s="31"/>
      <c r="G159" s="32"/>
      <c r="H159" s="32"/>
      <c r="I159" s="32"/>
      <c r="L159" s="33"/>
    </row>
    <row r="160" spans="1:12" x14ac:dyDescent="0.2">
      <c r="A160" s="23"/>
      <c r="E160" s="35"/>
      <c r="F160" s="31"/>
      <c r="G160" s="32"/>
      <c r="H160" s="32"/>
      <c r="I160" s="32"/>
      <c r="L160" s="33"/>
    </row>
    <row r="161" spans="1:12" x14ac:dyDescent="0.2">
      <c r="A161" s="23"/>
      <c r="E161" s="35"/>
      <c r="G161" s="32"/>
      <c r="H161" s="32"/>
      <c r="I161" s="32"/>
      <c r="L161" s="34"/>
    </row>
    <row r="162" spans="1:12" x14ac:dyDescent="0.2">
      <c r="A162" s="23"/>
      <c r="E162" s="35"/>
      <c r="G162" s="32"/>
      <c r="H162" s="32"/>
      <c r="I162" s="32"/>
      <c r="L162" s="33"/>
    </row>
    <row r="163" spans="1:12" x14ac:dyDescent="0.2">
      <c r="A163" s="23"/>
      <c r="E163" s="35"/>
      <c r="G163" s="32"/>
      <c r="H163" s="32"/>
      <c r="I163" s="32"/>
      <c r="L163" s="33"/>
    </row>
  </sheetData>
  <protectedRanges>
    <protectedRange sqref="O2:P8" name="Range1_9_2_1"/>
    <protectedRange sqref="O12:P20" name="Range1_9_8_1"/>
    <protectedRange sqref="O9:P11" name="Range1_9_11_1"/>
    <protectedRange sqref="O21:P23" name="Range1_9_13_1"/>
    <protectedRange sqref="O24:P29" name="Range1_9_10_1"/>
    <protectedRange sqref="H75:J76 L75:L76 J116 G117:J131 G132:I163 L116:L163" name="Range27"/>
    <protectedRange sqref="E31:E33" name="Range1_9_2_1_1_11"/>
    <protectedRange sqref="G31:G33" name="Range27_53"/>
    <protectedRange sqref="G31" name="Range1_40"/>
    <protectedRange sqref="G32" name="Range1_8_3_9"/>
    <protectedRange sqref="G31:G33" name="Range26_42"/>
    <protectedRange sqref="H31:H33" name="Range27_54"/>
    <protectedRange sqref="H31" name="Range1_6_14"/>
    <protectedRange sqref="H32:H33" name="Range1_8_3_10"/>
    <protectedRange sqref="H31:H33" name="Range26_43"/>
    <protectedRange sqref="I31:I33" name="Range27_55"/>
    <protectedRange sqref="I31" name="Range1_6_15"/>
    <protectedRange sqref="I32" name="Range1_8_3_11"/>
    <protectedRange sqref="I31:I33" name="Range26_44"/>
    <protectedRange sqref="J31:J33" name="Range27_56"/>
    <protectedRange sqref="J31" name="Range1_41"/>
    <protectedRange sqref="J32:J33" name="Range1_8_3_12"/>
    <protectedRange sqref="J31:J33" name="Range26_45"/>
    <protectedRange sqref="L31:L33" name="Range27_57"/>
    <protectedRange sqref="L31" name="Range1_6_16"/>
    <protectedRange sqref="L32:L33" name="Range1_8_3_13"/>
    <protectedRange sqref="L31:L33" name="Range28_11"/>
    <protectedRange sqref="E34:E36" name="Range1_9_2_1_1_12"/>
    <protectedRange sqref="G34:G36" name="Range27_58"/>
    <protectedRange sqref="G34:G36" name="Range1_42"/>
    <protectedRange sqref="G34:G36" name="Range26_46"/>
    <protectedRange sqref="H34:H36" name="Range27_59"/>
    <protectedRange sqref="H34:H36" name="Range1_6_17"/>
    <protectedRange sqref="H34:H36" name="Range26_47"/>
    <protectedRange sqref="I34:I36" name="Range27_60"/>
    <protectedRange sqref="I34:I36" name="Range26_48"/>
    <protectedRange sqref="J34:J36" name="Range27_61"/>
    <protectedRange sqref="J34:J36" name="Range1_43"/>
    <protectedRange sqref="J34:J36" name="Range26_49"/>
    <protectedRange sqref="L34:L36" name="Range27_62"/>
    <protectedRange sqref="L34:L36" name="Range1_44"/>
    <protectedRange sqref="L34:L36" name="Range28_12"/>
    <protectedRange sqref="E37:E40" name="Range1_9_2_1_1_13"/>
    <protectedRange sqref="G37:G40" name="Range27_63"/>
    <protectedRange sqref="G37:G38" name="Range1_45"/>
    <protectedRange sqref="G39" name="Range1_8_3_14"/>
    <protectedRange sqref="G37:G40" name="Range26_50"/>
    <protectedRange sqref="H37:H40" name="Range27_64"/>
    <protectedRange sqref="H37" name="Range1_8_1_8"/>
    <protectedRange sqref="H38" name="Range1_6_18"/>
    <protectedRange sqref="H39:H40" name="Range1_8_3_15"/>
    <protectedRange sqref="H37:H40" name="Range26_51"/>
    <protectedRange sqref="I37:I40" name="Range27_65"/>
    <protectedRange sqref="I37" name="Range1_4_2_1_3"/>
    <protectedRange sqref="I38" name="Range1_6_19"/>
    <protectedRange sqref="I39" name="Range1_8_3_16"/>
    <protectedRange sqref="I37:I40" name="Range26_52"/>
    <protectedRange sqref="J37:J40" name="Range27_67"/>
    <protectedRange sqref="J37:J38" name="Range1_46"/>
    <protectedRange sqref="J39:J40" name="Range1_8_3_18"/>
    <protectedRange sqref="J37:J40" name="Range26_53"/>
    <protectedRange sqref="L37:L40" name="Range27_68"/>
    <protectedRange sqref="L37" name="Range1_8_9"/>
    <protectedRange sqref="L38" name="Range1_6_21"/>
    <protectedRange sqref="L39:L40" name="Range1_8_3_19"/>
    <protectedRange sqref="L37:L40" name="Range28_14"/>
    <protectedRange sqref="E41:E44" name="Range1_9_2_1_1_14"/>
    <protectedRange sqref="G41:G44" name="Range27_69"/>
    <protectedRange sqref="G41:G44" name="Range1_47"/>
    <protectedRange sqref="G41:G44" name="Range26_54"/>
    <protectedRange sqref="H41:H44" name="Range27_70"/>
    <protectedRange sqref="H41:H44" name="Range1_48"/>
    <protectedRange sqref="H41:H44" name="Range26_55"/>
    <protectedRange sqref="I41:I44" name="Range27_71"/>
    <protectedRange sqref="I41:I44" name="Range1_49"/>
    <protectedRange sqref="I41:I44" name="Range26_56"/>
    <protectedRange sqref="L41:L44" name="Range27_72"/>
    <protectedRange sqref="L41:L44" name="Range1_8_1_9"/>
    <protectedRange sqref="L41:L44" name="Range28_15"/>
    <protectedRange sqref="E45:E55" name="Range1_9_2_1_1_15"/>
    <protectedRange sqref="G45:G55" name="Range27_73"/>
    <protectedRange sqref="G45:G55" name="Range1_50"/>
    <protectedRange sqref="G45:G55" name="Range26_57"/>
    <protectedRange sqref="H45:H55" name="Range27_74"/>
    <protectedRange sqref="H45:H55" name="Range1_51"/>
    <protectedRange sqref="H45:H55" name="Range26_58"/>
    <protectedRange sqref="I45:I55" name="Range27_76"/>
    <protectedRange sqref="I45:I55" name="Range1_53"/>
    <protectedRange sqref="I45:I55" name="Range26_60"/>
    <protectedRange sqref="J54" name="Range27_77"/>
    <protectedRange sqref="J54" name="Range1_54"/>
    <protectedRange sqref="J54" name="Range26_61"/>
    <protectedRange sqref="L45:L55" name="Range27_78"/>
    <protectedRange sqref="L45:L55" name="Range1_8_1_10"/>
    <protectedRange sqref="L45:L55" name="Range28_16"/>
    <protectedRange sqref="E56:E60" name="Range1_9_2_1_1_16"/>
    <protectedRange sqref="G56:G60" name="Range27_79"/>
    <protectedRange sqref="G56:G60" name="Range1_55"/>
    <protectedRange sqref="G56:G60" name="Range26_62"/>
    <protectedRange sqref="H56:H60" name="Range27_80"/>
    <protectedRange sqref="H56:H60" name="Range1_56"/>
    <protectedRange sqref="H56:H60" name="Range26_63"/>
    <protectedRange sqref="I56:I60" name="Range27_81"/>
    <protectedRange sqref="I56:I60" name="Range1_57"/>
    <protectedRange sqref="I56:I60" name="Range26_64"/>
    <protectedRange sqref="J56:J60" name="Range27_82"/>
    <protectedRange sqref="J56:J60" name="Range1_58"/>
    <protectedRange sqref="J56:J60" name="Range26_65"/>
    <protectedRange sqref="L56:L60" name="Range27_83"/>
    <protectedRange sqref="L56:L60" name="Range1_8_1_11"/>
    <protectedRange sqref="L56:L60" name="Range28_17"/>
    <protectedRange sqref="E61:E62" name="Range1_9_2_1_1_17"/>
    <protectedRange sqref="G61:G62" name="Range27_84"/>
    <protectedRange sqref="G61:G62" name="Range1_59"/>
    <protectedRange sqref="G61:G62" name="Range26_66"/>
    <protectedRange sqref="H61:H62" name="Range27_85"/>
    <protectedRange sqref="H61:H62" name="Range1_60"/>
    <protectedRange sqref="H61:H62" name="Range26_67"/>
    <protectedRange sqref="I61:I62" name="Range27_86"/>
    <protectedRange sqref="I61:I62" name="Range1_61"/>
    <protectedRange sqref="I61:I62" name="Range26_68"/>
    <protectedRange sqref="J61:J62" name="Range27_87"/>
    <protectedRange sqref="J61:J62" name="Range1_62"/>
    <protectedRange sqref="J61:J62" name="Range26_69"/>
    <protectedRange sqref="L61:L62" name="Range27_88"/>
    <protectedRange sqref="L61:L62" name="Range1_8_1_12"/>
    <protectedRange sqref="L61:L62" name="Range28_18"/>
    <protectedRange sqref="E63:E64" name="Range1_9_2_1_1_18"/>
    <protectedRange sqref="G63:G64" name="Range27_89"/>
    <protectedRange sqref="G63:G64" name="Range1_63"/>
    <protectedRange sqref="G63:G64" name="Range26_70"/>
    <protectedRange sqref="H63:H64" name="Range27_90"/>
    <protectedRange sqref="H63:H64" name="Range1_64"/>
    <protectedRange sqref="H63:H64" name="Range26_71"/>
    <protectedRange sqref="I63:I64" name="Range27_91"/>
    <protectedRange sqref="I63:I64" name="Range1_65"/>
    <protectedRange sqref="I63:I64" name="Range26_72"/>
    <protectedRange sqref="J63:J64" name="Range27_92"/>
    <protectedRange sqref="J63:J64" name="Range1_66"/>
    <protectedRange sqref="J63:J64" name="Range26_73"/>
    <protectedRange sqref="L63:L64" name="Range27_93"/>
    <protectedRange sqref="L63:L64" name="Range1_8_1_13"/>
    <protectedRange sqref="L63:L64" name="Range28_19"/>
    <protectedRange sqref="E71:E74" name="Range1_9_2_1_1_19"/>
    <protectedRange sqref="G71:G74" name="Range27_94"/>
    <protectedRange sqref="G71:G74" name="Range1_67"/>
    <protectedRange sqref="G71:G74" name="Range26_74"/>
    <protectedRange sqref="H71:H74" name="Range27_95"/>
    <protectedRange sqref="H71:H74" name="Range1_68"/>
    <protectedRange sqref="H71:H74" name="Range26_75"/>
    <protectedRange sqref="I71:I74" name="Range27_96"/>
    <protectedRange sqref="I71:I74" name="Range1_69"/>
    <protectedRange sqref="I71:I74" name="Range26_76"/>
    <protectedRange sqref="J71:J74" name="Range27_97"/>
    <protectedRange sqref="J71:J74" name="Range1_70"/>
    <protectedRange sqref="J71:J74" name="Range26_77"/>
    <protectedRange sqref="L71:L74" name="Range27_98"/>
    <protectedRange sqref="L71:L74" name="Range1_8_1_14"/>
    <protectedRange sqref="L71:L74" name="Range28_20"/>
    <protectedRange sqref="E75:E76" name="Range1_9_2_1_1_20"/>
    <protectedRange sqref="G75:G76" name="Range27_99"/>
    <protectedRange sqref="G75:G76" name="Range1_71"/>
    <protectedRange sqref="G75:G76" name="Range26_78"/>
    <protectedRange sqref="H75" name="Range1_72"/>
    <protectedRange sqref="H76" name="Range1_8_1_15"/>
    <protectedRange sqref="H75:H76" name="Range26_79"/>
    <protectedRange sqref="I75:I76" name="Range1_4_2_1_4"/>
    <protectedRange sqref="I75:I76" name="Range26_80"/>
    <protectedRange sqref="J75:J76" name="Range1_73"/>
    <protectedRange sqref="J75:J76" name="Range26_81"/>
    <protectedRange sqref="L76" name="Range1_8_10"/>
    <protectedRange sqref="L75" name="Range1_8_1_16"/>
    <protectedRange sqref="L75:L76" name="Range28_21"/>
    <protectedRange sqref="E77:E78" name="Range1_9_2_1_1_12_1"/>
    <protectedRange sqref="G77:G78" name="Range27_55_1"/>
    <protectedRange sqref="G77:G78" name="Range1_39"/>
    <protectedRange sqref="G77:G78" name="Range26_44_1"/>
    <protectedRange sqref="H77:H78" name="Range27_56_1"/>
    <protectedRange sqref="H77:H78" name="Range1_40_1"/>
    <protectedRange sqref="H77:H78" name="Range26_45_1"/>
    <protectedRange sqref="I77:I78" name="Range27_57_1"/>
    <protectedRange sqref="I77:I78" name="Range1_41_1"/>
    <protectedRange sqref="I77:I78" name="Range26_46_1"/>
    <protectedRange sqref="J77:J78" name="Range27_58_1"/>
    <protectedRange sqref="J77:J78" name="Range1_42_1"/>
    <protectedRange sqref="J77:J78" name="Range26_47_1"/>
    <protectedRange sqref="L77:L78" name="Range27_59_1"/>
    <protectedRange sqref="L77:L78" name="Range1_8_1_10_1"/>
    <protectedRange sqref="E79:E81" name="Range1_9_2_1_1_14_1"/>
    <protectedRange sqref="G79:G81" name="Range27_60_1"/>
    <protectedRange sqref="G79:G81" name="Range1_43_1"/>
    <protectedRange sqref="G79:G81" name="Range26_48_1"/>
    <protectedRange sqref="H79:H81" name="Range27_61_1"/>
    <protectedRange sqref="H79:H81" name="Range1_44_1"/>
    <protectedRange sqref="H79:H81" name="Range26_49_1"/>
    <protectedRange sqref="I79:I81" name="Range27_62_1"/>
    <protectedRange sqref="I79:I81" name="Range1_45_1"/>
    <protectedRange sqref="I79:I81" name="Range26_50_1"/>
    <protectedRange sqref="J79:J81" name="Range27_63_1"/>
    <protectedRange sqref="J79:J81" name="Range1_46_1"/>
    <protectedRange sqref="J79:J81" name="Range26_51_1"/>
    <protectedRange sqref="L79:L81" name="Range27_64_1"/>
    <protectedRange sqref="L79:L81" name="Range1_8_1_11_1"/>
    <protectedRange sqref="E82:E90" name="Range1_9_2_1_1_15_1"/>
    <protectedRange sqref="G82:G90" name="Range27_65_1"/>
    <protectedRange sqref="G82:G90" name="Range1_47_1"/>
    <protectedRange sqref="G82:G90" name="Range26_52_1"/>
    <protectedRange sqref="H82:H90" name="Range27_66"/>
    <protectedRange sqref="H82:H90" name="Range1_48_1"/>
    <protectedRange sqref="H82:H90" name="Range26_53_1"/>
    <protectedRange sqref="I82:I90" name="Range27_67_1"/>
    <protectedRange sqref="I82:I90" name="Range1_49_1"/>
    <protectedRange sqref="I82:I90" name="Range26_54_1"/>
    <protectedRange sqref="J82:J90" name="Range27_68_1"/>
    <protectedRange sqref="J82:J90" name="Range1_50_1"/>
    <protectedRange sqref="J82:J90" name="Range26_55_1"/>
    <protectedRange sqref="L82:L90" name="Range27_69_1"/>
    <protectedRange sqref="L82:L90" name="Range1_8_1_12_1"/>
    <protectedRange sqref="E91:E92" name="Range1_9_2_1_1_16_1"/>
    <protectedRange sqref="G91:G92" name="Range27_70_1"/>
    <protectedRange sqref="G91:G92" name="Range1_51_1"/>
    <protectedRange sqref="G91:G92" name="Range26_56_1"/>
    <protectedRange sqref="H91:H92" name="Range27_71_1"/>
    <protectedRange sqref="H91" name="Range1_8_1_13_1"/>
    <protectedRange sqref="H92" name="Range1_6_7"/>
    <protectedRange sqref="H91:H92" name="Range26_57_1"/>
    <protectedRange sqref="I91:I92" name="Range27_72_1"/>
    <protectedRange sqref="I91" name="Range1_4_2_1_2"/>
    <protectedRange sqref="I92" name="Range1_6_8"/>
    <protectedRange sqref="I91:I92" name="Range26_58_1"/>
    <protectedRange sqref="J91:J92" name="Range27_73_1"/>
    <protectedRange sqref="J91:J92" name="Range1_52"/>
    <protectedRange sqref="J91:J92" name="Range26_59"/>
    <protectedRange sqref="L91:L92" name="Range27_74_1"/>
    <protectedRange sqref="L91" name="Range1_8_5"/>
    <protectedRange sqref="L92" name="Range1_6_9"/>
    <protectedRange sqref="E65:E70" name="Range1_9_2_1_1"/>
    <protectedRange sqref="G65:G70" name="Range27_1"/>
    <protectedRange sqref="G65:G70 H131:J131 G135:I135 G136:G137 G138:I141 H144 L144 G145:G146 G151:I157 G159 I158:I159 L159 G161:I163" name="Range1"/>
    <protectedRange sqref="G65:G70 G125:J131 G132:I163" name="Range26"/>
    <protectedRange sqref="H65:H70" name="Range27_2"/>
    <protectedRange sqref="H65:H70" name="Range1_1"/>
    <protectedRange sqref="H65:H70" name="Range26_1"/>
    <protectedRange sqref="I65:I70" name="Range27_3"/>
    <protectedRange sqref="I65:I70" name="Range1_2"/>
    <protectedRange sqref="I65:I70" name="Range26_2"/>
    <protectedRange sqref="J65:J70" name="Range27_4"/>
    <protectedRange sqref="J65:J70" name="Range1_3"/>
    <protectedRange sqref="J65:J70" name="Range26_3"/>
    <protectedRange sqref="L65:L70" name="Range27_5"/>
    <protectedRange sqref="L65:L70" name="Range1_8_1"/>
    <protectedRange sqref="L65:L70" name="Range28"/>
    <protectedRange sqref="E93:E95" name="Range1_9_2_1_1_1"/>
    <protectedRange sqref="G93:G95" name="Range27_6"/>
    <protectedRange sqref="G93 G95" name="Range1_4"/>
    <protectedRange sqref="G94" name="Range1_8"/>
    <protectedRange sqref="G93:G95" name="Range26_4"/>
    <protectedRange sqref="H93:H95" name="Range27_7"/>
    <protectedRange sqref="H93" name="Range1_6"/>
    <protectedRange sqref="H94" name="Range1_8_3"/>
    <protectedRange sqref="H93:H95" name="Range26_5"/>
    <protectedRange sqref="I93:I95" name="Range27_8"/>
    <protectedRange sqref="I94:I95" name="Range1_5"/>
    <protectedRange sqref="I93:I95" name="Range26_6"/>
    <protectedRange sqref="J93:J95" name="Range27_9"/>
    <protectedRange sqref="J93:J95" name="Range1_7"/>
    <protectedRange sqref="J93:J95" name="Range26_7"/>
    <protectedRange sqref="L93:L95" name="Range27_10"/>
    <protectedRange sqref="L95 L93" name="Range1_10"/>
    <protectedRange sqref="L94" name="Range1_8_2"/>
    <protectedRange sqref="L93:L95" name="Range28_1"/>
    <protectedRange sqref="E96:E99" name="Range1_9_2_1_1_2"/>
    <protectedRange sqref="G96:G99" name="Range27_11"/>
    <protectedRange sqref="G96:G99" name="Range1_11"/>
    <protectedRange sqref="G96:G99" name="Range26_8"/>
    <protectedRange sqref="H96:H99" name="Range27_12"/>
    <protectedRange sqref="H96:H99" name="Range1_12"/>
    <protectedRange sqref="H96:H99" name="Range26_9"/>
    <protectedRange sqref="I96:I99" name="Range27_13"/>
    <protectedRange sqref="I96:I99" name="Range1_13"/>
    <protectedRange sqref="I96:I99" name="Range26_10"/>
    <protectedRange sqref="J96:J99" name="Range27_14"/>
    <protectedRange sqref="J96:J99" name="Range1_14"/>
    <protectedRange sqref="J96:J99" name="Range26_11"/>
    <protectedRange sqref="L96:L99" name="Range27_15"/>
    <protectedRange sqref="L96:L99" name="Range1_8_1_1"/>
    <protectedRange sqref="L96:L99" name="Range28_2"/>
    <protectedRange sqref="E100:E102" name="Range1_9_2_1_1_3"/>
    <protectedRange sqref="G100:G102" name="Range27_16"/>
    <protectedRange sqref="G100:G102" name="Range1_15"/>
    <protectedRange sqref="G100:G102" name="Range26_12"/>
    <protectedRange sqref="H100:H102" name="Range27_17"/>
    <protectedRange sqref="H100:H102" name="Range1_16"/>
    <protectedRange sqref="H100:H102" name="Range26_13"/>
    <protectedRange sqref="I100:I102" name="Range27_18"/>
    <protectedRange sqref="I100:I102" name="Range1_17"/>
    <protectedRange sqref="I100:I102" name="Range26_14"/>
    <protectedRange sqref="J100:J102" name="Range27_19"/>
    <protectedRange sqref="J100:J102" name="Range1_18"/>
    <protectedRange sqref="J100:J102" name="Range26_15"/>
    <protectedRange sqref="L100:L102" name="Range27_20"/>
    <protectedRange sqref="L100:L102" name="Range1_8_1_2"/>
    <protectedRange sqref="L100:L102" name="Range28_3"/>
    <protectedRange sqref="E103" name="Range1_9_2_1_1_4"/>
    <protectedRange sqref="G103" name="Range27_21"/>
    <protectedRange sqref="G103" name="Range1_19"/>
    <protectedRange sqref="G103" name="Range26_16"/>
    <protectedRange sqref="H103" name="Range27_22"/>
    <protectedRange sqref="H103" name="Range1_20"/>
    <protectedRange sqref="H103" name="Range26_17"/>
    <protectedRange sqref="I103" name="Range27_23"/>
    <protectedRange sqref="I103" name="Range1_21"/>
    <protectedRange sqref="I103" name="Range26_18"/>
    <protectedRange sqref="J103" name="Range27_24"/>
    <protectedRange sqref="J103" name="Range1_22"/>
    <protectedRange sqref="J103" name="Range26_19"/>
    <protectedRange sqref="L103" name="Range27_25"/>
    <protectedRange sqref="L103" name="Range1_8_1_3"/>
    <protectedRange sqref="L103" name="Range28_4"/>
    <protectedRange sqref="E104:E105" name="Range1_9_2_1_1_5"/>
    <protectedRange sqref="G104:G105" name="Range27_26"/>
    <protectedRange sqref="G104:G105" name="Range1_23"/>
    <protectedRange sqref="G104:G105" name="Range26_20"/>
    <protectedRange sqref="H104:H105" name="Range27_27"/>
    <protectedRange sqref="H104:H105" name="Range1_24"/>
    <protectedRange sqref="H104:H105" name="Range26_21"/>
    <protectedRange sqref="I104:I105" name="Range27_28"/>
    <protectedRange sqref="I104:I105" name="Range1_25"/>
    <protectedRange sqref="I104:I105" name="Range26_22"/>
    <protectedRange sqref="J104:J105" name="Range27_29"/>
    <protectedRange sqref="J104:J105" name="Range1_26"/>
    <protectedRange sqref="J104:J105" name="Range26_23"/>
    <protectedRange sqref="L104:L105" name="Range27_30"/>
    <protectedRange sqref="L104:L105" name="Range1_8_1_4"/>
    <protectedRange sqref="L104:L105" name="Range28_5"/>
    <protectedRange sqref="E106:E107" name="Range1_9_2_1_1_6"/>
    <protectedRange sqref="G106:G107" name="Range27_31"/>
    <protectedRange sqref="G106:G107" name="Range1_27"/>
    <protectedRange sqref="G106:G107" name="Range26_24"/>
    <protectedRange sqref="H106:H107" name="Range27_32"/>
    <protectedRange sqref="H106:H107" name="Range1_28"/>
    <protectedRange sqref="H106:H107" name="Range26_25"/>
    <protectedRange sqref="I106:I107" name="Range27_33"/>
    <protectedRange sqref="I106:I107" name="Range1_29"/>
    <protectedRange sqref="I106:I107" name="Range26_26"/>
    <protectedRange sqref="J106:J107" name="Range27_34"/>
    <protectedRange sqref="J106:J107" name="Range1_30"/>
    <protectedRange sqref="J106:J107" name="Range26_27"/>
    <protectedRange sqref="L106:L107" name="Range27_35"/>
    <protectedRange sqref="L106:L107" name="Range1_8_1_5"/>
    <protectedRange sqref="L106:L107" name="Range28_6"/>
    <protectedRange sqref="E108:E111" name="Range1_9_2_1_1_7"/>
    <protectedRange sqref="G108:G111" name="Range27_36"/>
    <protectedRange sqref="G111" name="Range1_4_1"/>
    <protectedRange sqref="G108" name="Range1_3_1"/>
    <protectedRange sqref="G109" name="Range1_8_4"/>
    <protectedRange sqref="G110" name="Range1_4_2"/>
    <protectedRange sqref="G108:G111" name="Range26_28"/>
    <protectedRange sqref="H108:H111" name="Range27_37"/>
    <protectedRange sqref="H111" name="Range1_31"/>
    <protectedRange sqref="H108" name="Range1_3_2"/>
    <protectedRange sqref="H109:H110" name="Range1_8_6"/>
    <protectedRange sqref="H108:H111" name="Range26_29"/>
    <protectedRange sqref="I108:I111" name="Range27_38"/>
    <protectedRange sqref="I111" name="Range1_4_3"/>
    <protectedRange sqref="I108" name="Range1_3_3"/>
    <protectedRange sqref="I109" name="Range1_8_7"/>
    <protectedRange sqref="I110" name="Range1_4_2_1"/>
    <protectedRange sqref="I108:I111" name="Range26_30"/>
    <protectedRange sqref="J108:J111" name="Range27_39"/>
    <protectedRange sqref="J111" name="Range1_32"/>
    <protectedRange sqref="J108" name="Range1_3_4"/>
    <protectedRange sqref="J109:J110" name="Range1_8_8"/>
    <protectedRange sqref="J108:J111" name="Range26_31"/>
    <protectedRange sqref="L108:L111" name="Range27_40"/>
    <protectedRange sqref="L111" name="Range1_33"/>
    <protectedRange sqref="L108" name="Range1_3_5"/>
    <protectedRange sqref="L109:L110" name="Range1_8_11"/>
    <protectedRange sqref="L108:L111" name="Range28_7"/>
    <protectedRange sqref="E112" name="Range1_9_2_1_1_8"/>
    <protectedRange sqref="G112" name="Range27_41"/>
    <protectedRange sqref="G112" name="Range1_34"/>
    <protectedRange sqref="G112" name="Range26_32"/>
    <protectedRange sqref="H112" name="Range27_42"/>
    <protectedRange sqref="H112" name="Range1_35"/>
    <protectedRange sqref="H112" name="Range26_33"/>
    <protectedRange sqref="I112" name="Range27_43"/>
    <protectedRange sqref="I112" name="Range1_36"/>
    <protectedRange sqref="I112" name="Range26_34"/>
    <protectedRange sqref="J112" name="Range27_44"/>
    <protectedRange sqref="J112" name="Range1_37"/>
    <protectedRange sqref="J112" name="Range26_35"/>
    <protectedRange sqref="L112" name="Range27_45"/>
    <protectedRange sqref="L112" name="Range1_8_1_6"/>
    <protectedRange sqref="L112" name="Range28_8"/>
    <protectedRange sqref="E113:E115" name="Range1_9_2_1_1_9"/>
    <protectedRange sqref="G113:G115" name="Range27_46"/>
    <protectedRange sqref="G113:G114" name="Range1_38"/>
    <protectedRange sqref="G115" name="Range1_8_3_1"/>
    <protectedRange sqref="G113:G115" name="Range26_36"/>
    <protectedRange sqref="H113:H115" name="Range27_47"/>
    <protectedRange sqref="H113" name="Range1_8_1_7"/>
    <protectedRange sqref="H114" name="Range1_6_1"/>
    <protectedRange sqref="H115" name="Range1_8_3_2"/>
    <protectedRange sqref="H113:H115" name="Range26_37"/>
    <protectedRange sqref="I113:I115" name="Range27_48"/>
    <protectedRange sqref="I113" name="Range1_4_2_1_1"/>
    <protectedRange sqref="I114" name="Range1_6_2"/>
    <protectedRange sqref="I115" name="Range1_8_3_3"/>
    <protectedRange sqref="I113:I115" name="Range26_38"/>
    <protectedRange sqref="J113:J115" name="Range27_49"/>
    <protectedRange sqref="J113:J114" name="Range1_74"/>
    <protectedRange sqref="J115" name="Range1_8_3_4"/>
    <protectedRange sqref="J113:J115" name="Range26_39"/>
    <protectedRange sqref="L113:L115" name="Range27_50"/>
    <protectedRange sqref="L113" name="Range1_8_12"/>
    <protectedRange sqref="L114" name="Range1_6_3"/>
    <protectedRange sqref="L115" name="Range1_8_3_5"/>
    <protectedRange sqref="L113:L115" name="Range28_9"/>
    <protectedRange sqref="E116" name="Range1_9_2_1_1_10"/>
    <protectedRange sqref="G116" name="Range27_51"/>
    <protectedRange sqref="G116" name="Range1_75"/>
    <protectedRange sqref="G116" name="Range26_40"/>
    <protectedRange sqref="H116" name="Range27_52"/>
    <protectedRange sqref="H116" name="Range1_76"/>
    <protectedRange sqref="H116" name="Range26_41"/>
    <protectedRange sqref="I116" name="Range27_75"/>
    <protectedRange sqref="I116" name="Range1_77"/>
    <protectedRange sqref="I116" name="Range26_82"/>
    <protectedRange sqref="J116" name="Range1_78"/>
    <protectedRange sqref="J116" name="Range26_83"/>
    <protectedRange sqref="L116" name="Range1_8_1_17"/>
    <protectedRange sqref="L116" name="Range28_10"/>
    <protectedRange sqref="E117" name="Range1_9_2_1_1_21"/>
    <protectedRange sqref="G117" name="Range1_79"/>
    <protectedRange sqref="G117" name="Range26_84"/>
    <protectedRange sqref="H117" name="Range1_8_1_18"/>
    <protectedRange sqref="H117" name="Range26_85"/>
    <protectedRange sqref="I117" name="Range1_4_2_1_5"/>
    <protectedRange sqref="I117" name="Range26_86"/>
    <protectedRange sqref="J117" name="Range1_80"/>
    <protectedRange sqref="J117" name="Range26_87"/>
    <protectedRange sqref="L117" name="Range1_8_13"/>
    <protectedRange sqref="L117" name="Range28_13"/>
    <protectedRange sqref="E118:E119" name="Range1_9_2_1_1_22"/>
    <protectedRange sqref="G118:G119" name="Range1_81"/>
    <protectedRange sqref="G118:G119" name="Range26_88"/>
    <protectedRange sqref="H118:H119" name="Range1_82"/>
    <protectedRange sqref="H118:H119" name="Range26_89"/>
    <protectedRange sqref="I118:I119" name="Range1_83"/>
    <protectedRange sqref="I118:I119" name="Range26_90"/>
    <protectedRange sqref="J118:J119" name="Range1_84"/>
    <protectedRange sqref="J118:J119" name="Range26_91"/>
    <protectedRange sqref="L118:L119" name="Range1_8_1_19"/>
    <protectedRange sqref="L118:L119" name="Range28_22"/>
    <protectedRange sqref="E120" name="Range1_9_2_1_1_23"/>
    <protectedRange sqref="G120" name="Range1_85"/>
    <protectedRange sqref="G120" name="Range26_92"/>
    <protectedRange sqref="H120" name="Range1_8_1_20"/>
    <protectedRange sqref="H120" name="Range26_93"/>
    <protectedRange sqref="I120" name="Range1_4_2_1_6"/>
    <protectedRange sqref="I120" name="Range26_94"/>
    <protectedRange sqref="J120" name="Range1_86"/>
    <protectedRange sqref="J120" name="Range26_95"/>
    <protectedRange sqref="L120" name="Range1_8_14"/>
    <protectedRange sqref="L120" name="Range28_23"/>
    <protectedRange sqref="E121:E124" name="Range1_9_2_1_1_24"/>
    <protectedRange sqref="G121:G124" name="Range1_87"/>
    <protectedRange sqref="G121:G124" name="Range26_96"/>
    <protectedRange sqref="H121:H124" name="Range1_88"/>
    <protectedRange sqref="H121:H124" name="Range26_97"/>
    <protectedRange sqref="I121:I124" name="Range1_89"/>
    <protectedRange sqref="I121:I124" name="Range26_98"/>
    <protectedRange sqref="J121:J124" name="Range1_90"/>
    <protectedRange sqref="J121:J124" name="Range26_99"/>
    <protectedRange sqref="L121:L124" name="Range1_8_1_21"/>
    <protectedRange sqref="L121:L124" name="Range28_24"/>
    <protectedRange sqref="E125" name="Range1_9_2_1_1_25"/>
    <protectedRange sqref="H125" name="Range1_8_3_21"/>
    <protectedRange sqref="J125" name="Range1_8_3_22"/>
    <protectedRange sqref="L125" name="Range1_8_3_23"/>
    <protectedRange sqref="L125" name="Range28_25"/>
    <protectedRange sqref="E126:E128" name="Range1_9_2_1_1_26"/>
    <protectedRange sqref="G126 G128" name="Range1_91"/>
    <protectedRange sqref="G127" name="Range1_8_15"/>
    <protectedRange sqref="H126" name="Range1_6_10"/>
    <protectedRange sqref="H127" name="Range1_8_3_24"/>
    <protectedRange sqref="I127:I128" name="Range1_92"/>
    <protectedRange sqref="J126:J128" name="Range1_93"/>
    <protectedRange sqref="L128 L126" name="Range1_94"/>
    <protectedRange sqref="L127" name="Range1_8_16"/>
    <protectedRange sqref="L126:L128" name="Range28_26"/>
    <protectedRange sqref="E129:E130" name="Range1_9_2_1_1_27"/>
    <protectedRange sqref="G129:G130" name="Range1_95"/>
    <protectedRange sqref="H129:H130" name="Range1_96"/>
    <protectedRange sqref="I129:I130" name="Range1_97"/>
    <protectedRange sqref="J129:J130" name="Range1_98"/>
    <protectedRange sqref="L129:L130" name="Range1_8_1_22"/>
    <protectedRange sqref="L129:L130" name="Range28_27"/>
    <protectedRange sqref="E131" name="Range1_9_2_1_1_28"/>
    <protectedRange sqref="G131" name="Range1_99"/>
    <protectedRange sqref="L131" name="Range1_8_1_23"/>
    <protectedRange sqref="L131" name="Range28_28"/>
    <protectedRange sqref="E132:E134" name="Range1_9_2_1_1_29"/>
    <protectedRange sqref="H134" name="Range1_6_4"/>
    <protectedRange sqref="H133 G132:I132" name="Range1_8_3_6"/>
    <protectedRange sqref="L134" name="Range1_6_5"/>
    <protectedRange sqref="L132:L133" name="Range1_8_3_7"/>
    <protectedRange sqref="L132:L134" name="Range28_29"/>
    <protectedRange sqref="E135" name="Range1_9_2_1_1_30"/>
    <protectedRange sqref="L135" name="Range1_8_1_24"/>
    <protectedRange sqref="L135" name="Range28_30"/>
    <protectedRange sqref="E136:E137" name="Range1_9_2_1_1_31"/>
    <protectedRange sqref="H136" name="Range1_8_1_25"/>
    <protectedRange sqref="I136" name="Range1_4_2_1_7"/>
    <protectedRange sqref="H137:I137" name="Range1_6_6"/>
    <protectedRange sqref="L136" name="Range1_8_17"/>
    <protectedRange sqref="L137" name="Range1_6_11"/>
    <protectedRange sqref="L136:L137" name="Range28_31"/>
    <protectedRange sqref="E138:E141" name="Range1_9_2_1_1_32"/>
    <protectedRange sqref="L138:L141" name="Range1_8_1_26"/>
    <protectedRange sqref="L138:L141" name="Range28_32"/>
    <protectedRange sqref="E142:E144" name="Range1_9_2_1_1_33"/>
    <protectedRange sqref="G144 I144" name="Range1_4_4"/>
    <protectedRange sqref="H143 G142:I142" name="Range1_8_18"/>
    <protectedRange sqref="G143 I143" name="Range1_4_2_2"/>
    <protectedRange sqref="L142:L143" name="Range1_8_19"/>
    <protectedRange sqref="L142:L144" name="Range28_33"/>
    <protectedRange sqref="E145:E147" name="Range1_9_2_1_1_34"/>
    <protectedRange sqref="H145" name="Range1_8_1_27"/>
    <protectedRange sqref="I145" name="Range1_4_2_1_8"/>
    <protectedRange sqref="H146:I146" name="Range1_6_12"/>
    <protectedRange sqref="G147:I147" name="Range1_8_3_8"/>
    <protectedRange sqref="L145" name="Range1_8_20"/>
    <protectedRange sqref="L146" name="Range1_6_13"/>
    <protectedRange sqref="L147" name="Range1_8_3_17"/>
    <protectedRange sqref="L145:L147" name="Range28_34"/>
    <protectedRange sqref="E148:E150" name="Range1_9_2_1_1_35"/>
    <protectedRange sqref="G148:I148" name="Range1_3_6"/>
    <protectedRange sqref="H150 G149:I149" name="Range1_8_21"/>
    <protectedRange sqref="G150 I150" name="Range1_4_2_3"/>
    <protectedRange sqref="L148" name="Range1_3_7"/>
    <protectedRange sqref="L149:L150" name="Range1_8_22"/>
    <protectedRange sqref="L148:L150" name="Range28_35"/>
    <protectedRange sqref="E151:E154" name="Range1_9_2_1_1_36"/>
    <protectedRange sqref="L151:L154" name="Range1_8_1_28"/>
    <protectedRange sqref="L151:L154" name="Range28_36"/>
    <protectedRange sqref="E155:E157" name="Range1_9_2_1_1_37"/>
    <protectedRange sqref="L155:L157" name="Range1_8_1_29"/>
    <protectedRange sqref="L155:L157" name="Range28_37"/>
    <protectedRange sqref="E158:E160" name="Range1_9_2_1_1_38"/>
    <protectedRange sqref="G160:I160" name="Range1_3_8"/>
    <protectedRange sqref="G158" name="Range1_8_23"/>
    <protectedRange sqref="H158" name="Range1_8_3_20"/>
    <protectedRange sqref="L160" name="Range1_3_9"/>
    <protectedRange sqref="L158" name="Range1_8_24"/>
    <protectedRange sqref="L158:L160" name="Range28_38"/>
    <protectedRange sqref="E161" name="Range1_9_2_1_1_39"/>
    <protectedRange sqref="L161" name="Range1_8_1_30"/>
    <protectedRange sqref="L161" name="Range28_39"/>
    <protectedRange sqref="E162:E163" name="Range1_9_2_1_1_40"/>
    <protectedRange sqref="L162:L163" name="Range1_8_1_31"/>
    <protectedRange sqref="L162:L163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zoomScaleNormal="100" workbookViewId="0">
      <selection activeCell="F21" sqref="F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3" t="s">
        <v>37</v>
      </c>
      <c r="B2" s="60">
        <v>0</v>
      </c>
      <c r="C2" s="54">
        <v>350.41</v>
      </c>
      <c r="D2" s="60">
        <v>0</v>
      </c>
    </row>
    <row r="3" spans="1:4" x14ac:dyDescent="0.2">
      <c r="A3" s="53" t="s">
        <v>42</v>
      </c>
      <c r="B3" s="60">
        <v>0</v>
      </c>
      <c r="C3" s="54">
        <v>7.52</v>
      </c>
      <c r="D3" s="60">
        <v>0</v>
      </c>
    </row>
    <row r="4" spans="1:4" x14ac:dyDescent="0.2">
      <c r="A4" s="53" t="s">
        <v>43</v>
      </c>
      <c r="B4" s="60">
        <v>0</v>
      </c>
      <c r="C4" s="54">
        <v>23.91</v>
      </c>
      <c r="D4" s="60">
        <v>0</v>
      </c>
    </row>
    <row r="5" spans="1:4" x14ac:dyDescent="0.2">
      <c r="A5" s="53" t="s">
        <v>47</v>
      </c>
      <c r="B5" s="60">
        <v>0</v>
      </c>
      <c r="C5" s="54">
        <v>32.479999999999997</v>
      </c>
      <c r="D5" s="60">
        <v>0</v>
      </c>
    </row>
    <row r="6" spans="1:4" x14ac:dyDescent="0.2">
      <c r="A6" s="53" t="s">
        <v>48</v>
      </c>
      <c r="B6" s="60">
        <v>0</v>
      </c>
      <c r="C6" s="54">
        <v>35.21</v>
      </c>
      <c r="D6" s="60">
        <v>0</v>
      </c>
    </row>
    <row r="7" spans="1:4" x14ac:dyDescent="0.2">
      <c r="A7" s="53" t="s">
        <v>49</v>
      </c>
      <c r="B7" s="60">
        <v>0</v>
      </c>
      <c r="C7" s="54">
        <v>41.42</v>
      </c>
      <c r="D7" s="60">
        <v>0</v>
      </c>
    </row>
    <row r="8" spans="1:4" x14ac:dyDescent="0.2">
      <c r="A8" s="53" t="s">
        <v>50</v>
      </c>
      <c r="B8" s="60">
        <v>0</v>
      </c>
      <c r="C8" s="54">
        <v>33.520000000000003</v>
      </c>
      <c r="D8" s="60">
        <v>0</v>
      </c>
    </row>
    <row r="9" spans="1:4" x14ac:dyDescent="0.2">
      <c r="A9" s="53" t="s">
        <v>51</v>
      </c>
      <c r="B9" s="60">
        <v>0</v>
      </c>
      <c r="C9" s="54">
        <v>33.520000000000003</v>
      </c>
      <c r="D9" s="60">
        <v>0</v>
      </c>
    </row>
    <row r="10" spans="1:4" x14ac:dyDescent="0.2">
      <c r="A10" s="53" t="s">
        <v>52</v>
      </c>
      <c r="B10" s="60">
        <v>0</v>
      </c>
      <c r="C10" s="54">
        <v>37.700000000000003</v>
      </c>
      <c r="D10" s="60">
        <v>0</v>
      </c>
    </row>
    <row r="11" spans="1:4" x14ac:dyDescent="0.2">
      <c r="A11" s="53" t="s">
        <v>53</v>
      </c>
      <c r="B11" s="60">
        <v>0</v>
      </c>
      <c r="C11" s="54">
        <v>24.19</v>
      </c>
      <c r="D11" s="60">
        <v>0</v>
      </c>
    </row>
    <row r="12" spans="1:4" x14ac:dyDescent="0.2">
      <c r="A12" s="53" t="s">
        <v>68</v>
      </c>
      <c r="B12" s="60">
        <v>0</v>
      </c>
      <c r="C12" s="54">
        <v>53.04</v>
      </c>
      <c r="D12" s="60">
        <v>0</v>
      </c>
    </row>
    <row r="13" spans="1:4" x14ac:dyDescent="0.2">
      <c r="A13" s="53" t="s">
        <v>69</v>
      </c>
      <c r="B13" s="60">
        <v>0</v>
      </c>
      <c r="C13" s="54">
        <v>54.01</v>
      </c>
      <c r="D13" s="60">
        <v>0</v>
      </c>
    </row>
    <row r="14" spans="1:4" x14ac:dyDescent="0.2">
      <c r="A14" s="53" t="s">
        <v>70</v>
      </c>
      <c r="B14" s="60">
        <v>0</v>
      </c>
      <c r="C14" s="54">
        <v>53.9</v>
      </c>
      <c r="D14" s="60">
        <v>0</v>
      </c>
    </row>
    <row r="15" spans="1:4" x14ac:dyDescent="0.2">
      <c r="A15" s="53" t="s">
        <v>71</v>
      </c>
      <c r="B15" s="60">
        <v>0</v>
      </c>
      <c r="C15" s="54">
        <v>48.84</v>
      </c>
      <c r="D15" s="60">
        <v>0</v>
      </c>
    </row>
    <row r="16" spans="1:4" x14ac:dyDescent="0.2">
      <c r="A16" s="53" t="s">
        <v>72</v>
      </c>
      <c r="B16" s="60">
        <v>0</v>
      </c>
      <c r="C16" s="54">
        <v>33.729999999999997</v>
      </c>
      <c r="D16" s="60">
        <v>0</v>
      </c>
    </row>
    <row r="17" spans="1:4" x14ac:dyDescent="0.2">
      <c r="A17" s="53" t="s">
        <v>73</v>
      </c>
      <c r="B17" s="60">
        <v>0</v>
      </c>
      <c r="C17" s="54">
        <v>19.93</v>
      </c>
      <c r="D17" s="60">
        <v>0</v>
      </c>
    </row>
    <row r="18" spans="1:4" x14ac:dyDescent="0.2">
      <c r="A18" s="53" t="s">
        <v>74</v>
      </c>
      <c r="B18" s="60">
        <v>0</v>
      </c>
      <c r="C18" s="54">
        <v>21.22</v>
      </c>
      <c r="D18" s="60">
        <v>0</v>
      </c>
    </row>
    <row r="19" spans="1:4" x14ac:dyDescent="0.2">
      <c r="A19" s="53" t="s">
        <v>75</v>
      </c>
      <c r="B19" s="60">
        <v>0</v>
      </c>
      <c r="C19" s="54">
        <v>18.32</v>
      </c>
      <c r="D19" s="60">
        <v>0</v>
      </c>
    </row>
    <row r="20" spans="1:4" x14ac:dyDescent="0.2">
      <c r="A20" s="53" t="s">
        <v>86</v>
      </c>
      <c r="B20" s="60">
        <v>0</v>
      </c>
      <c r="C20" s="54">
        <v>19.02</v>
      </c>
      <c r="D20" s="60">
        <v>0</v>
      </c>
    </row>
    <row r="21" spans="1:4" x14ac:dyDescent="0.2">
      <c r="A21" s="53" t="s">
        <v>94</v>
      </c>
      <c r="B21" s="60">
        <v>0</v>
      </c>
      <c r="C21" s="54">
        <v>33.76</v>
      </c>
      <c r="D21" s="60">
        <v>0</v>
      </c>
    </row>
    <row r="22" spans="1:4" x14ac:dyDescent="0.2">
      <c r="A22" s="53" t="s">
        <v>95</v>
      </c>
      <c r="B22" s="60">
        <v>0</v>
      </c>
      <c r="C22" s="54">
        <v>33.299999999999997</v>
      </c>
      <c r="D22" s="60">
        <v>0</v>
      </c>
    </row>
    <row r="23" spans="1:4" x14ac:dyDescent="0.2">
      <c r="A23" s="53" t="s">
        <v>96</v>
      </c>
      <c r="B23" s="60">
        <v>0</v>
      </c>
      <c r="C23" s="54">
        <v>33.56</v>
      </c>
      <c r="D23" s="60">
        <v>0</v>
      </c>
    </row>
    <row r="24" spans="1:4" x14ac:dyDescent="0.2">
      <c r="A24" s="53" t="s">
        <v>97</v>
      </c>
      <c r="B24" s="60">
        <v>0</v>
      </c>
      <c r="C24" s="54">
        <v>33.56</v>
      </c>
      <c r="D24" s="60">
        <v>0</v>
      </c>
    </row>
    <row r="25" spans="1:4" x14ac:dyDescent="0.2">
      <c r="A25" s="53" t="s">
        <v>98</v>
      </c>
      <c r="B25" s="60">
        <v>0</v>
      </c>
      <c r="C25" s="54">
        <v>37.46</v>
      </c>
      <c r="D25" s="60">
        <v>0</v>
      </c>
    </row>
    <row r="26" spans="1:4" x14ac:dyDescent="0.2">
      <c r="A26" s="53" t="s">
        <v>99</v>
      </c>
      <c r="B26" s="60">
        <v>0</v>
      </c>
      <c r="C26" s="54">
        <v>37.46</v>
      </c>
      <c r="D26" s="60">
        <v>0</v>
      </c>
    </row>
    <row r="27" spans="1:4" x14ac:dyDescent="0.2">
      <c r="A27" s="53" t="s">
        <v>103</v>
      </c>
      <c r="B27" s="60">
        <v>0</v>
      </c>
      <c r="C27" s="54" t="s">
        <v>140</v>
      </c>
      <c r="D27" s="60">
        <v>0</v>
      </c>
    </row>
    <row r="28" spans="1:4" x14ac:dyDescent="0.2">
      <c r="A28" s="53" t="s">
        <v>104</v>
      </c>
      <c r="B28" s="60">
        <v>0</v>
      </c>
      <c r="C28" s="54" t="s">
        <v>141</v>
      </c>
      <c r="D28" s="60">
        <v>0</v>
      </c>
    </row>
    <row r="29" spans="1:4" x14ac:dyDescent="0.2">
      <c r="A29" s="53" t="s">
        <v>105</v>
      </c>
      <c r="B29" s="60">
        <v>0</v>
      </c>
      <c r="C29" s="54" t="s">
        <v>142</v>
      </c>
      <c r="D29" s="60">
        <v>0</v>
      </c>
    </row>
    <row r="30" spans="1:4" x14ac:dyDescent="0.2">
      <c r="A30" s="53" t="s">
        <v>110</v>
      </c>
      <c r="B30" s="60">
        <v>0</v>
      </c>
      <c r="C30" s="54" t="s">
        <v>143</v>
      </c>
      <c r="D30" s="60">
        <v>0</v>
      </c>
    </row>
    <row r="31" spans="1:4" x14ac:dyDescent="0.2">
      <c r="A31" s="53" t="s">
        <v>111</v>
      </c>
      <c r="B31" s="60">
        <v>0</v>
      </c>
      <c r="C31" s="54" t="s">
        <v>144</v>
      </c>
      <c r="D31" s="60">
        <v>0</v>
      </c>
    </row>
    <row r="32" spans="1:4" x14ac:dyDescent="0.2">
      <c r="A32" s="53" t="s">
        <v>112</v>
      </c>
      <c r="B32" s="60">
        <v>0</v>
      </c>
      <c r="C32" s="54" t="s">
        <v>145</v>
      </c>
      <c r="D32" s="60">
        <v>0</v>
      </c>
    </row>
    <row r="33" spans="1:4" x14ac:dyDescent="0.2">
      <c r="A33" s="53" t="s">
        <v>113</v>
      </c>
      <c r="B33" s="60">
        <v>0</v>
      </c>
      <c r="C33" s="54" t="s">
        <v>146</v>
      </c>
      <c r="D33" s="60">
        <v>0</v>
      </c>
    </row>
    <row r="34" spans="1:4" x14ac:dyDescent="0.2">
      <c r="A34" s="53" t="s">
        <v>124</v>
      </c>
      <c r="B34" s="60">
        <v>0</v>
      </c>
      <c r="C34" s="54">
        <v>44.2</v>
      </c>
      <c r="D34" s="60">
        <v>0</v>
      </c>
    </row>
    <row r="35" spans="1:4" x14ac:dyDescent="0.2">
      <c r="A35" s="53" t="s">
        <v>125</v>
      </c>
      <c r="B35" s="60">
        <v>0</v>
      </c>
      <c r="C35" s="54">
        <v>47.38</v>
      </c>
      <c r="D35" s="60">
        <v>0</v>
      </c>
    </row>
    <row r="36" spans="1:4" ht="15" x14ac:dyDescent="0.25">
      <c r="A36" s="23"/>
      <c r="C36"/>
    </row>
    <row r="37" spans="1:4" ht="15" x14ac:dyDescent="0.25">
      <c r="A37" s="23"/>
      <c r="C37"/>
    </row>
    <row r="38" spans="1:4" ht="15" x14ac:dyDescent="0.25">
      <c r="A38" s="23"/>
      <c r="C38"/>
    </row>
    <row r="39" spans="1:4" ht="15" x14ac:dyDescent="0.25">
      <c r="A39" s="23"/>
      <c r="C39"/>
    </row>
    <row r="40" spans="1:4" ht="15" x14ac:dyDescent="0.25">
      <c r="A40" s="23"/>
      <c r="C40"/>
    </row>
    <row r="41" spans="1:4" ht="15" x14ac:dyDescent="0.25">
      <c r="A41" s="23"/>
      <c r="C41"/>
    </row>
    <row r="42" spans="1:4" ht="15" x14ac:dyDescent="0.25">
      <c r="A42" s="23"/>
      <c r="C42"/>
    </row>
    <row r="43" spans="1:4" ht="15" x14ac:dyDescent="0.25">
      <c r="A43" s="23"/>
      <c r="C43"/>
    </row>
    <row r="44" spans="1:4" ht="15" x14ac:dyDescent="0.25">
      <c r="A44" s="23"/>
      <c r="C44"/>
    </row>
    <row r="45" spans="1:4" ht="15" x14ac:dyDescent="0.25">
      <c r="A45" s="23"/>
      <c r="C45"/>
    </row>
    <row r="46" spans="1:4" ht="15" x14ac:dyDescent="0.25">
      <c r="A46" s="23"/>
      <c r="C46"/>
    </row>
    <row r="47" spans="1:4" ht="15" x14ac:dyDescent="0.25">
      <c r="A47" s="23"/>
      <c r="C47"/>
    </row>
    <row r="48" spans="1:4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ht="15" x14ac:dyDescent="0.25">
      <c r="A51" s="23"/>
      <c r="C51"/>
    </row>
    <row r="52" spans="1:3" ht="15" x14ac:dyDescent="0.25">
      <c r="A52" s="23"/>
      <c r="C52"/>
    </row>
    <row r="53" spans="1:3" ht="15" x14ac:dyDescent="0.25">
      <c r="A53" s="23"/>
      <c r="C53"/>
    </row>
    <row r="54" spans="1:3" ht="15" x14ac:dyDescent="0.25">
      <c r="A54" s="23"/>
      <c r="C54"/>
    </row>
    <row r="55" spans="1:3" ht="15" x14ac:dyDescent="0.25">
      <c r="A55" s="23"/>
      <c r="C55"/>
    </row>
    <row r="56" spans="1:3" ht="15" x14ac:dyDescent="0.25">
      <c r="A56" s="23"/>
      <c r="C56"/>
    </row>
    <row r="57" spans="1:3" ht="15" x14ac:dyDescent="0.25">
      <c r="A57" s="23"/>
      <c r="C57"/>
    </row>
    <row r="58" spans="1:3" ht="15" x14ac:dyDescent="0.25">
      <c r="A58" s="23"/>
      <c r="C58"/>
    </row>
    <row r="59" spans="1:3" ht="15" x14ac:dyDescent="0.25">
      <c r="A59" s="23"/>
      <c r="C59"/>
    </row>
    <row r="60" spans="1:3" ht="15" x14ac:dyDescent="0.25">
      <c r="A60" s="23"/>
      <c r="C60"/>
    </row>
    <row r="61" spans="1:3" ht="15" x14ac:dyDescent="0.25">
      <c r="A61" s="23"/>
      <c r="C61"/>
    </row>
    <row r="62" spans="1:3" ht="15" x14ac:dyDescent="0.25">
      <c r="A62" s="23"/>
      <c r="C62"/>
    </row>
    <row r="63" spans="1:3" ht="15" x14ac:dyDescent="0.25">
      <c r="A63" s="23"/>
      <c r="C63"/>
    </row>
    <row r="64" spans="1:3" ht="15" x14ac:dyDescent="0.25">
      <c r="A64" s="23"/>
      <c r="C64"/>
    </row>
    <row r="65" spans="1:5" ht="15" x14ac:dyDescent="0.25">
      <c r="A65" s="23"/>
      <c r="C65"/>
    </row>
    <row r="66" spans="1:5" ht="15" x14ac:dyDescent="0.25">
      <c r="A66" s="23"/>
      <c r="C66"/>
    </row>
    <row r="67" spans="1:5" ht="15" x14ac:dyDescent="0.25">
      <c r="A67" s="23"/>
      <c r="C67"/>
    </row>
    <row r="68" spans="1:5" ht="15" x14ac:dyDescent="0.25">
      <c r="A68" s="23"/>
      <c r="C68"/>
      <c r="E68"/>
    </row>
    <row r="69" spans="1:5" ht="15" x14ac:dyDescent="0.25">
      <c r="A69" s="23"/>
      <c r="C69"/>
      <c r="E69"/>
    </row>
    <row r="70" spans="1:5" ht="15" x14ac:dyDescent="0.25">
      <c r="A70" s="23"/>
      <c r="C70"/>
      <c r="E70"/>
    </row>
    <row r="71" spans="1:5" ht="15" x14ac:dyDescent="0.25">
      <c r="A71" s="23"/>
      <c r="C71"/>
    </row>
    <row r="72" spans="1:5" ht="15" x14ac:dyDescent="0.25">
      <c r="A72" s="23"/>
      <c r="C72"/>
    </row>
    <row r="73" spans="1:5" ht="15" x14ac:dyDescent="0.25">
      <c r="A73" s="23"/>
      <c r="C73"/>
    </row>
    <row r="74" spans="1:5" x14ac:dyDescent="0.2">
      <c r="A74" s="23"/>
    </row>
    <row r="75" spans="1:5" x14ac:dyDescent="0.2">
      <c r="A75" s="23"/>
    </row>
    <row r="76" spans="1:5" x14ac:dyDescent="0.2">
      <c r="A76" s="23"/>
    </row>
    <row r="77" spans="1:5" x14ac:dyDescent="0.2">
      <c r="A77" s="23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7:C3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2020-09-24T06:04:55Z</dcterms:modified>
</cp:coreProperties>
</file>