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MST2S\L485 MST2 FWS 41N ODE\"/>
    </mc:Choice>
  </mc:AlternateContent>
  <bookViews>
    <workbookView xWindow="480" yWindow="150" windowWidth="20730" windowHeight="9525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52511"/>
</workbook>
</file>

<file path=xl/calcChain.xml><?xml version="1.0" encoding="utf-8"?>
<calcChain xmlns="http://schemas.openxmlformats.org/spreadsheetml/2006/main">
  <c r="B115" i="2" l="1"/>
  <c r="C115" i="2" s="1"/>
  <c r="B116" i="2" s="1"/>
  <c r="C116" i="2" s="1"/>
  <c r="C114" i="2"/>
  <c r="B114" i="2"/>
  <c r="C113" i="2"/>
  <c r="L110" i="2" l="1"/>
  <c r="L111" i="2"/>
  <c r="L112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E110" i="2"/>
  <c r="E111" i="2"/>
  <c r="E112" i="2"/>
  <c r="C110" i="2"/>
  <c r="B111" i="2" s="1"/>
  <c r="C111" i="2" s="1"/>
  <c r="B112" i="2" s="1"/>
  <c r="C112" i="2" s="1"/>
  <c r="L108" i="2"/>
  <c r="L109" i="2"/>
  <c r="L107" i="2"/>
  <c r="F108" i="2"/>
  <c r="G108" i="2"/>
  <c r="H108" i="2"/>
  <c r="I108" i="2"/>
  <c r="F109" i="2"/>
  <c r="G109" i="2"/>
  <c r="H109" i="2"/>
  <c r="I109" i="2"/>
  <c r="E108" i="2"/>
  <c r="E109" i="2"/>
  <c r="F107" i="2"/>
  <c r="G107" i="2"/>
  <c r="H107" i="2"/>
  <c r="I107" i="2"/>
  <c r="E107" i="2"/>
  <c r="C107" i="2"/>
  <c r="B108" i="2" s="1"/>
  <c r="C108" i="2" s="1"/>
  <c r="B109" i="2" s="1"/>
  <c r="C109" i="2" s="1"/>
  <c r="L104" i="2" l="1"/>
  <c r="L105" i="2"/>
  <c r="L106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E104" i="2"/>
  <c r="E105" i="2"/>
  <c r="E106" i="2"/>
  <c r="B105" i="2"/>
  <c r="C105" i="2" s="1"/>
  <c r="B106" i="2" s="1"/>
  <c r="C106" i="2" s="1"/>
  <c r="C104" i="2"/>
  <c r="L102" i="2"/>
  <c r="L103" i="2"/>
  <c r="F102" i="2"/>
  <c r="G102" i="2"/>
  <c r="H102" i="2"/>
  <c r="I102" i="2"/>
  <c r="F103" i="2"/>
  <c r="G103" i="2"/>
  <c r="H103" i="2"/>
  <c r="I103" i="2"/>
  <c r="E102" i="2"/>
  <c r="E103" i="2"/>
  <c r="C102" i="2"/>
  <c r="B103" i="2" s="1"/>
  <c r="C103" i="2" s="1"/>
  <c r="L99" i="2"/>
  <c r="L100" i="2"/>
  <c r="L101" i="2"/>
  <c r="F99" i="2"/>
  <c r="G99" i="2"/>
  <c r="H99" i="2"/>
  <c r="I99" i="2"/>
  <c r="F100" i="2"/>
  <c r="G100" i="2"/>
  <c r="H100" i="2"/>
  <c r="I100" i="2"/>
  <c r="F101" i="2"/>
  <c r="G101" i="2"/>
  <c r="H101" i="2"/>
  <c r="I101" i="2"/>
  <c r="E99" i="2"/>
  <c r="E100" i="2"/>
  <c r="E101" i="2"/>
  <c r="C99" i="2"/>
  <c r="B100" i="2" s="1"/>
  <c r="C100" i="2" s="1"/>
  <c r="B101" i="2" s="1"/>
  <c r="C101" i="2" s="1"/>
  <c r="L96" i="2"/>
  <c r="L97" i="2"/>
  <c r="L98" i="2"/>
  <c r="F96" i="2"/>
  <c r="G96" i="2"/>
  <c r="H96" i="2"/>
  <c r="I96" i="2"/>
  <c r="F97" i="2"/>
  <c r="G97" i="2"/>
  <c r="H97" i="2"/>
  <c r="I97" i="2"/>
  <c r="F98" i="2"/>
  <c r="G98" i="2"/>
  <c r="H98" i="2"/>
  <c r="I98" i="2"/>
  <c r="E96" i="2"/>
  <c r="E97" i="2"/>
  <c r="E98" i="2"/>
  <c r="C96" i="2"/>
  <c r="B97" i="2" s="1"/>
  <c r="C97" i="2" s="1"/>
  <c r="B98" i="2" s="1"/>
  <c r="C98" i="2" s="1"/>
  <c r="L93" i="2" l="1"/>
  <c r="L94" i="2"/>
  <c r="L95" i="2"/>
  <c r="F93" i="2"/>
  <c r="G93" i="2"/>
  <c r="H93" i="2"/>
  <c r="I93" i="2"/>
  <c r="F94" i="2"/>
  <c r="G94" i="2"/>
  <c r="H94" i="2"/>
  <c r="I94" i="2"/>
  <c r="F95" i="2"/>
  <c r="G95" i="2"/>
  <c r="H95" i="2"/>
  <c r="I95" i="2"/>
  <c r="E93" i="2"/>
  <c r="E94" i="2"/>
  <c r="E95" i="2"/>
  <c r="B94" i="2"/>
  <c r="C94" i="2" s="1"/>
  <c r="B95" i="2" s="1"/>
  <c r="C95" i="2" s="1"/>
  <c r="C93" i="2"/>
  <c r="L90" i="2"/>
  <c r="L91" i="2"/>
  <c r="L92" i="2"/>
  <c r="F90" i="2"/>
  <c r="G90" i="2"/>
  <c r="H90" i="2"/>
  <c r="I90" i="2"/>
  <c r="F91" i="2"/>
  <c r="G91" i="2"/>
  <c r="H91" i="2"/>
  <c r="I91" i="2"/>
  <c r="F92" i="2"/>
  <c r="G92" i="2"/>
  <c r="H92" i="2"/>
  <c r="I92" i="2"/>
  <c r="E90" i="2"/>
  <c r="E91" i="2"/>
  <c r="E92" i="2"/>
  <c r="C90" i="2"/>
  <c r="B91" i="2" s="1"/>
  <c r="C91" i="2" s="1"/>
  <c r="B92" i="2" s="1"/>
  <c r="C92" i="2" s="1"/>
  <c r="L87" i="2"/>
  <c r="L88" i="2"/>
  <c r="L89" i="2"/>
  <c r="F87" i="2"/>
  <c r="G87" i="2"/>
  <c r="H87" i="2"/>
  <c r="I87" i="2"/>
  <c r="F88" i="2"/>
  <c r="G88" i="2"/>
  <c r="H88" i="2"/>
  <c r="I88" i="2"/>
  <c r="F89" i="2"/>
  <c r="G89" i="2"/>
  <c r="H89" i="2"/>
  <c r="I89" i="2"/>
  <c r="E87" i="2"/>
  <c r="E88" i="2"/>
  <c r="E89" i="2"/>
  <c r="B88" i="2" l="1"/>
  <c r="C88" i="2" s="1"/>
  <c r="B89" i="2" s="1"/>
  <c r="C89" i="2" s="1"/>
  <c r="C87" i="2"/>
  <c r="L84" i="2"/>
  <c r="L85" i="2"/>
  <c r="L86" i="2"/>
  <c r="F84" i="2"/>
  <c r="G84" i="2"/>
  <c r="H84" i="2"/>
  <c r="I84" i="2"/>
  <c r="F85" i="2"/>
  <c r="G85" i="2"/>
  <c r="H85" i="2"/>
  <c r="I85" i="2"/>
  <c r="F86" i="2"/>
  <c r="G86" i="2"/>
  <c r="H86" i="2"/>
  <c r="I86" i="2"/>
  <c r="E84" i="2"/>
  <c r="E85" i="2"/>
  <c r="E86" i="2"/>
  <c r="C84" i="2"/>
  <c r="B85" i="2" s="1"/>
  <c r="C85" i="2" s="1"/>
  <c r="B86" i="2" s="1"/>
  <c r="C86" i="2" s="1"/>
  <c r="L81" i="2"/>
  <c r="L82" i="2"/>
  <c r="L83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E81" i="2"/>
  <c r="E82" i="2"/>
  <c r="E83" i="2"/>
  <c r="C81" i="2"/>
  <c r="B82" i="2" s="1"/>
  <c r="C82" i="2" s="1"/>
  <c r="B83" i="2" s="1"/>
  <c r="C83" i="2" s="1"/>
  <c r="B13" i="1" l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L78" i="2" l="1"/>
  <c r="L79" i="2"/>
  <c r="L80" i="2"/>
  <c r="F78" i="2"/>
  <c r="G78" i="2"/>
  <c r="H78" i="2"/>
  <c r="I78" i="2"/>
  <c r="F79" i="2"/>
  <c r="G79" i="2"/>
  <c r="H79" i="2"/>
  <c r="I79" i="2"/>
  <c r="F80" i="2"/>
  <c r="G80" i="2"/>
  <c r="H80" i="2"/>
  <c r="I80" i="2"/>
  <c r="E78" i="2"/>
  <c r="E79" i="2"/>
  <c r="E80" i="2"/>
  <c r="C78" i="2"/>
  <c r="B79" i="2" s="1"/>
  <c r="C79" i="2" s="1"/>
  <c r="B80" i="2" s="1"/>
  <c r="C80" i="2" s="1"/>
  <c r="L75" i="2"/>
  <c r="L76" i="2"/>
  <c r="L77" i="2"/>
  <c r="F75" i="2"/>
  <c r="G75" i="2"/>
  <c r="H75" i="2"/>
  <c r="I75" i="2"/>
  <c r="F76" i="2"/>
  <c r="G76" i="2"/>
  <c r="H76" i="2"/>
  <c r="I76" i="2"/>
  <c r="F77" i="2"/>
  <c r="G77" i="2"/>
  <c r="H77" i="2"/>
  <c r="I77" i="2"/>
  <c r="E75" i="2"/>
  <c r="E76" i="2"/>
  <c r="E77" i="2"/>
  <c r="C75" i="2"/>
  <c r="B76" i="2" s="1"/>
  <c r="C76" i="2" s="1"/>
  <c r="B77" i="2" s="1"/>
  <c r="C77" i="2" s="1"/>
  <c r="L73" i="2"/>
  <c r="L74" i="2"/>
  <c r="F73" i="2"/>
  <c r="G73" i="2"/>
  <c r="H73" i="2"/>
  <c r="I73" i="2"/>
  <c r="F74" i="2"/>
  <c r="G74" i="2"/>
  <c r="H74" i="2"/>
  <c r="I74" i="2"/>
  <c r="E73" i="2"/>
  <c r="E74" i="2"/>
  <c r="C73" i="2"/>
  <c r="B74" i="2" s="1"/>
  <c r="C74" i="2" s="1"/>
  <c r="L71" i="2" l="1"/>
  <c r="L72" i="2"/>
  <c r="F71" i="2"/>
  <c r="G71" i="2"/>
  <c r="H71" i="2"/>
  <c r="I71" i="2"/>
  <c r="F72" i="2"/>
  <c r="G72" i="2"/>
  <c r="H72" i="2"/>
  <c r="I72" i="2"/>
  <c r="E71" i="2"/>
  <c r="E72" i="2"/>
  <c r="C71" i="2"/>
  <c r="B72" i="2" s="1"/>
  <c r="C72" i="2" s="1"/>
  <c r="L53" i="2" l="1"/>
  <c r="L56" i="2"/>
  <c r="L70" i="2"/>
  <c r="L67" i="2"/>
  <c r="L68" i="2"/>
  <c r="L69" i="2"/>
  <c r="F70" i="2"/>
  <c r="G70" i="2"/>
  <c r="H70" i="2"/>
  <c r="I70" i="2"/>
  <c r="F67" i="2"/>
  <c r="G67" i="2"/>
  <c r="H67" i="2"/>
  <c r="I67" i="2"/>
  <c r="F68" i="2"/>
  <c r="G68" i="2"/>
  <c r="H68" i="2"/>
  <c r="I68" i="2"/>
  <c r="F69" i="2"/>
  <c r="G69" i="2"/>
  <c r="H69" i="2"/>
  <c r="I69" i="2"/>
  <c r="E70" i="2"/>
  <c r="E67" i="2"/>
  <c r="E68" i="2"/>
  <c r="E69" i="2"/>
  <c r="C67" i="2"/>
  <c r="B68" i="2" s="1"/>
  <c r="C68" i="2" s="1"/>
  <c r="B69" i="2" s="1"/>
  <c r="C69" i="2" s="1"/>
  <c r="B70" i="2" s="1"/>
  <c r="C70" i="2" s="1"/>
  <c r="L64" i="2"/>
  <c r="L65" i="2"/>
  <c r="L66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E64" i="2"/>
  <c r="E65" i="2"/>
  <c r="E66" i="2"/>
  <c r="C64" i="2"/>
  <c r="B65" i="2" s="1"/>
  <c r="C65" i="2" s="1"/>
  <c r="B66" i="2" s="1"/>
  <c r="C66" i="2" s="1"/>
  <c r="L61" i="2"/>
  <c r="L62" i="2"/>
  <c r="L63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E61" i="2"/>
  <c r="E62" i="2"/>
  <c r="E63" i="2"/>
  <c r="C61" i="2"/>
  <c r="B62" i="2" s="1"/>
  <c r="C62" i="2" s="1"/>
  <c r="B63" i="2" s="1"/>
  <c r="C63" i="2" s="1"/>
  <c r="L58" i="2"/>
  <c r="L59" i="2"/>
  <c r="L60" i="2"/>
  <c r="L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57" i="2"/>
  <c r="G57" i="2"/>
  <c r="H57" i="2"/>
  <c r="I57" i="2"/>
  <c r="J57" i="2"/>
  <c r="E58" i="2"/>
  <c r="E59" i="2"/>
  <c r="E60" i="2"/>
  <c r="E57" i="2"/>
  <c r="C57" i="2"/>
  <c r="B58" i="2" s="1"/>
  <c r="C58" i="2" s="1"/>
  <c r="B59" i="2" s="1"/>
  <c r="C59" i="2" s="1"/>
  <c r="B60" i="2" s="1"/>
  <c r="C60" i="2" s="1"/>
  <c r="L54" i="2"/>
  <c r="L55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E53" i="2"/>
  <c r="E54" i="2"/>
  <c r="E55" i="2"/>
  <c r="E56" i="2"/>
  <c r="C53" i="2"/>
  <c r="B54" i="2" s="1"/>
  <c r="C54" i="2" s="1"/>
  <c r="B55" i="2" s="1"/>
  <c r="C55" i="2" s="1"/>
  <c r="B56" i="2" s="1"/>
  <c r="C56" i="2" s="1"/>
  <c r="L42" i="2" l="1"/>
  <c r="L43" i="2"/>
  <c r="L44" i="2"/>
  <c r="F42" i="2"/>
  <c r="G42" i="2"/>
  <c r="H42" i="2"/>
  <c r="I42" i="2"/>
  <c r="F43" i="2"/>
  <c r="G43" i="2"/>
  <c r="H43" i="2"/>
  <c r="I43" i="2"/>
  <c r="F44" i="2"/>
  <c r="G44" i="2"/>
  <c r="H44" i="2"/>
  <c r="I44" i="2"/>
  <c r="E42" i="2"/>
  <c r="E43" i="2"/>
  <c r="E44" i="2"/>
  <c r="C42" i="2"/>
  <c r="B43" i="2" s="1"/>
  <c r="C43" i="2" s="1"/>
  <c r="B44" i="2" s="1"/>
  <c r="C44" i="2" s="1"/>
  <c r="L50" i="2" l="1"/>
  <c r="L51" i="2"/>
  <c r="L52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E50" i="2"/>
  <c r="E51" i="2"/>
  <c r="E52" i="2"/>
  <c r="C50" i="2"/>
  <c r="B51" i="2" s="1"/>
  <c r="C51" i="2" s="1"/>
  <c r="B52" i="2" s="1"/>
  <c r="C52" i="2" s="1"/>
  <c r="L47" i="2"/>
  <c r="L48" i="2"/>
  <c r="L49" i="2"/>
  <c r="L45" i="2"/>
  <c r="L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45" i="2"/>
  <c r="G45" i="2"/>
  <c r="H45" i="2"/>
  <c r="I45" i="2"/>
  <c r="J45" i="2"/>
  <c r="F46" i="2"/>
  <c r="G46" i="2"/>
  <c r="H46" i="2"/>
  <c r="I46" i="2"/>
  <c r="J46" i="2"/>
  <c r="E47" i="2"/>
  <c r="E48" i="2"/>
  <c r="E49" i="2"/>
  <c r="E45" i="2"/>
  <c r="E46" i="2"/>
  <c r="C45" i="2"/>
  <c r="B46" i="2" s="1"/>
  <c r="C46" i="2" s="1"/>
  <c r="B47" i="2" s="1"/>
  <c r="C47" i="2" s="1"/>
  <c r="B48" i="2" s="1"/>
  <c r="C48" i="2" s="1"/>
  <c r="B49" i="2" s="1"/>
  <c r="C49" i="2" s="1"/>
  <c r="L39" i="2"/>
  <c r="L40" i="2"/>
  <c r="L41" i="2"/>
  <c r="L38" i="2"/>
  <c r="F39" i="2"/>
  <c r="G39" i="2"/>
  <c r="H39" i="2"/>
  <c r="I39" i="2"/>
  <c r="F40" i="2"/>
  <c r="G40" i="2"/>
  <c r="H40" i="2"/>
  <c r="I40" i="2"/>
  <c r="F41" i="2"/>
  <c r="G41" i="2"/>
  <c r="H41" i="2"/>
  <c r="I41" i="2"/>
  <c r="F38" i="2"/>
  <c r="G38" i="2"/>
  <c r="H38" i="2"/>
  <c r="I38" i="2"/>
  <c r="E39" i="2"/>
  <c r="E40" i="2"/>
  <c r="E41" i="2"/>
  <c r="E38" i="2"/>
  <c r="C38" i="2"/>
  <c r="B39" i="2" s="1"/>
  <c r="C39" i="2" s="1"/>
  <c r="B40" i="2" s="1"/>
  <c r="C40" i="2" s="1"/>
  <c r="B41" i="2" s="1"/>
  <c r="C41" i="2" s="1"/>
  <c r="L37" i="2"/>
  <c r="L35" i="2"/>
  <c r="L36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E35" i="2"/>
  <c r="E36" i="2"/>
  <c r="E37" i="2"/>
  <c r="C35" i="2" l="1"/>
  <c r="B36" i="2" s="1"/>
  <c r="C36" i="2" s="1"/>
  <c r="B37" i="2" s="1"/>
  <c r="C37" i="2" s="1"/>
  <c r="L33" i="2" l="1"/>
  <c r="L34" i="2"/>
  <c r="L32" i="2"/>
  <c r="F33" i="2"/>
  <c r="G33" i="2"/>
  <c r="H33" i="2"/>
  <c r="I33" i="2"/>
  <c r="J33" i="2"/>
  <c r="F34" i="2"/>
  <c r="G34" i="2"/>
  <c r="H34" i="2"/>
  <c r="I34" i="2"/>
  <c r="J34" i="2"/>
  <c r="F32" i="2"/>
  <c r="G32" i="2"/>
  <c r="H32" i="2"/>
  <c r="I32" i="2"/>
  <c r="J32" i="2"/>
  <c r="E33" i="2"/>
  <c r="E34" i="2"/>
  <c r="E32" i="2"/>
  <c r="C32" i="2"/>
  <c r="B33" i="2" s="1"/>
  <c r="C33" i="2" s="1"/>
  <c r="B34" i="2" s="1"/>
  <c r="C34" i="2" s="1"/>
  <c r="L29" i="2"/>
  <c r="L30" i="2"/>
  <c r="L31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E29" i="2"/>
  <c r="E30" i="2"/>
  <c r="E31" i="2"/>
  <c r="C29" i="2"/>
  <c r="B30" i="2" s="1"/>
  <c r="C30" i="2" s="1"/>
  <c r="B31" i="2" s="1"/>
  <c r="C31" i="2" s="1"/>
  <c r="L26" i="2"/>
  <c r="L27" i="2"/>
  <c r="L28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E26" i="2"/>
  <c r="E27" i="2"/>
  <c r="E28" i="2"/>
  <c r="C26" i="2"/>
  <c r="B27" i="2" s="1"/>
  <c r="C27" i="2" s="1"/>
  <c r="B28" i="2" s="1"/>
  <c r="C28" i="2" s="1"/>
  <c r="L22" i="2"/>
  <c r="L23" i="2"/>
  <c r="L24" i="2"/>
  <c r="L25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E22" i="2"/>
  <c r="E23" i="2"/>
  <c r="E24" i="2"/>
  <c r="E25" i="2"/>
  <c r="C22" i="2"/>
  <c r="B23" i="2" s="1"/>
  <c r="C23" i="2" s="1"/>
  <c r="B24" i="2" s="1"/>
  <c r="C24" i="2" s="1"/>
  <c r="B25" i="2" s="1"/>
  <c r="C25" i="2" s="1"/>
  <c r="L19" i="2" l="1"/>
  <c r="L20" i="2"/>
  <c r="L21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E19" i="2"/>
  <c r="E20" i="2"/>
  <c r="E21" i="2"/>
  <c r="C19" i="2"/>
  <c r="B20" i="2" s="1"/>
  <c r="C20" i="2" s="1"/>
  <c r="B21" i="2" s="1"/>
  <c r="C21" i="2" s="1"/>
  <c r="L16" i="2"/>
  <c r="L17" i="2"/>
  <c r="L18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E16" i="2"/>
  <c r="E17" i="2"/>
  <c r="E18" i="2"/>
  <c r="C16" i="2"/>
  <c r="B17" i="2" s="1"/>
  <c r="C17" i="2" s="1"/>
  <c r="B18" i="2" s="1"/>
  <c r="C18" i="2" s="1"/>
  <c r="L13" i="2" l="1"/>
  <c r="L14" i="2"/>
  <c r="L15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E13" i="2"/>
  <c r="E14" i="2"/>
  <c r="E15" i="2"/>
  <c r="C13" i="2"/>
  <c r="B14" i="2" s="1"/>
  <c r="C14" i="2" s="1"/>
  <c r="B15" i="2" s="1"/>
  <c r="C15" i="2" s="1"/>
  <c r="L10" i="2"/>
  <c r="L11" i="2"/>
  <c r="L12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E10" i="2"/>
  <c r="E11" i="2"/>
  <c r="E12" i="2"/>
  <c r="C10" i="2"/>
  <c r="B11" i="2" s="1"/>
  <c r="C11" i="2" s="1"/>
  <c r="B12" i="2" s="1"/>
  <c r="C12" i="2" s="1"/>
  <c r="L8" i="2"/>
  <c r="L9" i="2"/>
  <c r="F8" i="2"/>
  <c r="G8" i="2"/>
  <c r="H8" i="2"/>
  <c r="I8" i="2"/>
  <c r="J8" i="2"/>
  <c r="F9" i="2"/>
  <c r="G9" i="2"/>
  <c r="H9" i="2"/>
  <c r="I9" i="2"/>
  <c r="J9" i="2"/>
  <c r="E8" i="2"/>
  <c r="E9" i="2"/>
  <c r="C8" i="2"/>
  <c r="B9" i="2" s="1"/>
  <c r="C9" i="2" s="1"/>
  <c r="L5" i="2"/>
  <c r="L6" i="2"/>
  <c r="L7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E5" i="2"/>
  <c r="E6" i="2"/>
  <c r="E7" i="2"/>
  <c r="C5" i="2"/>
  <c r="B6" i="2" s="1"/>
  <c r="C6" i="2" s="1"/>
  <c r="B7" i="2" s="1"/>
  <c r="C7" i="2" s="1"/>
  <c r="L2" i="2"/>
  <c r="L3" i="2"/>
  <c r="L4" i="2"/>
  <c r="F2" i="2"/>
  <c r="G2" i="2"/>
  <c r="H2" i="2"/>
  <c r="I2" i="2"/>
  <c r="J2" i="2"/>
  <c r="F3" i="2"/>
  <c r="G3" i="2"/>
  <c r="H3" i="2"/>
  <c r="I3" i="2"/>
  <c r="J3" i="2"/>
  <c r="F4" i="2"/>
  <c r="G4" i="2"/>
  <c r="H4" i="2"/>
  <c r="I4" i="2"/>
  <c r="J4" i="2"/>
  <c r="E2" i="2"/>
  <c r="E3" i="2"/>
  <c r="E4" i="2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37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-0.081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-1.556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-1.031</t>
        </r>
      </text>
    </comment>
  </commentList>
</comments>
</file>

<file path=xl/sharedStrings.xml><?xml version="1.0" encoding="utf-8"?>
<sst xmlns="http://schemas.openxmlformats.org/spreadsheetml/2006/main" count="729" uniqueCount="176">
  <si>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</si>
  <si>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</si>
  <si>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</si>
  <si>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</si>
  <si>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</si>
  <si>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</si>
  <si>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</si>
  <si>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</si>
  <si>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</si>
  <si>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</si>
  <si>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</si>
  <si>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</si>
  <si>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</si>
  <si>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</si>
  <si>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</si>
  <si>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</si>
  <si>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</si>
  <si>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</si>
  <si>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</si>
  <si>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</si>
  <si>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</si>
  <si>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</si>
  <si>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</si>
  <si>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</si>
  <si>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</si>
  <si>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</si>
  <si>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</si>
  <si>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</si>
  <si>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</si>
  <si>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</si>
  <si>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FW</t>
  </si>
  <si>
    <t>MV</t>
  </si>
  <si>
    <t>HW</t>
  </si>
  <si>
    <t>4/24/2019</t>
  </si>
  <si>
    <t>4/25/2019</t>
  </si>
  <si>
    <t>MST2_FWS_485_41N_E_001</t>
  </si>
  <si>
    <t>MST2_FWS_485_41N_E_002</t>
  </si>
  <si>
    <t>MST2_FWS_485_41N_E_003</t>
  </si>
  <si>
    <t>MST2_FWS_485_41N_E_004</t>
  </si>
  <si>
    <t>MST2_FWS_485_41N_E_005</t>
  </si>
  <si>
    <t>MSTS</t>
  </si>
  <si>
    <t>J. BANTAYAN</t>
  </si>
  <si>
    <t>4/22/2019</t>
  </si>
  <si>
    <t>4/20/2019</t>
  </si>
  <si>
    <t>B-18513</t>
  </si>
  <si>
    <t>B-18532</t>
  </si>
  <si>
    <t>B-18552</t>
  </si>
  <si>
    <t>4/29/2019</t>
  </si>
  <si>
    <t>B-18609</t>
  </si>
  <si>
    <t>B-18638</t>
  </si>
  <si>
    <t>MST2_FWS_485_41N_E_006</t>
  </si>
  <si>
    <t>MST2_FWS_485_41N_E_007</t>
  </si>
  <si>
    <t>MST2_FWS_485_41N_E_008</t>
  </si>
  <si>
    <t>MST2_FWS_485_41N_E_009</t>
  </si>
  <si>
    <t>MST2_FWS_485_41N_E_010</t>
  </si>
  <si>
    <t>MST2_FWS_485_41N_E_011</t>
  </si>
  <si>
    <t>B-18682</t>
  </si>
  <si>
    <t>B-18710</t>
  </si>
  <si>
    <t>B-18732</t>
  </si>
  <si>
    <t>5/14/2019</t>
  </si>
  <si>
    <t>B-18768</t>
  </si>
  <si>
    <t>5/15/2019</t>
  </si>
  <si>
    <t>B-18784</t>
  </si>
  <si>
    <t>5/17/2019</t>
  </si>
  <si>
    <t>B-18805</t>
  </si>
  <si>
    <t>614516.8558</t>
  </si>
  <si>
    <t>815833.0189</t>
  </si>
  <si>
    <t>614524.1860</t>
  </si>
  <si>
    <t>815830.8252</t>
  </si>
  <si>
    <t>614526.5281</t>
  </si>
  <si>
    <t>815829.5796</t>
  </si>
  <si>
    <t>614529.6517</t>
  </si>
  <si>
    <t>815827.2143</t>
  </si>
  <si>
    <t>614537.5918</t>
  </si>
  <si>
    <t>815821.7314</t>
  </si>
  <si>
    <t>614548.0555</t>
  </si>
  <si>
    <t>815817.7566</t>
  </si>
  <si>
    <t>614553.1955</t>
  </si>
  <si>
    <t>815811.2513</t>
  </si>
  <si>
    <t>614556.9761</t>
  </si>
  <si>
    <t>815808.1235</t>
  </si>
  <si>
    <t>614565.4389</t>
  </si>
  <si>
    <t>815804.7317</t>
  </si>
  <si>
    <t>614574.3792</t>
  </si>
  <si>
    <t>815802.0255</t>
  </si>
  <si>
    <t>614581.8544</t>
  </si>
  <si>
    <t>815797.7722</t>
  </si>
  <si>
    <t>34.40</t>
  </si>
  <si>
    <t>26.22</t>
  </si>
  <si>
    <t>37.62</t>
  </si>
  <si>
    <t>46.96</t>
  </si>
  <si>
    <t>30.10</t>
  </si>
  <si>
    <t>28.55</t>
  </si>
  <si>
    <t>20.27</t>
  </si>
  <si>
    <t>43.30</t>
  </si>
  <si>
    <t>20.10</t>
  </si>
  <si>
    <t>26.42</t>
  </si>
  <si>
    <t>31.84</t>
  </si>
  <si>
    <t>MST2_FWS_485_41N_E_012</t>
  </si>
  <si>
    <t>MST2_FWS_485_41N_E_013</t>
  </si>
  <si>
    <t>MST2_FWS_485_41N_E_014</t>
  </si>
  <si>
    <t>MST2_FWS_485_41N_E_015</t>
  </si>
  <si>
    <t>MST2_FWS_485_41N_E_016</t>
  </si>
  <si>
    <t>05/22/2019</t>
  </si>
  <si>
    <t>B-18858</t>
  </si>
  <si>
    <t>05/27/2019</t>
  </si>
  <si>
    <t>B-18903</t>
  </si>
  <si>
    <t>B-18976</t>
  </si>
  <si>
    <t>B-19044</t>
  </si>
  <si>
    <t>05/31/2019</t>
  </si>
  <si>
    <t>B-18949</t>
  </si>
  <si>
    <t>MST2_FWS_485_41N_E_017</t>
  </si>
  <si>
    <t>MST2_FWS_485_41N_E_018</t>
  </si>
  <si>
    <t>MST2_FWS_485_41N_E_019</t>
  </si>
  <si>
    <t>MST2_FWS_485_41N_E_020</t>
  </si>
  <si>
    <t>MST2_FWS_485_41N_E_021</t>
  </si>
  <si>
    <t>06/13/2019</t>
  </si>
  <si>
    <t>B-19066</t>
  </si>
  <si>
    <t>06/17/2019</t>
  </si>
  <si>
    <t>B-19098</t>
  </si>
  <si>
    <t>06/19/2019</t>
  </si>
  <si>
    <t>B-19120</t>
  </si>
  <si>
    <t>06/20/2019</t>
  </si>
  <si>
    <t>B-19132</t>
  </si>
  <si>
    <t>06/24/2019</t>
  </si>
  <si>
    <t>B-19168</t>
  </si>
  <si>
    <t>MST2_FWS_485_41N_E_022</t>
  </si>
  <si>
    <t>06/27/2019</t>
  </si>
  <si>
    <t>B-19195</t>
  </si>
  <si>
    <t>MST2_FWS_485_41N_E_023</t>
  </si>
  <si>
    <t>MST2_FWS_485_41N_E_024</t>
  </si>
  <si>
    <t>B-19206</t>
  </si>
  <si>
    <t>B-19234</t>
  </si>
  <si>
    <t>MST2_FWS_485_41N_E_025</t>
  </si>
  <si>
    <t>B-19251</t>
  </si>
  <si>
    <t>29.16</t>
  </si>
  <si>
    <t>41.96</t>
  </si>
  <si>
    <t>40.00</t>
  </si>
  <si>
    <t>31.48</t>
  </si>
  <si>
    <t>14.23</t>
  </si>
  <si>
    <t>37.35</t>
  </si>
  <si>
    <t>41.95</t>
  </si>
  <si>
    <t>35.11</t>
  </si>
  <si>
    <t>39.47</t>
  </si>
  <si>
    <t>46.11</t>
  </si>
  <si>
    <t>51.06</t>
  </si>
  <si>
    <t>47.17</t>
  </si>
  <si>
    <t>50.24</t>
  </si>
  <si>
    <t>MST2_FWS_485_41N_E_026</t>
  </si>
  <si>
    <t>MST2_FWS_485_41N_E_027</t>
  </si>
  <si>
    <t>MST2_FWS_485_41N_E_028</t>
  </si>
  <si>
    <t>MST2_FWS_485_41N_E_029</t>
  </si>
  <si>
    <t>MST2_FWS_485_41N_E_030</t>
  </si>
  <si>
    <t>B-19272</t>
  </si>
  <si>
    <t>B-19321</t>
  </si>
  <si>
    <t>B-19329</t>
  </si>
  <si>
    <t>B-19340</t>
  </si>
  <si>
    <t>B-19367</t>
  </si>
  <si>
    <t>MST2_FWS_485_41N_E_031</t>
  </si>
  <si>
    <t>MST2_FWS_485_41N_E_032</t>
  </si>
  <si>
    <t>MST2_FWS_485_41N_E_033</t>
  </si>
  <si>
    <t>MST2_FWS_485_41N_E_034</t>
  </si>
  <si>
    <t>7/16/2019</t>
  </si>
  <si>
    <t>B-19378</t>
  </si>
  <si>
    <t>7/22/2019</t>
  </si>
  <si>
    <t>B-19435</t>
  </si>
  <si>
    <t>7/25/2019</t>
  </si>
  <si>
    <t>B-19463</t>
  </si>
  <si>
    <t>7/29/2019</t>
  </si>
  <si>
    <t>B-19498</t>
  </si>
  <si>
    <t>MST2_FWS_485_41N_E_035</t>
  </si>
  <si>
    <t>MST2_FWS_485_41N_E_036</t>
  </si>
  <si>
    <t>B-19525</t>
  </si>
  <si>
    <t>B-19564</t>
  </si>
  <si>
    <t>MST2_FWS_485_41N_E_037</t>
  </si>
  <si>
    <t>B-19581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</si>
</sst>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/d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6" fontId="3" fillId="2" borderId="7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quotePrefix="1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/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quotePrefix="1" applyNumberFormat="1" applyFill="1"/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Documents\L485%20MST2%20(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68-494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84-496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805-498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858-503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903-507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949-51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8976-514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44-52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66-523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98-50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513-4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20-5279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32-529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68-532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95-535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206-536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234-538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251-540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272-54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21-546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29-547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532-472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40-548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67-551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78-552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35-557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63-56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98-563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25-566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64-56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552-474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609-48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638-482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682-486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10-489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32-49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 t="str">
            <v>614561.2142</v>
          </cell>
          <cell r="B2" t="str">
            <v>815764.6774</v>
          </cell>
        </row>
        <row r="3">
          <cell r="A3" t="str">
            <v>614566.2090</v>
          </cell>
          <cell r="B3" t="str">
            <v>815762.0183</v>
          </cell>
        </row>
        <row r="4">
          <cell r="A4" t="str">
            <v>614571.8908</v>
          </cell>
          <cell r="B4" t="str">
            <v>815758.4110</v>
          </cell>
        </row>
        <row r="5">
          <cell r="A5" t="str">
            <v>614577.7037</v>
          </cell>
          <cell r="B5" t="str">
            <v>815752.9985</v>
          </cell>
        </row>
        <row r="6">
          <cell r="A6" t="str">
            <v>614581.6917</v>
          </cell>
          <cell r="B6" t="str">
            <v>815750.6142</v>
          </cell>
        </row>
        <row r="7">
          <cell r="A7" t="str">
            <v>614586.6592</v>
          </cell>
          <cell r="B7" t="str">
            <v>815747.8310</v>
          </cell>
        </row>
        <row r="8">
          <cell r="A8" t="str">
            <v>614596.7555</v>
          </cell>
          <cell r="B8" t="str">
            <v>815745.1579</v>
          </cell>
        </row>
        <row r="9">
          <cell r="A9" t="str">
            <v>614599.1850</v>
          </cell>
          <cell r="B9" t="str">
            <v>815742.8551</v>
          </cell>
        </row>
        <row r="10">
          <cell r="A10" t="str">
            <v>614604.8565</v>
          </cell>
          <cell r="B10" t="str">
            <v>815739.1075</v>
          </cell>
        </row>
        <row r="11">
          <cell r="A11" t="str">
            <v>614611.5066</v>
          </cell>
          <cell r="B11" t="str">
            <v>815735.1326</v>
          </cell>
        </row>
        <row r="12">
          <cell r="A12" t="str">
            <v>614617.0816</v>
          </cell>
          <cell r="B12" t="str">
            <v>815731.0108</v>
          </cell>
        </row>
        <row r="13">
          <cell r="A13" t="str">
            <v>614620.6484</v>
          </cell>
          <cell r="B13" t="str">
            <v>815727.5235</v>
          </cell>
        </row>
        <row r="14">
          <cell r="A14" t="str">
            <v>614622.9943</v>
          </cell>
          <cell r="B14" t="str">
            <v>815724.3456</v>
          </cell>
        </row>
        <row r="15">
          <cell r="A15" t="str">
            <v>614627.0741</v>
          </cell>
          <cell r="B15" t="str">
            <v>815720.7340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1">
          <cell r="B21">
            <v>370212</v>
          </cell>
          <cell r="E21">
            <v>1.5260000000000002</v>
          </cell>
          <cell r="F21">
            <v>0.122</v>
          </cell>
          <cell r="G21">
            <v>2.7E-2</v>
          </cell>
          <cell r="H21">
            <v>4.9000000000000002E-2</v>
          </cell>
          <cell r="I21">
            <v>2.8571428571428572</v>
          </cell>
          <cell r="K21">
            <v>0.997</v>
          </cell>
        </row>
        <row r="22">
          <cell r="B22">
            <v>370213</v>
          </cell>
          <cell r="E22">
            <v>7.4639999999999995</v>
          </cell>
          <cell r="F22">
            <v>3.5110000000000001</v>
          </cell>
          <cell r="G22">
            <v>1.88</v>
          </cell>
          <cell r="H22">
            <v>6.45</v>
          </cell>
          <cell r="I22">
            <v>2.9411764705882302</v>
          </cell>
          <cell r="K22">
            <v>41.316000000000003</v>
          </cell>
        </row>
        <row r="23">
          <cell r="B23">
            <v>370214</v>
          </cell>
          <cell r="E23">
            <v>0.24199999999999999</v>
          </cell>
          <cell r="F23">
            <v>0.33500000000000002</v>
          </cell>
          <cell r="G23">
            <v>0.03</v>
          </cell>
          <cell r="H23">
            <v>3.7999999999999999E-2</v>
          </cell>
          <cell r="I23">
            <v>2.8776978417266235</v>
          </cell>
          <cell r="K23">
            <v>2.883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370420</v>
          </cell>
          <cell r="E15">
            <v>2.1760000000000002</v>
          </cell>
          <cell r="F15">
            <v>0.432</v>
          </cell>
          <cell r="G15">
            <v>5.2999999999999999E-2</v>
          </cell>
          <cell r="H15">
            <v>0.16700000000000001</v>
          </cell>
          <cell r="I15">
            <v>2.5477707006369443</v>
          </cell>
          <cell r="K15">
            <v>10.521000000000001</v>
          </cell>
        </row>
        <row r="16">
          <cell r="B16">
            <v>370421</v>
          </cell>
          <cell r="E16">
            <v>12.228000000000002</v>
          </cell>
          <cell r="F16">
            <v>5.3890000000000002</v>
          </cell>
          <cell r="G16">
            <v>0.14899999999999999</v>
          </cell>
          <cell r="H16">
            <v>0.51600000000000001</v>
          </cell>
          <cell r="I16">
            <v>2.9850746268656767</v>
          </cell>
          <cell r="K16">
            <v>9.3130000000000006</v>
          </cell>
        </row>
        <row r="17">
          <cell r="B17">
            <v>370422</v>
          </cell>
          <cell r="E17">
            <v>2.738</v>
          </cell>
          <cell r="F17">
            <v>0.20499999999999999</v>
          </cell>
          <cell r="G17">
            <v>2.4E-2</v>
          </cell>
          <cell r="H17">
            <v>0.115</v>
          </cell>
          <cell r="I17">
            <v>2.5641025641025603</v>
          </cell>
          <cell r="K17">
            <v>5.8220000000000001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370760</v>
          </cell>
          <cell r="E12">
            <v>1.1140000000000001</v>
          </cell>
          <cell r="F12">
            <v>0.39721799999999996</v>
          </cell>
          <cell r="G12">
            <v>0.14394480000000001</v>
          </cell>
          <cell r="H12">
            <v>0.42634269999999996</v>
          </cell>
          <cell r="I12">
            <v>2.8169014084507067</v>
          </cell>
          <cell r="K12">
            <v>5.0289999999999999</v>
          </cell>
        </row>
        <row r="14">
          <cell r="B14">
            <v>370762</v>
          </cell>
          <cell r="E14">
            <v>23.206000000000003</v>
          </cell>
          <cell r="F14">
            <v>1.069545</v>
          </cell>
          <cell r="G14">
            <v>1.735689</v>
          </cell>
          <cell r="H14">
            <v>3.6782545</v>
          </cell>
          <cell r="I14">
            <v>2.777777777777771</v>
          </cell>
          <cell r="K14">
            <v>12.081</v>
          </cell>
        </row>
        <row r="15">
          <cell r="B15">
            <v>370763</v>
          </cell>
          <cell r="E15">
            <v>0.13200000000000001</v>
          </cell>
          <cell r="F15">
            <v>0.1959582</v>
          </cell>
          <cell r="G15">
            <v>8.3650599999999992E-2</v>
          </cell>
          <cell r="H15">
            <v>0.1210151</v>
          </cell>
          <cell r="I15">
            <v>2.777777777777771</v>
          </cell>
          <cell r="K15">
            <v>1.61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B19">
            <v>371644</v>
          </cell>
          <cell r="E19">
            <v>0.57600000000000007</v>
          </cell>
          <cell r="F19">
            <v>6.7000000000000004E-2</v>
          </cell>
          <cell r="G19">
            <v>1.0999999999999999E-2</v>
          </cell>
          <cell r="H19">
            <v>3.5000000000000003E-2</v>
          </cell>
          <cell r="I19">
            <v>2.6845637583892556</v>
          </cell>
          <cell r="K19">
            <v>0.77300000000000002</v>
          </cell>
        </row>
        <row r="20">
          <cell r="B20">
            <v>371645</v>
          </cell>
          <cell r="E20">
            <v>16.253999999999998</v>
          </cell>
          <cell r="F20">
            <v>0.68</v>
          </cell>
          <cell r="G20">
            <v>4.9000000000000002E-2</v>
          </cell>
          <cell r="H20">
            <v>0.377</v>
          </cell>
          <cell r="I20">
            <v>3.0303030303030329</v>
          </cell>
          <cell r="K20">
            <v>11.273999999999999</v>
          </cell>
        </row>
        <row r="21">
          <cell r="B21">
            <v>371646</v>
          </cell>
          <cell r="E21">
            <v>0.45400000000000007</v>
          </cell>
          <cell r="F21">
            <v>0.215</v>
          </cell>
          <cell r="G21">
            <v>0.01</v>
          </cell>
          <cell r="H21">
            <v>7.0000000000000001E-3</v>
          </cell>
          <cell r="I21">
            <v>2.7972027972027949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372355</v>
          </cell>
          <cell r="E12">
            <v>1.024</v>
          </cell>
          <cell r="F12">
            <v>3.5999999999999997E-2</v>
          </cell>
          <cell r="G12">
            <v>3.4000000000000002E-2</v>
          </cell>
          <cell r="H12">
            <v>0.05</v>
          </cell>
          <cell r="K12">
            <v>4.4790000000000001</v>
          </cell>
        </row>
        <row r="14">
          <cell r="B14">
            <v>372357</v>
          </cell>
          <cell r="E14">
            <v>3.59</v>
          </cell>
          <cell r="F14">
            <v>0.26400000000000001</v>
          </cell>
          <cell r="G14">
            <v>6.2E-2</v>
          </cell>
          <cell r="H14">
            <v>0.315</v>
          </cell>
          <cell r="K14">
            <v>7.7009999999999996</v>
          </cell>
        </row>
        <row r="15">
          <cell r="B15">
            <v>372358</v>
          </cell>
          <cell r="E15">
            <v>9.0920000000000005</v>
          </cell>
          <cell r="F15">
            <v>7.032</v>
          </cell>
          <cell r="G15">
            <v>0</v>
          </cell>
          <cell r="H15">
            <v>1E-3</v>
          </cell>
          <cell r="K15">
            <v>29.385999999999999</v>
          </cell>
        </row>
        <row r="16">
          <cell r="B16">
            <v>372359</v>
          </cell>
          <cell r="E16">
            <v>1.89</v>
          </cell>
          <cell r="F16">
            <v>0.749</v>
          </cell>
          <cell r="G16">
            <v>3.5999999999999997E-2</v>
          </cell>
          <cell r="H16">
            <v>4.7E-2</v>
          </cell>
          <cell r="K16">
            <v>9.1470000000000002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372940</v>
          </cell>
          <cell r="E8">
            <v>0.79600000000000004</v>
          </cell>
          <cell r="F8">
            <v>0.123</v>
          </cell>
          <cell r="G8">
            <v>8.7999999999999995E-2</v>
          </cell>
          <cell r="H8">
            <v>0.128</v>
          </cell>
          <cell r="K8">
            <v>4.1779999999999999</v>
          </cell>
        </row>
        <row r="9">
          <cell r="B9">
            <v>372941</v>
          </cell>
          <cell r="E9">
            <v>68.540000000000006</v>
          </cell>
          <cell r="F9">
            <v>2.1589999999999998</v>
          </cell>
          <cell r="G9">
            <v>2.0670000000000002</v>
          </cell>
          <cell r="H9">
            <v>1.0469999999999999</v>
          </cell>
          <cell r="K9">
            <v>12.000999999999999</v>
          </cell>
        </row>
        <row r="10">
          <cell r="B10">
            <v>372942</v>
          </cell>
          <cell r="E10">
            <v>5.9940000000000007</v>
          </cell>
          <cell r="F10">
            <v>0.38400000000000001</v>
          </cell>
          <cell r="G10">
            <v>4.8000000000000001E-2</v>
          </cell>
          <cell r="H10">
            <v>7.1999999999999995E-2</v>
          </cell>
          <cell r="K10">
            <v>2.0659999999999998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373365</v>
          </cell>
          <cell r="E11">
            <v>0.28199999999999997</v>
          </cell>
          <cell r="F11">
            <v>0.128</v>
          </cell>
          <cell r="G11">
            <v>8.9999999999999993E-3</v>
          </cell>
          <cell r="H11">
            <v>1.7999999999999999E-2</v>
          </cell>
          <cell r="I11">
            <v>2.7210884353741518</v>
          </cell>
          <cell r="K11">
            <v>0.61299999999999999</v>
          </cell>
        </row>
        <row r="12">
          <cell r="B12">
            <v>373366</v>
          </cell>
          <cell r="E12">
            <v>15.686</v>
          </cell>
          <cell r="F12">
            <v>3.4740000000000002</v>
          </cell>
          <cell r="G12">
            <v>0.29499999999999998</v>
          </cell>
          <cell r="H12">
            <v>1.1839999999999999</v>
          </cell>
          <cell r="I12">
            <v>3.2</v>
          </cell>
          <cell r="K12">
            <v>36.042999999999999</v>
          </cell>
        </row>
        <row r="14">
          <cell r="B14">
            <v>373368</v>
          </cell>
          <cell r="E14">
            <v>12.118</v>
          </cell>
          <cell r="F14">
            <v>0.64700000000000002</v>
          </cell>
          <cell r="G14">
            <v>6.3E-2</v>
          </cell>
          <cell r="H14">
            <v>7.4999999999999997E-2</v>
          </cell>
          <cell r="I14">
            <v>2.7586206896551726</v>
          </cell>
          <cell r="K14">
            <v>14.712</v>
          </cell>
        </row>
        <row r="15">
          <cell r="B15">
            <v>373369</v>
          </cell>
          <cell r="E15">
            <v>38.805999999999997</v>
          </cell>
          <cell r="F15">
            <v>3.5710000000000002</v>
          </cell>
          <cell r="G15">
            <v>0.95599999999999996</v>
          </cell>
          <cell r="H15">
            <v>3.2759999999999998</v>
          </cell>
          <cell r="I15">
            <v>3.1007751937984551</v>
          </cell>
          <cell r="K15">
            <v>56.551000000000002</v>
          </cell>
        </row>
        <row r="16">
          <cell r="B16">
            <v>373370</v>
          </cell>
          <cell r="E16">
            <v>0.72799999999999998</v>
          </cell>
          <cell r="F16">
            <v>1.6E-2</v>
          </cell>
          <cell r="G16">
            <v>8.9999999999999993E-3</v>
          </cell>
          <cell r="H16">
            <v>2.4E-2</v>
          </cell>
          <cell r="I16">
            <v>2.7027027027027004</v>
          </cell>
          <cell r="K16">
            <v>0.78700000000000003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374407</v>
          </cell>
          <cell r="E8">
            <v>0.74</v>
          </cell>
          <cell r="F8">
            <v>5.3999999999999999E-2</v>
          </cell>
          <cell r="G8">
            <v>8.9999999999999993E-3</v>
          </cell>
          <cell r="H8">
            <v>4.0000000000000001E-3</v>
          </cell>
          <cell r="I8">
            <v>2.6490066225165525</v>
          </cell>
          <cell r="K8">
            <v>0.222</v>
          </cell>
        </row>
        <row r="9">
          <cell r="B9">
            <v>374408</v>
          </cell>
          <cell r="E9">
            <v>69.290000000000006</v>
          </cell>
          <cell r="F9">
            <v>1.046</v>
          </cell>
          <cell r="G9">
            <v>0.08</v>
          </cell>
          <cell r="H9">
            <v>0.13900000000000001</v>
          </cell>
          <cell r="I9">
            <v>3.0303030303030329</v>
          </cell>
          <cell r="K9">
            <v>25.289000000000001</v>
          </cell>
        </row>
        <row r="10">
          <cell r="B10">
            <v>374409</v>
          </cell>
          <cell r="E10">
            <v>3.1879999999999997</v>
          </cell>
          <cell r="F10">
            <v>0.153</v>
          </cell>
          <cell r="G10">
            <v>0.68600000000000005</v>
          </cell>
          <cell r="H10">
            <v>0.878</v>
          </cell>
          <cell r="I10">
            <v>2.7027027027027004</v>
          </cell>
          <cell r="K10">
            <v>4.125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374739</v>
          </cell>
          <cell r="E8">
            <v>0.218</v>
          </cell>
          <cell r="F8">
            <v>5.8000000000000003E-2</v>
          </cell>
          <cell r="G8">
            <v>3.0000000000000001E-3</v>
          </cell>
          <cell r="H8">
            <v>7.0000000000000001E-3</v>
          </cell>
          <cell r="I8">
            <v>2.7586206896551726</v>
          </cell>
        </row>
        <row r="9">
          <cell r="B9">
            <v>374740</v>
          </cell>
          <cell r="E9">
            <v>11.686000000000002</v>
          </cell>
          <cell r="F9">
            <v>1.5429999999999999</v>
          </cell>
          <cell r="G9">
            <v>0.26</v>
          </cell>
          <cell r="H9">
            <v>0.152</v>
          </cell>
          <cell r="I9">
            <v>3.1496062992126013</v>
          </cell>
          <cell r="K9">
            <v>23.995000000000001</v>
          </cell>
        </row>
        <row r="10">
          <cell r="B10">
            <v>374741</v>
          </cell>
          <cell r="E10">
            <v>12.563999999999998</v>
          </cell>
          <cell r="F10">
            <v>1.5820000000000001</v>
          </cell>
          <cell r="G10">
            <v>0.19900000000000001</v>
          </cell>
          <cell r="H10">
            <v>0.09</v>
          </cell>
          <cell r="I10">
            <v>3.0303030303030329</v>
          </cell>
          <cell r="K10">
            <v>18.21</v>
          </cell>
        </row>
        <row r="11">
          <cell r="B11">
            <v>374742</v>
          </cell>
          <cell r="E11">
            <v>0.67799999999999994</v>
          </cell>
          <cell r="F11">
            <v>7.2999999999999995E-2</v>
          </cell>
          <cell r="G11">
            <v>1.0999999999999999E-2</v>
          </cell>
          <cell r="H11">
            <v>6.0000000000000001E-3</v>
          </cell>
          <cell r="I11">
            <v>2.8169014084506951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375233</v>
          </cell>
          <cell r="E12">
            <v>0.57399999999999995</v>
          </cell>
          <cell r="F12">
            <v>4.9000000000000002E-2</v>
          </cell>
          <cell r="G12">
            <v>1.2999999999999999E-2</v>
          </cell>
          <cell r="H12">
            <v>2.7E-2</v>
          </cell>
          <cell r="I12">
            <v>2.5641025641025603</v>
          </cell>
          <cell r="K12">
            <v>2.149</v>
          </cell>
        </row>
        <row r="14">
          <cell r="B14">
            <v>375235</v>
          </cell>
          <cell r="E14">
            <v>6.0719999999999992</v>
          </cell>
          <cell r="F14">
            <v>0.41099999999999998</v>
          </cell>
          <cell r="G14">
            <v>3.6999999999999998E-2</v>
          </cell>
          <cell r="H14">
            <v>5.8999999999999997E-2</v>
          </cell>
          <cell r="I14">
            <v>2.5477707006369443</v>
          </cell>
          <cell r="K14">
            <v>4.4219999999999997</v>
          </cell>
        </row>
        <row r="15">
          <cell r="B15">
            <v>375236</v>
          </cell>
          <cell r="E15">
            <v>16.884</v>
          </cell>
          <cell r="F15">
            <v>5.1580000000000004</v>
          </cell>
          <cell r="G15">
            <v>9.9000000000000005E-2</v>
          </cell>
          <cell r="H15">
            <v>0.504</v>
          </cell>
          <cell r="I15">
            <v>3.0534351145038245</v>
          </cell>
          <cell r="K15">
            <v>98.950999999999993</v>
          </cell>
        </row>
        <row r="16">
          <cell r="B16">
            <v>375237</v>
          </cell>
          <cell r="E16">
            <v>0.26400000000000001</v>
          </cell>
          <cell r="F16">
            <v>4.2999999999999997E-2</v>
          </cell>
          <cell r="G16">
            <v>7.0000000000000001E-3</v>
          </cell>
          <cell r="H16">
            <v>1.2E-2</v>
          </cell>
          <cell r="I16">
            <v>2.5641025641025603</v>
          </cell>
          <cell r="K16">
            <v>0.373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366221</v>
          </cell>
          <cell r="E8">
            <v>0.222</v>
          </cell>
          <cell r="F8">
            <v>5.2999999999999999E-2</v>
          </cell>
          <cell r="G8">
            <v>4.0000000000000001E-3</v>
          </cell>
          <cell r="H8">
            <v>1.7000000000000001E-2</v>
          </cell>
          <cell r="I8">
            <v>2.7210884353741518</v>
          </cell>
          <cell r="K8">
            <v>0.39400000000000002</v>
          </cell>
        </row>
        <row r="9">
          <cell r="B9">
            <v>366222</v>
          </cell>
          <cell r="E9">
            <v>1.52</v>
          </cell>
          <cell r="F9">
            <v>0.30099999999999999</v>
          </cell>
          <cell r="G9">
            <v>1.2999999999999999E-2</v>
          </cell>
          <cell r="H9">
            <v>2.9000000000000001E-2</v>
          </cell>
          <cell r="I9">
            <v>2.7210884353741518</v>
          </cell>
          <cell r="K9">
            <v>3.6080000000000001</v>
          </cell>
        </row>
        <row r="10">
          <cell r="B10">
            <v>366223</v>
          </cell>
          <cell r="E10">
            <v>0.82600000000000007</v>
          </cell>
          <cell r="F10">
            <v>5.1999999999999998E-2</v>
          </cell>
          <cell r="G10">
            <v>1.0999999999999999E-2</v>
          </cell>
          <cell r="H10">
            <v>0.02</v>
          </cell>
          <cell r="I10">
            <v>2.6845637583892659</v>
          </cell>
          <cell r="K10">
            <v>0.32600000000000001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6">
          <cell r="B16">
            <v>375562</v>
          </cell>
          <cell r="E16">
            <v>9.9499999999999993</v>
          </cell>
          <cell r="F16">
            <v>0.75600000000000001</v>
          </cell>
          <cell r="G16">
            <v>3.9E-2</v>
          </cell>
          <cell r="H16">
            <v>6.5000000000000002E-2</v>
          </cell>
          <cell r="I16">
            <v>2.8368794326241087</v>
          </cell>
          <cell r="K16">
            <v>41.042000000000002</v>
          </cell>
        </row>
        <row r="17">
          <cell r="B17">
            <v>375563</v>
          </cell>
          <cell r="E17">
            <v>30.072000000000003</v>
          </cell>
          <cell r="F17">
            <v>1.0429999999999999</v>
          </cell>
          <cell r="G17">
            <v>0.13100000000000001</v>
          </cell>
          <cell r="H17">
            <v>0.17799999999999999</v>
          </cell>
          <cell r="I17">
            <v>2.9411764705882426</v>
          </cell>
          <cell r="K17">
            <v>53.027999999999999</v>
          </cell>
        </row>
        <row r="18">
          <cell r="B18">
            <v>375564</v>
          </cell>
          <cell r="E18">
            <v>1.23</v>
          </cell>
          <cell r="F18">
            <v>6.4000000000000001E-2</v>
          </cell>
          <cell r="G18">
            <v>1E-3</v>
          </cell>
          <cell r="H18">
            <v>1.4999999999999999E-2</v>
          </cell>
          <cell r="I18">
            <v>2.8985507246376909</v>
          </cell>
          <cell r="K18">
            <v>0.28899999999999998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375715</v>
          </cell>
          <cell r="E8">
            <v>0.59</v>
          </cell>
          <cell r="F8">
            <v>7.6999999999999999E-2</v>
          </cell>
          <cell r="G8">
            <v>1.2999999999999999E-2</v>
          </cell>
          <cell r="H8">
            <v>2.4E-2</v>
          </cell>
          <cell r="I8">
            <v>2.8169014084506951</v>
          </cell>
          <cell r="K8">
            <v>0.79500000000000004</v>
          </cell>
        </row>
        <row r="9">
          <cell r="B9">
            <v>375716</v>
          </cell>
          <cell r="E9">
            <v>13.706000000000001</v>
          </cell>
          <cell r="F9">
            <v>0.98199999999999998</v>
          </cell>
          <cell r="G9">
            <v>0.17799999999999999</v>
          </cell>
          <cell r="H9">
            <v>0.53700000000000003</v>
          </cell>
          <cell r="I9">
            <v>2.9850746268656638</v>
          </cell>
          <cell r="K9">
            <v>32.302</v>
          </cell>
        </row>
        <row r="10">
          <cell r="B10">
            <v>375717</v>
          </cell>
          <cell r="E10">
            <v>0.26800000000000002</v>
          </cell>
          <cell r="F10">
            <v>7.9000000000000001E-2</v>
          </cell>
          <cell r="G10">
            <v>6.0000000000000001E-3</v>
          </cell>
          <cell r="H10">
            <v>0.01</v>
          </cell>
          <cell r="I10">
            <v>2.6490066225165623</v>
          </cell>
          <cell r="K10">
            <v>0.38800000000000001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0">
          <cell r="B10">
            <v>376272</v>
          </cell>
          <cell r="E10">
            <v>0.28999999999999998</v>
          </cell>
          <cell r="F10">
            <v>2.1000000000000001E-2</v>
          </cell>
          <cell r="G10">
            <v>8.9999999999999993E-3</v>
          </cell>
          <cell r="H10">
            <v>1.4999999999999999E-2</v>
          </cell>
          <cell r="K10">
            <v>1.0489999999999999</v>
          </cell>
        </row>
        <row r="11">
          <cell r="B11">
            <v>376273</v>
          </cell>
          <cell r="E11">
            <v>1.97</v>
          </cell>
          <cell r="F11">
            <v>6.2E-2</v>
          </cell>
          <cell r="G11">
            <v>2.5000000000000001E-2</v>
          </cell>
          <cell r="H11">
            <v>7.2999999999999995E-2</v>
          </cell>
          <cell r="K11">
            <v>7.5979999999999999</v>
          </cell>
        </row>
        <row r="12">
          <cell r="B12">
            <v>376274</v>
          </cell>
          <cell r="E12">
            <v>20.541999999999998</v>
          </cell>
          <cell r="F12">
            <v>0.70599999999999996</v>
          </cell>
          <cell r="G12">
            <v>0.02</v>
          </cell>
          <cell r="H12">
            <v>3.9E-2</v>
          </cell>
          <cell r="K12">
            <v>9.0890000000000004</v>
          </cell>
        </row>
        <row r="14">
          <cell r="B14">
            <v>376276</v>
          </cell>
          <cell r="E14">
            <v>0.26400000000000001</v>
          </cell>
          <cell r="F14">
            <v>0.01</v>
          </cell>
          <cell r="G14">
            <v>6.0000000000000001E-3</v>
          </cell>
          <cell r="H14">
            <v>8.9999999999999993E-3</v>
          </cell>
          <cell r="K14">
            <v>1.6E-2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376727</v>
          </cell>
          <cell r="E8">
            <v>2.4579999999999997</v>
          </cell>
          <cell r="F8">
            <v>3.7999999999999999E-2</v>
          </cell>
          <cell r="G8">
            <v>8.9999999999999993E-3</v>
          </cell>
          <cell r="H8">
            <v>0.05</v>
          </cell>
          <cell r="K8">
            <v>6.32</v>
          </cell>
        </row>
        <row r="9">
          <cell r="B9">
            <v>376728</v>
          </cell>
          <cell r="E9">
            <v>1.1859999999999999</v>
          </cell>
          <cell r="F9">
            <v>6.9000000000000006E-2</v>
          </cell>
          <cell r="G9">
            <v>3.9E-2</v>
          </cell>
          <cell r="H9">
            <v>0.16400000000000001</v>
          </cell>
          <cell r="K9">
            <v>4.3070000000000004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376877</v>
          </cell>
          <cell r="E8">
            <v>5.2</v>
          </cell>
          <cell r="F8">
            <v>0.20899999999999999</v>
          </cell>
          <cell r="G8">
            <v>8.5000000000000006E-2</v>
          </cell>
          <cell r="H8">
            <v>0.16500000000000001</v>
          </cell>
          <cell r="K8">
            <v>8.0649999999999995</v>
          </cell>
        </row>
        <row r="9">
          <cell r="B9">
            <v>376878</v>
          </cell>
          <cell r="E9">
            <v>0.86799999999999999</v>
          </cell>
          <cell r="F9">
            <v>5.1999999999999998E-2</v>
          </cell>
          <cell r="G9">
            <v>1E-3</v>
          </cell>
          <cell r="H9">
            <v>3.2000000000000001E-2</v>
          </cell>
          <cell r="K9">
            <v>2.6640000000000001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377328</v>
          </cell>
          <cell r="E8">
            <v>0.93799999999999994</v>
          </cell>
          <cell r="F8">
            <v>6.0999999999999999E-2</v>
          </cell>
          <cell r="G8">
            <v>0.124</v>
          </cell>
          <cell r="H8">
            <v>0.46200000000000002</v>
          </cell>
          <cell r="K8">
            <v>4.4249999999999998</v>
          </cell>
        </row>
        <row r="9">
          <cell r="B9">
            <v>377329</v>
          </cell>
          <cell r="E9">
            <v>4.266</v>
          </cell>
          <cell r="F9">
            <v>2.5000000000000001E-2</v>
          </cell>
          <cell r="G9">
            <v>2.3E-2</v>
          </cell>
          <cell r="H9">
            <v>4.7E-2</v>
          </cell>
          <cell r="K9">
            <v>16.449000000000002</v>
          </cell>
        </row>
        <row r="10">
          <cell r="B10">
            <v>377330</v>
          </cell>
          <cell r="E10">
            <v>9.6000000000000002E-2</v>
          </cell>
          <cell r="F10">
            <v>0.02</v>
          </cell>
          <cell r="G10">
            <v>4.0000000000000001E-3</v>
          </cell>
          <cell r="H10">
            <v>1.9E-2</v>
          </cell>
          <cell r="K10">
            <v>1.278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377643</v>
          </cell>
          <cell r="E14">
            <v>5.8159999999999998</v>
          </cell>
          <cell r="F14">
            <v>3.6999999999999998E-2</v>
          </cell>
          <cell r="G14">
            <v>4.2000000000000003E-2</v>
          </cell>
          <cell r="H14">
            <v>0.11</v>
          </cell>
          <cell r="K14">
            <v>7.0090000000000003</v>
          </cell>
        </row>
        <row r="15">
          <cell r="B15">
            <v>377644</v>
          </cell>
          <cell r="E15">
            <v>5.3839999999999995</v>
          </cell>
          <cell r="F15">
            <v>9.8000000000000004E-2</v>
          </cell>
          <cell r="G15">
            <v>5.6000000000000001E-2</v>
          </cell>
          <cell r="H15">
            <v>0.11600000000000001</v>
          </cell>
          <cell r="K15">
            <v>16.952999999999999</v>
          </cell>
        </row>
        <row r="16">
          <cell r="B16">
            <v>377645</v>
          </cell>
          <cell r="E16">
            <v>1.9159999999999999</v>
          </cell>
          <cell r="F16">
            <v>2.5999999999999999E-2</v>
          </cell>
          <cell r="G16">
            <v>3.5999999999999997E-2</v>
          </cell>
          <cell r="H16">
            <v>8.4000000000000005E-2</v>
          </cell>
          <cell r="K16">
            <v>4.5990000000000002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377934</v>
          </cell>
          <cell r="E8">
            <v>0.40399999999999997</v>
          </cell>
          <cell r="F8">
            <v>2.5999999999999999E-2</v>
          </cell>
          <cell r="G8">
            <v>2.9000000000000001E-2</v>
          </cell>
          <cell r="H8">
            <v>0.192</v>
          </cell>
          <cell r="I8">
            <v>2.631578947368423</v>
          </cell>
          <cell r="K8">
            <v>1.2270000000000001</v>
          </cell>
        </row>
        <row r="9">
          <cell r="B9">
            <v>377935</v>
          </cell>
          <cell r="E9">
            <v>12.703999999999999</v>
          </cell>
          <cell r="F9">
            <v>0.23799999999999999</v>
          </cell>
          <cell r="G9">
            <v>0.108</v>
          </cell>
          <cell r="H9">
            <v>0.47199999999999998</v>
          </cell>
          <cell r="I9">
            <v>3.1746031746031833</v>
          </cell>
          <cell r="K9">
            <v>10.651</v>
          </cell>
        </row>
        <row r="10">
          <cell r="B10">
            <v>377936</v>
          </cell>
          <cell r="E10">
            <v>0.56599999999999995</v>
          </cell>
          <cell r="F10">
            <v>3.7999999999999999E-2</v>
          </cell>
          <cell r="G10">
            <v>0.09</v>
          </cell>
          <cell r="H10">
            <v>0.154</v>
          </cell>
          <cell r="I10">
            <v>2.6490066225165525</v>
          </cell>
          <cell r="K10">
            <v>2.464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378631</v>
          </cell>
          <cell r="E8">
            <v>43.421999999999997</v>
          </cell>
          <cell r="F8">
            <v>1.5640000000000001</v>
          </cell>
          <cell r="G8">
            <v>0.81499999999999995</v>
          </cell>
          <cell r="H8">
            <v>3.7589999999999999</v>
          </cell>
          <cell r="K8">
            <v>10.941000000000001</v>
          </cell>
        </row>
        <row r="9">
          <cell r="B9">
            <v>378632</v>
          </cell>
          <cell r="E9">
            <v>2.4740000000000002</v>
          </cell>
          <cell r="F9">
            <v>7.3999999999999996E-2</v>
          </cell>
          <cell r="G9">
            <v>0.03</v>
          </cell>
          <cell r="H9">
            <v>6.0999999999999999E-2</v>
          </cell>
          <cell r="K9">
            <v>3.4689999999999999</v>
          </cell>
        </row>
        <row r="10">
          <cell r="B10">
            <v>378633</v>
          </cell>
          <cell r="E10">
            <v>1.26</v>
          </cell>
          <cell r="F10">
            <v>0.112</v>
          </cell>
          <cell r="G10">
            <v>4.2999999999999997E-2</v>
          </cell>
          <cell r="H10">
            <v>0.08</v>
          </cell>
          <cell r="K10">
            <v>5.0659999999999998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378778</v>
          </cell>
          <cell r="E8">
            <v>1.6580000000000001</v>
          </cell>
          <cell r="F8">
            <v>8.9999999999999993E-3</v>
          </cell>
          <cell r="G8">
            <v>3.0000000000000001E-3</v>
          </cell>
          <cell r="H8">
            <v>0.01</v>
          </cell>
          <cell r="K8">
            <v>7.2690000000000001</v>
          </cell>
        </row>
        <row r="9">
          <cell r="B9">
            <v>378779</v>
          </cell>
          <cell r="E9">
            <v>91.304000000000002</v>
          </cell>
          <cell r="F9">
            <v>5.992</v>
          </cell>
          <cell r="G9">
            <v>0.99</v>
          </cell>
          <cell r="H9">
            <v>10.618</v>
          </cell>
          <cell r="K9">
            <v>2.3919999999999999</v>
          </cell>
        </row>
        <row r="10">
          <cell r="B10">
            <v>378780</v>
          </cell>
          <cell r="E10">
            <v>1.1779999999999999</v>
          </cell>
          <cell r="F10">
            <v>7.0000000000000001E-3</v>
          </cell>
          <cell r="G10">
            <v>3.0000000000000001E-3</v>
          </cell>
          <cell r="H10">
            <v>0.02</v>
          </cell>
          <cell r="K10">
            <v>1.8109999999999999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366481</v>
          </cell>
          <cell r="E8">
            <v>0.71400000000000008</v>
          </cell>
          <cell r="F8">
            <v>5.2999999999999999E-2</v>
          </cell>
          <cell r="G8">
            <v>7.4999999999999997E-2</v>
          </cell>
          <cell r="H8">
            <v>7.0000000000000007E-2</v>
          </cell>
          <cell r="I8">
            <v>2.8985507246376789</v>
          </cell>
          <cell r="K8">
            <v>4.6100000000000003</v>
          </cell>
        </row>
        <row r="9">
          <cell r="B9">
            <v>366482</v>
          </cell>
          <cell r="E9">
            <v>3.0039999999999996</v>
          </cell>
          <cell r="F9">
            <v>9.9000000000000005E-2</v>
          </cell>
          <cell r="G9">
            <v>6.4000000000000001E-2</v>
          </cell>
          <cell r="H9">
            <v>0.189</v>
          </cell>
          <cell r="I9">
            <v>2.8776978417266235</v>
          </cell>
          <cell r="K9">
            <v>9.0020000000000007</v>
          </cell>
        </row>
        <row r="10">
          <cell r="B10">
            <v>366483</v>
          </cell>
          <cell r="E10">
            <v>9.1999999999999998E-2</v>
          </cell>
          <cell r="F10">
            <v>0.156</v>
          </cell>
          <cell r="G10">
            <v>1E-3</v>
          </cell>
          <cell r="H10">
            <v>5.0000000000000001E-3</v>
          </cell>
          <cell r="I10">
            <v>2.8571428571428572</v>
          </cell>
          <cell r="K10">
            <v>1.4970000000000001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378936</v>
          </cell>
          <cell r="E14">
            <v>2.86</v>
          </cell>
          <cell r="F14">
            <v>0.33100000000000002</v>
          </cell>
          <cell r="G14">
            <v>0.108</v>
          </cell>
          <cell r="H14">
            <v>0.48299999999999998</v>
          </cell>
          <cell r="K14">
            <v>5.8419999999999996</v>
          </cell>
        </row>
        <row r="15">
          <cell r="B15">
            <v>378937</v>
          </cell>
          <cell r="E15">
            <v>0.39600000000000002</v>
          </cell>
          <cell r="F15">
            <v>2.4E-2</v>
          </cell>
          <cell r="G15">
            <v>6.4000000000000001E-2</v>
          </cell>
          <cell r="H15">
            <v>7.1999999999999995E-2</v>
          </cell>
          <cell r="K15">
            <v>1.2230000000000001</v>
          </cell>
        </row>
        <row r="16">
          <cell r="B16">
            <v>378938</v>
          </cell>
          <cell r="E16">
            <v>49.961999999999996</v>
          </cell>
          <cell r="F16">
            <v>3.88</v>
          </cell>
          <cell r="G16">
            <v>1.792</v>
          </cell>
          <cell r="H16">
            <v>4.2949999999999999</v>
          </cell>
          <cell r="K16">
            <v>23.727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379337</v>
          </cell>
          <cell r="E8">
            <v>5.39</v>
          </cell>
          <cell r="F8">
            <v>0.28799999999999998</v>
          </cell>
          <cell r="G8">
            <v>5.8000000000000003E-2</v>
          </cell>
          <cell r="H8">
            <v>0.47799999999999998</v>
          </cell>
          <cell r="K8">
            <v>6.9989999999999997</v>
          </cell>
        </row>
        <row r="9">
          <cell r="B9">
            <v>379338</v>
          </cell>
          <cell r="E9">
            <v>27.076000000000001</v>
          </cell>
          <cell r="F9">
            <v>2.7210000000000001</v>
          </cell>
          <cell r="G9">
            <v>0.85199999999999998</v>
          </cell>
          <cell r="H9">
            <v>4.093</v>
          </cell>
          <cell r="K9">
            <v>48.512</v>
          </cell>
        </row>
        <row r="10">
          <cell r="B10">
            <v>379339</v>
          </cell>
          <cell r="E10">
            <v>1.48</v>
          </cell>
          <cell r="F10">
            <v>0.192</v>
          </cell>
          <cell r="G10">
            <v>0.16</v>
          </cell>
          <cell r="H10">
            <v>0.36599999999999999</v>
          </cell>
          <cell r="K10">
            <v>6.3970000000000002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380204</v>
          </cell>
          <cell r="E14">
            <v>1.41</v>
          </cell>
          <cell r="F14">
            <v>0.08</v>
          </cell>
          <cell r="G14">
            <v>3.1E-2</v>
          </cell>
          <cell r="H14">
            <v>0.156</v>
          </cell>
          <cell r="K14">
            <v>13.005000000000001</v>
          </cell>
        </row>
        <row r="15">
          <cell r="B15">
            <v>380205</v>
          </cell>
          <cell r="E15">
            <v>61.173999999999999</v>
          </cell>
          <cell r="F15">
            <v>4.0739999999999998</v>
          </cell>
          <cell r="G15">
            <v>0.307</v>
          </cell>
          <cell r="H15">
            <v>1.4039999999999999</v>
          </cell>
          <cell r="K15">
            <v>17.190999999999999</v>
          </cell>
        </row>
        <row r="16">
          <cell r="B16">
            <v>380206</v>
          </cell>
          <cell r="E16">
            <v>0.51400000000000001</v>
          </cell>
          <cell r="F16">
            <v>3.1E-2</v>
          </cell>
          <cell r="G16">
            <v>1E-3</v>
          </cell>
          <cell r="H16">
            <v>4.5999999999999999E-2</v>
          </cell>
          <cell r="K16">
            <v>6.3019999999999996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381100</v>
          </cell>
          <cell r="E8">
            <v>1.1499999999999999</v>
          </cell>
          <cell r="F8">
            <v>0.03</v>
          </cell>
          <cell r="G8">
            <v>2.1999999999999999E-2</v>
          </cell>
          <cell r="H8">
            <v>4.8000000000000001E-2</v>
          </cell>
          <cell r="K8">
            <v>3.7280000000000002</v>
          </cell>
        </row>
        <row r="9">
          <cell r="B9">
            <v>381101</v>
          </cell>
          <cell r="E9">
            <v>29.276</v>
          </cell>
          <cell r="F9">
            <v>1.6910000000000001</v>
          </cell>
          <cell r="G9">
            <v>0.27100000000000002</v>
          </cell>
          <cell r="H9">
            <v>0.85899999999999999</v>
          </cell>
          <cell r="K9">
            <v>12.025</v>
          </cell>
        </row>
        <row r="10">
          <cell r="B10">
            <v>381102</v>
          </cell>
          <cell r="E10">
            <v>8.8000000000000009E-2</v>
          </cell>
          <cell r="F10">
            <v>3.4000000000000002E-2</v>
          </cell>
          <cell r="G10">
            <v>4.0000000000000001E-3</v>
          </cell>
          <cell r="H10">
            <v>1.4999999999999999E-2</v>
          </cell>
          <cell r="K10">
            <v>1.581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381557</v>
          </cell>
          <cell r="E8">
            <v>0.42</v>
          </cell>
          <cell r="F8">
            <v>6.0000000000000001E-3</v>
          </cell>
          <cell r="G8">
            <v>2.4E-2</v>
          </cell>
          <cell r="H8">
            <v>1.7000000000000001E-2</v>
          </cell>
          <cell r="K8">
            <v>0.70499999999999996</v>
          </cell>
        </row>
        <row r="9">
          <cell r="B9">
            <v>381558</v>
          </cell>
          <cell r="E9">
            <v>0.81</v>
          </cell>
          <cell r="F9">
            <v>8.0000000000000002E-3</v>
          </cell>
          <cell r="G9">
            <v>0.03</v>
          </cell>
          <cell r="H9">
            <v>1.7000000000000001E-2</v>
          </cell>
          <cell r="K9">
            <v>0.76400000000000001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382086</v>
          </cell>
          <cell r="E8">
            <v>1.222</v>
          </cell>
          <cell r="F8">
            <v>2.7E-2</v>
          </cell>
          <cell r="G8">
            <v>1.2999999999999999E-2</v>
          </cell>
          <cell r="H8">
            <v>7.0000000000000007E-2</v>
          </cell>
          <cell r="K8">
            <v>11.009</v>
          </cell>
        </row>
        <row r="9">
          <cell r="B9">
            <v>382087</v>
          </cell>
          <cell r="E9">
            <v>33.622</v>
          </cell>
          <cell r="F9">
            <v>0.59599999999999997</v>
          </cell>
          <cell r="G9">
            <v>0.24199999999999999</v>
          </cell>
          <cell r="H9">
            <v>0.77200000000000002</v>
          </cell>
          <cell r="K9">
            <v>8.9109999999999996</v>
          </cell>
        </row>
        <row r="10">
          <cell r="B10">
            <v>382088</v>
          </cell>
          <cell r="E10">
            <v>2.2239999999999998</v>
          </cell>
          <cell r="F10">
            <v>6.6000000000000003E-2</v>
          </cell>
          <cell r="G10">
            <v>6.0999999999999999E-2</v>
          </cell>
          <cell r="H10">
            <v>0.16200000000000001</v>
          </cell>
          <cell r="K10">
            <v>6.1909999999999998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382494</v>
          </cell>
          <cell r="E12">
            <v>0.24199999999999999</v>
          </cell>
          <cell r="F12">
            <v>8.0000000000000002E-3</v>
          </cell>
          <cell r="G12">
            <v>3.0000000000000001E-3</v>
          </cell>
          <cell r="H12">
            <v>1.7000000000000001E-2</v>
          </cell>
          <cell r="K12">
            <v>0.17299999999999999</v>
          </cell>
        </row>
        <row r="14">
          <cell r="B14">
            <v>382496</v>
          </cell>
          <cell r="E14">
            <v>0.94200000000000006</v>
          </cell>
          <cell r="F14">
            <v>1.4999999999999999E-2</v>
          </cell>
          <cell r="G14">
            <v>3.5999999999999997E-2</v>
          </cell>
          <cell r="H14">
            <v>4.2999999999999997E-2</v>
          </cell>
          <cell r="K14">
            <v>3.22</v>
          </cell>
        </row>
        <row r="15">
          <cell r="B15">
            <v>382497</v>
          </cell>
          <cell r="E15">
            <v>57.18</v>
          </cell>
          <cell r="F15">
            <v>6.5000000000000002E-2</v>
          </cell>
          <cell r="G15">
            <v>0.252</v>
          </cell>
          <cell r="H15">
            <v>0.29799999999999999</v>
          </cell>
          <cell r="K15">
            <v>5.8570000000000002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383068</v>
          </cell>
          <cell r="E8">
            <v>5.33</v>
          </cell>
          <cell r="F8">
            <v>3.2000000000000001E-2</v>
          </cell>
          <cell r="G8">
            <v>0</v>
          </cell>
          <cell r="H8">
            <v>1.4E-2</v>
          </cell>
          <cell r="K8">
            <v>0.155</v>
          </cell>
        </row>
        <row r="9">
          <cell r="B9">
            <v>383069</v>
          </cell>
          <cell r="E9">
            <v>6.6220000000000008</v>
          </cell>
          <cell r="F9">
            <v>5.6000000000000001E-2</v>
          </cell>
          <cell r="G9">
            <v>5.6000000000000001E-2</v>
          </cell>
          <cell r="H9">
            <v>0.152</v>
          </cell>
          <cell r="K9">
            <v>6.8879999999999999</v>
          </cell>
        </row>
        <row r="10">
          <cell r="B10">
            <v>383070</v>
          </cell>
          <cell r="E10">
            <v>3.5959999999999996</v>
          </cell>
          <cell r="F10">
            <v>1.0999999999999999E-2</v>
          </cell>
          <cell r="G10">
            <v>1.7000000000000001E-2</v>
          </cell>
          <cell r="H10">
            <v>4.2999999999999997E-2</v>
          </cell>
          <cell r="K10">
            <v>6.6950000000000003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366863</v>
          </cell>
          <cell r="E8">
            <v>3.08</v>
          </cell>
          <cell r="F8">
            <v>6.7000000000000004E-2</v>
          </cell>
          <cell r="G8">
            <v>1.0999999999999999E-2</v>
          </cell>
          <cell r="H8">
            <v>3.1E-2</v>
          </cell>
          <cell r="I8">
            <v>2.7586206896551726</v>
          </cell>
          <cell r="K8">
            <v>12.706</v>
          </cell>
        </row>
        <row r="9">
          <cell r="B9">
            <v>366864</v>
          </cell>
          <cell r="E9">
            <v>0.54199999999999993</v>
          </cell>
          <cell r="F9">
            <v>5.7000000000000002E-2</v>
          </cell>
          <cell r="G9">
            <v>0.01</v>
          </cell>
          <cell r="H9">
            <v>2.9000000000000001E-2</v>
          </cell>
          <cell r="I9">
            <v>2.7027027027027004</v>
          </cell>
          <cell r="K9">
            <v>2.5350000000000001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367777</v>
          </cell>
          <cell r="E8">
            <v>7.99</v>
          </cell>
          <cell r="F8">
            <v>0.18099999999999999</v>
          </cell>
          <cell r="G8">
            <v>3.4000000000000002E-2</v>
          </cell>
          <cell r="H8">
            <v>7.8E-2</v>
          </cell>
          <cell r="I8">
            <v>2.7397260273972561</v>
          </cell>
          <cell r="K8">
            <v>3.7770000000000001</v>
          </cell>
        </row>
        <row r="9">
          <cell r="B9">
            <v>367778</v>
          </cell>
          <cell r="E9">
            <v>4.8659999999999997</v>
          </cell>
          <cell r="F9">
            <v>0.46300000000000002</v>
          </cell>
          <cell r="G9">
            <v>1.2E-2</v>
          </cell>
          <cell r="H9">
            <v>3.4000000000000002E-2</v>
          </cell>
          <cell r="I9">
            <v>2.8169014084507067</v>
          </cell>
          <cell r="K9">
            <v>20.097000000000001</v>
          </cell>
        </row>
        <row r="10">
          <cell r="B10">
            <v>367779</v>
          </cell>
          <cell r="E10">
            <v>2.06</v>
          </cell>
          <cell r="F10">
            <v>6.3E-2</v>
          </cell>
          <cell r="G10">
            <v>4.0000000000000001E-3</v>
          </cell>
          <cell r="H10">
            <v>1.2999999999999999E-2</v>
          </cell>
          <cell r="I10">
            <v>2.797202797202806</v>
          </cell>
          <cell r="K10">
            <v>1.605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368205</v>
          </cell>
          <cell r="E8">
            <v>0.72400000000000009</v>
          </cell>
          <cell r="F8">
            <v>8.6999999999999994E-2</v>
          </cell>
          <cell r="G8">
            <v>1.2999999999999999E-2</v>
          </cell>
          <cell r="H8">
            <v>0.03</v>
          </cell>
          <cell r="I8">
            <v>2.8985507246376789</v>
          </cell>
          <cell r="K8">
            <v>2.4950000000000001</v>
          </cell>
        </row>
        <row r="9">
          <cell r="B9">
            <v>368206</v>
          </cell>
          <cell r="E9">
            <v>19.321999999999999</v>
          </cell>
          <cell r="F9">
            <v>0.432</v>
          </cell>
          <cell r="G9">
            <v>4.2999999999999997E-2</v>
          </cell>
          <cell r="H9">
            <v>0.14199999999999999</v>
          </cell>
          <cell r="I9">
            <v>2.9197080291970825</v>
          </cell>
          <cell r="K9">
            <v>4.5179999999999998</v>
          </cell>
        </row>
        <row r="10">
          <cell r="B10">
            <v>368207</v>
          </cell>
          <cell r="E10">
            <v>0.96199999999999986</v>
          </cell>
          <cell r="F10">
            <v>3.7999999999999999E-2</v>
          </cell>
          <cell r="G10">
            <v>2.5999999999999999E-2</v>
          </cell>
          <cell r="H10">
            <v>7.4999999999999997E-2</v>
          </cell>
          <cell r="I10">
            <v>2.8776978417266235</v>
          </cell>
          <cell r="K10">
            <v>0.65300000000000002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368874</v>
          </cell>
          <cell r="E8">
            <v>11.85</v>
          </cell>
          <cell r="F8">
            <v>0.28100000000000003</v>
          </cell>
          <cell r="G8">
            <v>1.2E-2</v>
          </cell>
          <cell r="H8">
            <v>5.1999999999999998E-2</v>
          </cell>
          <cell r="I8">
            <v>2.6490066225165623</v>
          </cell>
          <cell r="K8">
            <v>7.4610000000000003</v>
          </cell>
        </row>
        <row r="9">
          <cell r="B9">
            <v>368875</v>
          </cell>
          <cell r="E9">
            <v>16.170000000000002</v>
          </cell>
          <cell r="F9">
            <v>1.1100000000000001</v>
          </cell>
          <cell r="G9">
            <v>0.28899999999999998</v>
          </cell>
          <cell r="H9">
            <v>0.32800000000000001</v>
          </cell>
          <cell r="I9">
            <v>2.6490066225165623</v>
          </cell>
          <cell r="K9">
            <v>7.4649999999999999</v>
          </cell>
        </row>
        <row r="10">
          <cell r="B10">
            <v>368876</v>
          </cell>
          <cell r="E10">
            <v>0.24600000000000002</v>
          </cell>
          <cell r="F10">
            <v>0.21099999999999999</v>
          </cell>
          <cell r="G10">
            <v>6.0000000000000001E-3</v>
          </cell>
          <cell r="H10">
            <v>3.3000000000000002E-2</v>
          </cell>
          <cell r="I10">
            <v>2.6666666666666665</v>
          </cell>
          <cell r="K10">
            <v>2.415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369271</v>
          </cell>
          <cell r="E14">
            <v>0.59399999999999997</v>
          </cell>
          <cell r="F14">
            <v>9.5000000000000001E-2</v>
          </cell>
          <cell r="G14">
            <v>4.8000000000000001E-2</v>
          </cell>
          <cell r="H14">
            <v>0.13300000000000001</v>
          </cell>
          <cell r="I14">
            <v>2.7397260273972561</v>
          </cell>
          <cell r="K14">
            <v>1.4850000000000001</v>
          </cell>
        </row>
        <row r="15">
          <cell r="B15">
            <v>369272</v>
          </cell>
          <cell r="E15">
            <v>16.974</v>
          </cell>
          <cell r="F15">
            <v>1.3009999999999999</v>
          </cell>
          <cell r="G15">
            <v>0.31900000000000001</v>
          </cell>
          <cell r="H15">
            <v>1.6060000000000001</v>
          </cell>
          <cell r="I15">
            <v>3.2520325203252001</v>
          </cell>
          <cell r="K15">
            <v>10.875999999999999</v>
          </cell>
        </row>
        <row r="16">
          <cell r="B16">
            <v>369273</v>
          </cell>
          <cell r="E16">
            <v>0.25800000000000001</v>
          </cell>
          <cell r="F16">
            <v>0.151</v>
          </cell>
          <cell r="G16">
            <v>8.9999999999999993E-3</v>
          </cell>
          <cell r="H16">
            <v>3.3000000000000002E-2</v>
          </cell>
          <cell r="I16">
            <v>2.6845637583892556</v>
          </cell>
          <cell r="K16">
            <v>1.5820000000000001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369595</v>
          </cell>
          <cell r="E8">
            <v>12.154000000000002</v>
          </cell>
          <cell r="F8">
            <v>4.181</v>
          </cell>
          <cell r="G8">
            <v>0.06</v>
          </cell>
          <cell r="H8">
            <v>0.11899999999999999</v>
          </cell>
          <cell r="I8">
            <v>3.2786885245901671</v>
          </cell>
          <cell r="K8">
            <v>24.928999999999998</v>
          </cell>
        </row>
        <row r="9">
          <cell r="B9">
            <v>369596</v>
          </cell>
          <cell r="E9">
            <v>0.71</v>
          </cell>
          <cell r="F9">
            <v>0.13200000000000001</v>
          </cell>
          <cell r="G9">
            <v>8.9999999999999993E-3</v>
          </cell>
          <cell r="H9">
            <v>3.1E-2</v>
          </cell>
          <cell r="I9">
            <v>2.7397260273972561</v>
          </cell>
          <cell r="K9">
            <v>3.7090000000000001</v>
          </cell>
        </row>
        <row r="10">
          <cell r="B10">
            <v>369597</v>
          </cell>
          <cell r="E10">
            <v>29.558000000000003</v>
          </cell>
          <cell r="F10">
            <v>7.3780000000000001</v>
          </cell>
          <cell r="G10">
            <v>0.03</v>
          </cell>
          <cell r="H10">
            <v>7.3999999999999996E-2</v>
          </cell>
          <cell r="I10">
            <v>3.3333333333333335</v>
          </cell>
          <cell r="K10">
            <v>27.199000000000002</v>
          </cell>
        </row>
        <row r="11">
          <cell r="B11">
            <v>369598</v>
          </cell>
          <cell r="E11">
            <v>0.33799999999999997</v>
          </cell>
          <cell r="F11">
            <v>0.16300000000000001</v>
          </cell>
          <cell r="G11">
            <v>7.0000000000000001E-3</v>
          </cell>
          <cell r="H11">
            <v>1.4E-2</v>
          </cell>
          <cell r="I11">
            <v>2.777777777777771</v>
          </cell>
          <cell r="K11">
            <v>1.1040000000000001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pane ySplit="1" topLeftCell="A2" activePane="bottomLeft" state="frozen"/>
      <selection pane="bottomLeft" activeCell="C43" sqref="C4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1" t="s">
        <v>35</v>
      </c>
      <c r="B2" s="32" t="s">
        <v>65</v>
      </c>
      <c r="C2" s="32" t="s">
        <v>66</v>
      </c>
      <c r="D2" s="33">
        <v>485</v>
      </c>
      <c r="E2" s="33">
        <v>4.0999999999999996</v>
      </c>
      <c r="F2" s="34">
        <v>485</v>
      </c>
      <c r="G2" s="34" t="s">
        <v>40</v>
      </c>
      <c r="H2" s="34"/>
      <c r="I2" s="34" t="s">
        <v>41</v>
      </c>
      <c r="J2" s="35" t="s">
        <v>43</v>
      </c>
      <c r="K2" s="31" t="s">
        <v>29</v>
      </c>
    </row>
    <row r="3" spans="1:11" x14ac:dyDescent="0.2">
      <c r="A3" s="31" t="s">
        <v>36</v>
      </c>
      <c r="B3" s="32" t="s">
        <v>67</v>
      </c>
      <c r="C3" s="32" t="s">
        <v>68</v>
      </c>
      <c r="D3" s="33">
        <v>485</v>
      </c>
      <c r="E3" s="33">
        <v>0.6</v>
      </c>
      <c r="F3" s="34">
        <v>485</v>
      </c>
      <c r="G3" s="34" t="s">
        <v>40</v>
      </c>
      <c r="H3" s="34"/>
      <c r="I3" s="34" t="s">
        <v>41</v>
      </c>
      <c r="J3" s="35" t="s">
        <v>42</v>
      </c>
      <c r="K3" s="31" t="s">
        <v>29</v>
      </c>
    </row>
    <row r="4" spans="1:11" x14ac:dyDescent="0.2">
      <c r="A4" s="31" t="s">
        <v>37</v>
      </c>
      <c r="B4" s="32" t="s">
        <v>69</v>
      </c>
      <c r="C4" s="32" t="s">
        <v>70</v>
      </c>
      <c r="D4" s="33">
        <v>485</v>
      </c>
      <c r="E4" s="33">
        <v>3.6</v>
      </c>
      <c r="F4" s="34">
        <v>485</v>
      </c>
      <c r="G4" s="34" t="s">
        <v>40</v>
      </c>
      <c r="H4" s="34"/>
      <c r="I4" s="34" t="s">
        <v>41</v>
      </c>
      <c r="J4" s="34" t="s">
        <v>33</v>
      </c>
      <c r="K4" s="31" t="s">
        <v>29</v>
      </c>
    </row>
    <row r="5" spans="1:11" x14ac:dyDescent="0.2">
      <c r="A5" s="31" t="s">
        <v>38</v>
      </c>
      <c r="B5" s="32" t="s">
        <v>71</v>
      </c>
      <c r="C5" s="32" t="s">
        <v>72</v>
      </c>
      <c r="D5" s="33">
        <v>485</v>
      </c>
      <c r="E5" s="33">
        <v>4</v>
      </c>
      <c r="F5" s="34">
        <v>485</v>
      </c>
      <c r="G5" s="34" t="s">
        <v>40</v>
      </c>
      <c r="H5" s="34"/>
      <c r="I5" s="34" t="s">
        <v>41</v>
      </c>
      <c r="J5" s="34" t="s">
        <v>47</v>
      </c>
      <c r="K5" s="31" t="s">
        <v>29</v>
      </c>
    </row>
    <row r="6" spans="1:11" x14ac:dyDescent="0.2">
      <c r="A6" s="31" t="s">
        <v>39</v>
      </c>
      <c r="B6" s="32" t="s">
        <v>73</v>
      </c>
      <c r="C6" s="32" t="s">
        <v>74</v>
      </c>
      <c r="D6" s="33">
        <v>485</v>
      </c>
      <c r="E6" s="33">
        <v>3.3</v>
      </c>
      <c r="F6" s="34">
        <v>485</v>
      </c>
      <c r="G6" s="34" t="s">
        <v>40</v>
      </c>
      <c r="H6" s="34"/>
      <c r="I6" s="34" t="s">
        <v>41</v>
      </c>
      <c r="J6" s="35">
        <v>43501</v>
      </c>
      <c r="K6" s="31" t="s">
        <v>29</v>
      </c>
    </row>
    <row r="7" spans="1:11" x14ac:dyDescent="0.2">
      <c r="A7" s="31" t="s">
        <v>50</v>
      </c>
      <c r="B7" s="32" t="s">
        <v>75</v>
      </c>
      <c r="C7" s="32" t="s">
        <v>76</v>
      </c>
      <c r="D7" s="33">
        <v>485</v>
      </c>
      <c r="E7" s="33">
        <v>5</v>
      </c>
      <c r="F7" s="34">
        <v>485</v>
      </c>
      <c r="G7" s="34" t="s">
        <v>40</v>
      </c>
      <c r="H7" s="34"/>
      <c r="I7" s="34" t="s">
        <v>41</v>
      </c>
      <c r="J7" s="35">
        <v>43621</v>
      </c>
      <c r="K7" s="31" t="s">
        <v>29</v>
      </c>
    </row>
    <row r="8" spans="1:11" x14ac:dyDescent="0.2">
      <c r="A8" s="31" t="s">
        <v>51</v>
      </c>
      <c r="B8" s="32" t="s">
        <v>77</v>
      </c>
      <c r="C8" s="32" t="s">
        <v>78</v>
      </c>
      <c r="D8" s="33">
        <v>485</v>
      </c>
      <c r="E8" s="33">
        <v>5.2</v>
      </c>
      <c r="F8" s="34">
        <v>485</v>
      </c>
      <c r="G8" s="34" t="s">
        <v>40</v>
      </c>
      <c r="H8" s="34"/>
      <c r="I8" s="34" t="s">
        <v>41</v>
      </c>
      <c r="J8" s="35">
        <v>43682</v>
      </c>
      <c r="K8" s="31" t="s">
        <v>29</v>
      </c>
    </row>
    <row r="9" spans="1:11" x14ac:dyDescent="0.2">
      <c r="A9" s="31" t="s">
        <v>52</v>
      </c>
      <c r="B9" s="32" t="s">
        <v>79</v>
      </c>
      <c r="C9" s="32" t="s">
        <v>80</v>
      </c>
      <c r="D9" s="33">
        <v>485</v>
      </c>
      <c r="E9" s="33">
        <v>4.4000000000000004</v>
      </c>
      <c r="F9" s="34">
        <v>485</v>
      </c>
      <c r="G9" s="34" t="s">
        <v>40</v>
      </c>
      <c r="H9" s="34"/>
      <c r="I9" s="34" t="s">
        <v>41</v>
      </c>
      <c r="J9" s="35">
        <v>43743</v>
      </c>
      <c r="K9" s="31" t="s">
        <v>29</v>
      </c>
    </row>
    <row r="10" spans="1:11" x14ac:dyDescent="0.2">
      <c r="A10" s="31" t="s">
        <v>53</v>
      </c>
      <c r="B10" s="32" t="s">
        <v>81</v>
      </c>
      <c r="C10" s="32" t="s">
        <v>82</v>
      </c>
      <c r="D10" s="33">
        <v>485</v>
      </c>
      <c r="E10" s="33">
        <v>4.0999999999999996</v>
      </c>
      <c r="F10" s="34">
        <v>485</v>
      </c>
      <c r="G10" s="34" t="s">
        <v>40</v>
      </c>
      <c r="H10" s="34"/>
      <c r="I10" s="34" t="s">
        <v>41</v>
      </c>
      <c r="J10" s="36" t="s">
        <v>59</v>
      </c>
      <c r="K10" s="31" t="s">
        <v>29</v>
      </c>
    </row>
    <row r="11" spans="1:11" x14ac:dyDescent="0.2">
      <c r="A11" s="31" t="s">
        <v>54</v>
      </c>
      <c r="B11" s="32" t="s">
        <v>83</v>
      </c>
      <c r="C11" s="32" t="s">
        <v>84</v>
      </c>
      <c r="D11" s="33">
        <v>485</v>
      </c>
      <c r="E11" s="33">
        <v>3.7</v>
      </c>
      <c r="F11" s="34">
        <v>485</v>
      </c>
      <c r="G11" s="34" t="s">
        <v>40</v>
      </c>
      <c r="H11" s="34"/>
      <c r="I11" s="34" t="s">
        <v>41</v>
      </c>
      <c r="J11" s="34" t="s">
        <v>61</v>
      </c>
      <c r="K11" s="31" t="s">
        <v>29</v>
      </c>
    </row>
    <row r="12" spans="1:11" x14ac:dyDescent="0.2">
      <c r="A12" s="31" t="s">
        <v>55</v>
      </c>
      <c r="B12" s="32" t="s">
        <v>85</v>
      </c>
      <c r="C12" s="32" t="s">
        <v>86</v>
      </c>
      <c r="D12" s="33">
        <v>485</v>
      </c>
      <c r="E12" s="33">
        <v>3.9</v>
      </c>
      <c r="F12" s="34">
        <v>485</v>
      </c>
      <c r="G12" s="34" t="s">
        <v>40</v>
      </c>
      <c r="H12" s="34"/>
      <c r="I12" s="34" t="s">
        <v>41</v>
      </c>
      <c r="J12" s="34" t="s">
        <v>63</v>
      </c>
      <c r="K12" s="31" t="s">
        <v>29</v>
      </c>
    </row>
    <row r="13" spans="1:11" x14ac:dyDescent="0.2">
      <c r="A13" s="31" t="s">
        <v>98</v>
      </c>
      <c r="B13" s="37" t="str">
        <f>[1]Summary!A2</f>
        <v>614561.2142</v>
      </c>
      <c r="C13" s="37" t="str">
        <f>[1]Summary!B2</f>
        <v>815764.6774</v>
      </c>
      <c r="D13" s="33">
        <v>485</v>
      </c>
      <c r="E13" s="33">
        <v>3.7</v>
      </c>
      <c r="F13" s="34">
        <v>485</v>
      </c>
      <c r="G13" s="34" t="s">
        <v>40</v>
      </c>
      <c r="H13" s="34"/>
      <c r="I13" s="34" t="s">
        <v>41</v>
      </c>
      <c r="J13" s="34" t="s">
        <v>103</v>
      </c>
      <c r="K13" s="31" t="s">
        <v>29</v>
      </c>
    </row>
    <row r="14" spans="1:11" x14ac:dyDescent="0.2">
      <c r="A14" s="31" t="s">
        <v>99</v>
      </c>
      <c r="B14" s="37" t="str">
        <f>[1]Summary!A3</f>
        <v>614566.2090</v>
      </c>
      <c r="C14" s="37" t="str">
        <f>[1]Summary!B3</f>
        <v>815762.0183</v>
      </c>
      <c r="D14" s="33">
        <v>485</v>
      </c>
      <c r="E14" s="33">
        <v>2.4</v>
      </c>
      <c r="F14" s="34">
        <v>485</v>
      </c>
      <c r="G14" s="34" t="s">
        <v>40</v>
      </c>
      <c r="H14" s="34"/>
      <c r="I14" s="34" t="s">
        <v>41</v>
      </c>
      <c r="J14" s="34" t="s">
        <v>105</v>
      </c>
      <c r="K14" s="31" t="s">
        <v>29</v>
      </c>
    </row>
    <row r="15" spans="1:11" x14ac:dyDescent="0.2">
      <c r="A15" s="31" t="s">
        <v>100</v>
      </c>
      <c r="B15" s="37" t="str">
        <f>[1]Summary!A4</f>
        <v>614571.8908</v>
      </c>
      <c r="C15" s="37" t="str">
        <f>[1]Summary!B4</f>
        <v>815758.4110</v>
      </c>
      <c r="D15" s="33">
        <v>485</v>
      </c>
      <c r="E15" s="33">
        <v>2.7</v>
      </c>
      <c r="F15" s="34">
        <v>485</v>
      </c>
      <c r="G15" s="34" t="s">
        <v>40</v>
      </c>
      <c r="H15" s="34"/>
      <c r="I15" s="34" t="s">
        <v>41</v>
      </c>
      <c r="J15" s="34" t="s">
        <v>109</v>
      </c>
      <c r="K15" s="31" t="s">
        <v>29</v>
      </c>
    </row>
    <row r="16" spans="1:11" x14ac:dyDescent="0.2">
      <c r="A16" s="31" t="s">
        <v>101</v>
      </c>
      <c r="B16" s="37" t="str">
        <f>[1]Summary!A5</f>
        <v>614577.7037</v>
      </c>
      <c r="C16" s="37" t="str">
        <f>[1]Summary!B5</f>
        <v>815752.9985</v>
      </c>
      <c r="D16" s="33">
        <v>485</v>
      </c>
      <c r="E16" s="33">
        <v>4.8</v>
      </c>
      <c r="F16" s="34">
        <v>485</v>
      </c>
      <c r="G16" s="34" t="s">
        <v>40</v>
      </c>
      <c r="H16" s="34"/>
      <c r="I16" s="34" t="s">
        <v>41</v>
      </c>
      <c r="J16" s="35">
        <v>43530</v>
      </c>
      <c r="K16" s="31" t="s">
        <v>29</v>
      </c>
    </row>
    <row r="17" spans="1:11" x14ac:dyDescent="0.25">
      <c r="A17" s="31" t="s">
        <v>102</v>
      </c>
      <c r="B17" s="38" t="str">
        <f>[1]Summary!A6</f>
        <v>614581.6917</v>
      </c>
      <c r="C17" s="38" t="str">
        <f>[1]Summary!B6</f>
        <v>815750.6142</v>
      </c>
      <c r="D17" s="33">
        <v>485</v>
      </c>
      <c r="E17" s="33">
        <v>3.4</v>
      </c>
      <c r="F17" s="34">
        <v>485</v>
      </c>
      <c r="G17" s="34" t="s">
        <v>40</v>
      </c>
      <c r="H17" s="34"/>
      <c r="I17" s="34" t="s">
        <v>41</v>
      </c>
      <c r="J17" s="35">
        <v>43744</v>
      </c>
      <c r="K17" s="31" t="s">
        <v>29</v>
      </c>
    </row>
    <row r="18" spans="1:11" x14ac:dyDescent="0.25">
      <c r="A18" s="31" t="s">
        <v>111</v>
      </c>
      <c r="B18" s="38" t="str">
        <f>[1]Summary!A7</f>
        <v>614586.6592</v>
      </c>
      <c r="C18" s="38" t="str">
        <f>[1]Summary!B7</f>
        <v>815747.8310</v>
      </c>
      <c r="D18" s="33">
        <v>485</v>
      </c>
      <c r="E18" s="33">
        <v>3.9</v>
      </c>
      <c r="F18" s="34">
        <v>485</v>
      </c>
      <c r="G18" s="34" t="s">
        <v>40</v>
      </c>
      <c r="H18" s="34"/>
      <c r="I18" s="34" t="s">
        <v>41</v>
      </c>
      <c r="J18" s="34" t="s">
        <v>116</v>
      </c>
      <c r="K18" s="31" t="s">
        <v>29</v>
      </c>
    </row>
    <row r="19" spans="1:11" x14ac:dyDescent="0.25">
      <c r="A19" s="31" t="s">
        <v>112</v>
      </c>
      <c r="B19" s="38" t="str">
        <f>[1]Summary!A8</f>
        <v>614596.7555</v>
      </c>
      <c r="C19" s="38" t="str">
        <f>[1]Summary!B8</f>
        <v>815745.1579</v>
      </c>
      <c r="D19" s="33">
        <v>485</v>
      </c>
      <c r="E19" s="33">
        <v>3.6</v>
      </c>
      <c r="F19" s="34">
        <v>485</v>
      </c>
      <c r="G19" s="34" t="s">
        <v>40</v>
      </c>
      <c r="H19" s="34"/>
      <c r="I19" s="34" t="s">
        <v>41</v>
      </c>
      <c r="J19" s="34" t="s">
        <v>118</v>
      </c>
      <c r="K19" s="31" t="s">
        <v>29</v>
      </c>
    </row>
    <row r="20" spans="1:11" x14ac:dyDescent="0.25">
      <c r="A20" s="31" t="s">
        <v>113</v>
      </c>
      <c r="B20" s="38" t="str">
        <f>[1]Summary!A9</f>
        <v>614599.1850</v>
      </c>
      <c r="C20" s="38" t="str">
        <f>[1]Summary!B9</f>
        <v>815742.8551</v>
      </c>
      <c r="D20" s="33">
        <v>485</v>
      </c>
      <c r="E20" s="33">
        <v>3.4</v>
      </c>
      <c r="F20" s="34">
        <v>485</v>
      </c>
      <c r="G20" s="34" t="s">
        <v>40</v>
      </c>
      <c r="H20" s="34"/>
      <c r="I20" s="34" t="s">
        <v>41</v>
      </c>
      <c r="J20" s="34" t="s">
        <v>120</v>
      </c>
      <c r="K20" s="31" t="s">
        <v>29</v>
      </c>
    </row>
    <row r="21" spans="1:11" x14ac:dyDescent="0.25">
      <c r="A21" s="31" t="s">
        <v>114</v>
      </c>
      <c r="B21" s="38" t="str">
        <f>[1]Summary!A10</f>
        <v>614604.8565</v>
      </c>
      <c r="C21" s="38" t="str">
        <f>[1]Summary!B10</f>
        <v>815739.1075</v>
      </c>
      <c r="D21" s="33">
        <v>485</v>
      </c>
      <c r="E21" s="33">
        <v>4.2</v>
      </c>
      <c r="F21" s="34">
        <v>485</v>
      </c>
      <c r="G21" s="34" t="s">
        <v>40</v>
      </c>
      <c r="H21" s="34"/>
      <c r="I21" s="34" t="s">
        <v>41</v>
      </c>
      <c r="J21" s="34" t="s">
        <v>122</v>
      </c>
      <c r="K21" s="31" t="s">
        <v>29</v>
      </c>
    </row>
    <row r="22" spans="1:11" x14ac:dyDescent="0.25">
      <c r="A22" s="31" t="s">
        <v>115</v>
      </c>
      <c r="B22" s="38" t="str">
        <f>[1]Summary!A11</f>
        <v>614611.5066</v>
      </c>
      <c r="C22" s="38" t="str">
        <f>[1]Summary!B11</f>
        <v>815735.1326</v>
      </c>
      <c r="D22" s="33">
        <v>485</v>
      </c>
      <c r="E22" s="33">
        <v>4</v>
      </c>
      <c r="F22" s="34">
        <v>485</v>
      </c>
      <c r="G22" s="34" t="s">
        <v>40</v>
      </c>
      <c r="H22" s="34"/>
      <c r="I22" s="34" t="s">
        <v>41</v>
      </c>
      <c r="J22" s="34" t="s">
        <v>124</v>
      </c>
      <c r="K22" s="31" t="s">
        <v>29</v>
      </c>
    </row>
    <row r="23" spans="1:11" x14ac:dyDescent="0.25">
      <c r="A23" s="31" t="s">
        <v>126</v>
      </c>
      <c r="B23" s="38" t="str">
        <f>[1]Summary!A12</f>
        <v>614617.0816</v>
      </c>
      <c r="C23" s="38" t="str">
        <f>[1]Summary!B12</f>
        <v>815731.0108</v>
      </c>
      <c r="D23" s="33">
        <v>485</v>
      </c>
      <c r="E23" s="33">
        <v>3.7</v>
      </c>
      <c r="F23" s="34">
        <v>485</v>
      </c>
      <c r="G23" s="34" t="s">
        <v>40</v>
      </c>
      <c r="H23" s="34"/>
      <c r="I23" s="34" t="s">
        <v>41</v>
      </c>
      <c r="J23" s="34" t="s">
        <v>127</v>
      </c>
      <c r="K23" s="31" t="s">
        <v>29</v>
      </c>
    </row>
    <row r="24" spans="1:11" x14ac:dyDescent="0.25">
      <c r="A24" s="31" t="s">
        <v>129</v>
      </c>
      <c r="B24" s="38" t="str">
        <f>[1]Summary!A13</f>
        <v>614620.6484</v>
      </c>
      <c r="C24" s="38" t="str">
        <f>[1]Summary!B13</f>
        <v>815727.5235</v>
      </c>
      <c r="D24" s="33">
        <v>485</v>
      </c>
      <c r="E24" s="33">
        <v>3.5</v>
      </c>
      <c r="F24" s="34">
        <v>485</v>
      </c>
      <c r="G24" s="34" t="s">
        <v>40</v>
      </c>
      <c r="H24" s="34"/>
      <c r="I24" s="34" t="s">
        <v>41</v>
      </c>
      <c r="J24" s="35">
        <v>43644</v>
      </c>
      <c r="K24" s="31" t="s">
        <v>29</v>
      </c>
    </row>
    <row r="25" spans="1:11" x14ac:dyDescent="0.25">
      <c r="A25" s="31" t="s">
        <v>130</v>
      </c>
      <c r="B25" s="38" t="str">
        <f>[1]Summary!A14</f>
        <v>614622.9943</v>
      </c>
      <c r="C25" s="38" t="str">
        <f>[1]Summary!B14</f>
        <v>815724.3456</v>
      </c>
      <c r="D25" s="33">
        <v>485</v>
      </c>
      <c r="E25" s="33">
        <v>3.6</v>
      </c>
      <c r="F25" s="34">
        <v>485</v>
      </c>
      <c r="G25" s="34" t="s">
        <v>40</v>
      </c>
      <c r="H25" s="34"/>
      <c r="I25" s="34" t="s">
        <v>41</v>
      </c>
      <c r="J25" s="35">
        <v>43647</v>
      </c>
      <c r="K25" s="31" t="s">
        <v>29</v>
      </c>
    </row>
    <row r="26" spans="1:11" x14ac:dyDescent="0.25">
      <c r="A26" s="31" t="s">
        <v>133</v>
      </c>
      <c r="B26" s="38" t="str">
        <f>[1]Summary!A15</f>
        <v>614627.0741</v>
      </c>
      <c r="C26" s="38" t="str">
        <f>[1]Summary!B15</f>
        <v>815720.7340</v>
      </c>
      <c r="D26" s="33">
        <v>485</v>
      </c>
      <c r="E26" s="33">
        <v>4.0999999999999996</v>
      </c>
      <c r="F26" s="34">
        <v>485</v>
      </c>
      <c r="G26" s="34" t="s">
        <v>40</v>
      </c>
      <c r="H26" s="34"/>
      <c r="I26" s="34" t="s">
        <v>41</v>
      </c>
      <c r="J26" s="35">
        <v>43649</v>
      </c>
      <c r="K26" s="31" t="s">
        <v>29</v>
      </c>
    </row>
    <row r="27" spans="1:11" x14ac:dyDescent="0.25">
      <c r="A27" s="31" t="s">
        <v>148</v>
      </c>
      <c r="B27" s="33">
        <v>614629.28240000003</v>
      </c>
      <c r="C27" s="33">
        <v>815717.72679999995</v>
      </c>
      <c r="D27" s="33">
        <v>485</v>
      </c>
      <c r="E27" s="33">
        <v>4</v>
      </c>
      <c r="F27" s="34">
        <v>485</v>
      </c>
      <c r="G27" s="34" t="s">
        <v>40</v>
      </c>
      <c r="H27" s="34"/>
      <c r="I27" s="34" t="s">
        <v>41</v>
      </c>
      <c r="J27" s="35">
        <v>43651</v>
      </c>
      <c r="K27" s="31" t="s">
        <v>29</v>
      </c>
    </row>
    <row r="28" spans="1:11" x14ac:dyDescent="0.25">
      <c r="A28" s="31" t="s">
        <v>149</v>
      </c>
      <c r="B28" s="33">
        <v>614634.59420000005</v>
      </c>
      <c r="C28" s="33">
        <v>815713.37899999996</v>
      </c>
      <c r="D28" s="33">
        <v>485</v>
      </c>
      <c r="E28" s="33">
        <v>4</v>
      </c>
      <c r="F28" s="34">
        <v>485</v>
      </c>
      <c r="G28" s="34" t="s">
        <v>40</v>
      </c>
      <c r="H28" s="34"/>
      <c r="I28" s="34" t="s">
        <v>41</v>
      </c>
      <c r="J28" s="35">
        <v>43656</v>
      </c>
      <c r="K28" s="31" t="s">
        <v>29</v>
      </c>
    </row>
    <row r="29" spans="1:11" x14ac:dyDescent="0.25">
      <c r="A29" s="31" t="s">
        <v>150</v>
      </c>
      <c r="B29" s="33">
        <v>614641.00309999997</v>
      </c>
      <c r="C29" s="33">
        <v>815710.70270000002</v>
      </c>
      <c r="D29" s="33">
        <v>485</v>
      </c>
      <c r="E29" s="33">
        <v>4.5999999999999996</v>
      </c>
      <c r="F29" s="34">
        <v>485</v>
      </c>
      <c r="G29" s="34" t="s">
        <v>40</v>
      </c>
      <c r="H29" s="34"/>
      <c r="I29" s="34" t="s">
        <v>41</v>
      </c>
      <c r="J29" s="35">
        <v>43657</v>
      </c>
      <c r="K29" s="31" t="s">
        <v>29</v>
      </c>
    </row>
    <row r="30" spans="1:11" x14ac:dyDescent="0.25">
      <c r="A30" s="31" t="s">
        <v>151</v>
      </c>
      <c r="B30" s="33">
        <v>614646.88</v>
      </c>
      <c r="C30" s="33">
        <v>815707.40700000001</v>
      </c>
      <c r="D30" s="33">
        <v>485</v>
      </c>
      <c r="E30" s="33">
        <v>4.5</v>
      </c>
      <c r="F30" s="34">
        <v>485</v>
      </c>
      <c r="G30" s="34" t="s">
        <v>40</v>
      </c>
      <c r="H30" s="34"/>
      <c r="I30" s="34" t="s">
        <v>41</v>
      </c>
      <c r="J30" s="35">
        <v>43658</v>
      </c>
      <c r="K30" s="31" t="s">
        <v>29</v>
      </c>
    </row>
    <row r="31" spans="1:11" x14ac:dyDescent="0.25">
      <c r="A31" s="31" t="s">
        <v>152</v>
      </c>
      <c r="B31" s="33">
        <v>614651.98190000001</v>
      </c>
      <c r="C31" s="33">
        <v>815704.67020000005</v>
      </c>
      <c r="D31" s="33">
        <v>485</v>
      </c>
      <c r="E31" s="33">
        <v>4</v>
      </c>
      <c r="F31" s="34">
        <v>485</v>
      </c>
      <c r="G31" s="34" t="s">
        <v>40</v>
      </c>
      <c r="H31" s="34"/>
      <c r="I31" s="34" t="s">
        <v>41</v>
      </c>
      <c r="J31" s="35">
        <v>43661</v>
      </c>
      <c r="K31" s="31" t="s">
        <v>29</v>
      </c>
    </row>
    <row r="32" spans="1:11" x14ac:dyDescent="0.25">
      <c r="A32" s="31" t="s">
        <v>158</v>
      </c>
      <c r="B32" s="33">
        <v>614657.2084</v>
      </c>
      <c r="C32" s="33">
        <v>815701.7145</v>
      </c>
      <c r="D32" s="33">
        <v>485</v>
      </c>
      <c r="E32" s="33">
        <v>4.0999999999999996</v>
      </c>
      <c r="F32" s="34">
        <v>485</v>
      </c>
      <c r="G32" s="34" t="s">
        <v>40</v>
      </c>
      <c r="H32" s="34"/>
      <c r="I32" s="34" t="s">
        <v>41</v>
      </c>
      <c r="J32" s="34" t="s">
        <v>162</v>
      </c>
      <c r="K32" s="31" t="s">
        <v>29</v>
      </c>
    </row>
    <row r="33" spans="1:11" x14ac:dyDescent="0.25">
      <c r="A33" s="31" t="s">
        <v>159</v>
      </c>
      <c r="B33" s="33">
        <v>614660.38130000001</v>
      </c>
      <c r="C33" s="33">
        <v>815698.8848</v>
      </c>
      <c r="D33" s="33">
        <v>485</v>
      </c>
      <c r="E33" s="33">
        <v>4</v>
      </c>
      <c r="F33" s="34">
        <v>485</v>
      </c>
      <c r="G33" s="34" t="s">
        <v>40</v>
      </c>
      <c r="H33" s="34"/>
      <c r="I33" s="34" t="s">
        <v>41</v>
      </c>
      <c r="J33" s="34" t="s">
        <v>164</v>
      </c>
      <c r="K33" s="31" t="s">
        <v>29</v>
      </c>
    </row>
    <row r="34" spans="1:11" x14ac:dyDescent="0.25">
      <c r="A34" s="31" t="s">
        <v>160</v>
      </c>
      <c r="B34" s="33">
        <v>614661.56339999998</v>
      </c>
      <c r="C34" s="33">
        <v>815695.527</v>
      </c>
      <c r="D34" s="33">
        <v>485</v>
      </c>
      <c r="E34" s="33">
        <v>3.7</v>
      </c>
      <c r="F34" s="34">
        <v>485</v>
      </c>
      <c r="G34" s="34" t="s">
        <v>40</v>
      </c>
      <c r="H34" s="34"/>
      <c r="I34" s="34" t="s">
        <v>41</v>
      </c>
      <c r="J34" s="34" t="s">
        <v>166</v>
      </c>
      <c r="K34" s="31" t="s">
        <v>29</v>
      </c>
    </row>
    <row r="35" spans="1:11" x14ac:dyDescent="0.25">
      <c r="A35" s="31" t="s">
        <v>161</v>
      </c>
      <c r="B35" s="33">
        <v>614668.12210000004</v>
      </c>
      <c r="C35" s="33">
        <v>815686.94750000001</v>
      </c>
      <c r="D35" s="33">
        <v>485</v>
      </c>
      <c r="E35" s="33">
        <v>3.9</v>
      </c>
      <c r="F35" s="34">
        <v>485</v>
      </c>
      <c r="G35" s="34" t="s">
        <v>40</v>
      </c>
      <c r="H35" s="34"/>
      <c r="I35" s="34" t="s">
        <v>41</v>
      </c>
      <c r="J35" s="34" t="s">
        <v>168</v>
      </c>
      <c r="K35" s="31" t="s">
        <v>29</v>
      </c>
    </row>
    <row r="36" spans="1:11" x14ac:dyDescent="0.25">
      <c r="A36" s="31" t="s">
        <v>170</v>
      </c>
      <c r="B36" s="33">
        <v>614674.15819999995</v>
      </c>
      <c r="C36" s="33">
        <v>815682.2513</v>
      </c>
      <c r="D36" s="33">
        <v>485</v>
      </c>
      <c r="E36" s="33">
        <v>3.8</v>
      </c>
      <c r="F36" s="34">
        <v>485</v>
      </c>
      <c r="G36" s="34" t="s">
        <v>40</v>
      </c>
      <c r="H36" s="34"/>
      <c r="I36" s="34" t="s">
        <v>41</v>
      </c>
      <c r="J36" s="35">
        <v>43473</v>
      </c>
      <c r="K36" s="31" t="s">
        <v>29</v>
      </c>
    </row>
    <row r="37" spans="1:11" x14ac:dyDescent="0.25">
      <c r="A37" s="31" t="s">
        <v>171</v>
      </c>
      <c r="B37" s="33">
        <v>614680.81019999995</v>
      </c>
      <c r="C37" s="33">
        <v>815679.28540000005</v>
      </c>
      <c r="D37" s="33">
        <v>485</v>
      </c>
      <c r="E37" s="33">
        <v>1</v>
      </c>
      <c r="F37" s="34">
        <v>485</v>
      </c>
      <c r="G37" s="34" t="s">
        <v>40</v>
      </c>
      <c r="H37" s="34"/>
      <c r="I37" s="34" t="s">
        <v>41</v>
      </c>
      <c r="J37" s="35">
        <v>43593</v>
      </c>
      <c r="K37" s="31" t="s">
        <v>29</v>
      </c>
    </row>
    <row r="38" spans="1:11" s="17" customFormat="1" x14ac:dyDescent="0.25">
      <c r="A38" s="31" t="s">
        <v>174</v>
      </c>
      <c r="B38" s="33">
        <v>614685.43110000005</v>
      </c>
      <c r="C38" s="33">
        <v>815676.10990000004</v>
      </c>
      <c r="D38" s="33">
        <v>485</v>
      </c>
      <c r="E38" s="33">
        <v>3.2</v>
      </c>
      <c r="F38" s="34">
        <v>485</v>
      </c>
      <c r="G38" s="34" t="s">
        <v>40</v>
      </c>
      <c r="H38" s="34"/>
      <c r="I38" s="34" t="s">
        <v>41</v>
      </c>
      <c r="J38" s="35">
        <v>43654</v>
      </c>
      <c r="K38" s="31" t="s">
        <v>29</v>
      </c>
    </row>
  </sheetData>
  <pageMargins left="0.7" right="0.7" top="0.75" bottom="0.75" header="0.3" footer="0.3"/>
  <pageSetup paperSize="9" orientation="portrait" r:id="rId1"/>
  <ignoredErrors>
    <ignoredError sqref="B2: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1"/>
  <sheetViews>
    <sheetView zoomScaleNormal="100" workbookViewId="0">
      <pane ySplit="1" topLeftCell="A76" activePane="bottomLeft" state="frozen"/>
      <selection pane="bottomLeft" activeCell="C119" sqref="C119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7" bestFit="1" customWidth="1"/>
    <col min="15" max="15" width="12.140625" style="29" bestFit="1" customWidth="1"/>
    <col min="16" max="16" width="12" style="29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23" t="s">
        <v>13</v>
      </c>
      <c r="F1" s="24" t="s">
        <v>14</v>
      </c>
      <c r="G1" s="24" t="s">
        <v>16</v>
      </c>
      <c r="H1" s="24" t="s">
        <v>20</v>
      </c>
      <c r="I1" s="24" t="s">
        <v>21</v>
      </c>
      <c r="J1" s="24" t="s">
        <v>19</v>
      </c>
      <c r="K1" s="25" t="s">
        <v>28</v>
      </c>
      <c r="L1" s="24" t="s">
        <v>15</v>
      </c>
      <c r="M1" s="8" t="s">
        <v>17</v>
      </c>
      <c r="N1" s="26" t="s">
        <v>18</v>
      </c>
      <c r="O1" s="28" t="s">
        <v>22</v>
      </c>
      <c r="P1" s="28" t="s">
        <v>23</v>
      </c>
      <c r="Q1" s="9" t="s">
        <v>24</v>
      </c>
    </row>
    <row r="2" spans="1:17" x14ac:dyDescent="0.2">
      <c r="A2" s="31" t="s">
        <v>35</v>
      </c>
      <c r="B2" s="39">
        <v>0</v>
      </c>
      <c r="C2" s="39">
        <f>D2</f>
        <v>1.3</v>
      </c>
      <c r="D2" s="39">
        <v>1.3</v>
      </c>
      <c r="E2" s="40">
        <f>[2]Entry!B8</f>
        <v>366221</v>
      </c>
      <c r="F2" s="41">
        <f>[2]Entry!E8</f>
        <v>0.222</v>
      </c>
      <c r="G2" s="41">
        <f>[2]Entry!F8</f>
        <v>5.2999999999999999E-2</v>
      </c>
      <c r="H2" s="41">
        <f>[2]Entry!G8</f>
        <v>4.0000000000000001E-3</v>
      </c>
      <c r="I2" s="41">
        <f>[2]Entry!H8</f>
        <v>1.7000000000000001E-2</v>
      </c>
      <c r="J2" s="41">
        <f>[2]Entry!I8</f>
        <v>2.7210884353741518</v>
      </c>
      <c r="K2" s="42"/>
      <c r="L2" s="41">
        <f>[2]Entry!K8</f>
        <v>0.39400000000000002</v>
      </c>
      <c r="M2" s="40" t="s">
        <v>30</v>
      </c>
      <c r="N2" s="43"/>
      <c r="O2" s="44" t="s">
        <v>43</v>
      </c>
      <c r="P2" s="44" t="s">
        <v>43</v>
      </c>
      <c r="Q2" s="45" t="s">
        <v>44</v>
      </c>
    </row>
    <row r="3" spans="1:17" x14ac:dyDescent="0.2">
      <c r="A3" s="31" t="s">
        <v>35</v>
      </c>
      <c r="B3" s="39">
        <f>C2</f>
        <v>1.3</v>
      </c>
      <c r="C3" s="39">
        <f>B3+D3</f>
        <v>1.9</v>
      </c>
      <c r="D3" s="39">
        <v>0.6</v>
      </c>
      <c r="E3" s="40">
        <f>[2]Entry!B9</f>
        <v>366222</v>
      </c>
      <c r="F3" s="41">
        <f>[2]Entry!E9</f>
        <v>1.52</v>
      </c>
      <c r="G3" s="41">
        <f>[2]Entry!F9</f>
        <v>0.30099999999999999</v>
      </c>
      <c r="H3" s="41">
        <f>[2]Entry!G9</f>
        <v>1.2999999999999999E-2</v>
      </c>
      <c r="I3" s="41">
        <f>[2]Entry!H9</f>
        <v>2.9000000000000001E-2</v>
      </c>
      <c r="J3" s="41">
        <f>[2]Entry!I9</f>
        <v>2.7210884353741518</v>
      </c>
      <c r="K3" s="42"/>
      <c r="L3" s="41">
        <f>[2]Entry!K9</f>
        <v>3.6080000000000001</v>
      </c>
      <c r="M3" s="40" t="s">
        <v>31</v>
      </c>
      <c r="N3" s="43">
        <v>0.6</v>
      </c>
      <c r="O3" s="44" t="s">
        <v>43</v>
      </c>
      <c r="P3" s="44" t="s">
        <v>43</v>
      </c>
      <c r="Q3" s="45" t="s">
        <v>44</v>
      </c>
    </row>
    <row r="4" spans="1:17" x14ac:dyDescent="0.2">
      <c r="A4" s="31" t="s">
        <v>35</v>
      </c>
      <c r="B4" s="39">
        <f>C3</f>
        <v>1.9</v>
      </c>
      <c r="C4" s="39">
        <f>B4+D4</f>
        <v>4.0999999999999996</v>
      </c>
      <c r="D4" s="39">
        <v>2.2000000000000002</v>
      </c>
      <c r="E4" s="40">
        <f>[2]Entry!B10</f>
        <v>366223</v>
      </c>
      <c r="F4" s="41">
        <f>[2]Entry!E10</f>
        <v>0.82600000000000007</v>
      </c>
      <c r="G4" s="41">
        <f>[2]Entry!F10</f>
        <v>5.1999999999999998E-2</v>
      </c>
      <c r="H4" s="41">
        <f>[2]Entry!G10</f>
        <v>1.0999999999999999E-2</v>
      </c>
      <c r="I4" s="41">
        <f>[2]Entry!H10</f>
        <v>0.02</v>
      </c>
      <c r="J4" s="41">
        <f>[2]Entry!I10</f>
        <v>2.6845637583892659</v>
      </c>
      <c r="K4" s="42"/>
      <c r="L4" s="41">
        <f>[2]Entry!K10</f>
        <v>0.32600000000000001</v>
      </c>
      <c r="M4" s="40" t="s">
        <v>32</v>
      </c>
      <c r="N4" s="43"/>
      <c r="O4" s="44" t="s">
        <v>43</v>
      </c>
      <c r="P4" s="44" t="s">
        <v>43</v>
      </c>
      <c r="Q4" s="45" t="s">
        <v>44</v>
      </c>
    </row>
    <row r="5" spans="1:17" x14ac:dyDescent="0.2">
      <c r="A5" s="31" t="s">
        <v>36</v>
      </c>
      <c r="B5" s="39">
        <v>0</v>
      </c>
      <c r="C5" s="39">
        <f>D5</f>
        <v>1</v>
      </c>
      <c r="D5" s="39">
        <v>1</v>
      </c>
      <c r="E5" s="40">
        <f>[3]Entry!B8</f>
        <v>366481</v>
      </c>
      <c r="F5" s="41">
        <f>[3]Entry!E8</f>
        <v>0.71400000000000008</v>
      </c>
      <c r="G5" s="41">
        <f>[3]Entry!F8</f>
        <v>5.2999999999999999E-2</v>
      </c>
      <c r="H5" s="41">
        <f>[3]Entry!G8</f>
        <v>7.4999999999999997E-2</v>
      </c>
      <c r="I5" s="41">
        <f>[3]Entry!H8</f>
        <v>7.0000000000000007E-2</v>
      </c>
      <c r="J5" s="41">
        <f>[3]Entry!I8</f>
        <v>2.8985507246376789</v>
      </c>
      <c r="K5" s="42"/>
      <c r="L5" s="41">
        <f>[3]Entry!K8</f>
        <v>4.6100000000000003</v>
      </c>
      <c r="M5" s="40" t="s">
        <v>30</v>
      </c>
      <c r="N5" s="43"/>
      <c r="O5" s="44" t="s">
        <v>42</v>
      </c>
      <c r="P5" s="44" t="s">
        <v>42</v>
      </c>
      <c r="Q5" s="45" t="s">
        <v>45</v>
      </c>
    </row>
    <row r="6" spans="1:17" x14ac:dyDescent="0.2">
      <c r="A6" s="31" t="s">
        <v>36</v>
      </c>
      <c r="B6" s="39">
        <f>C5</f>
        <v>1</v>
      </c>
      <c r="C6" s="39">
        <f>B6+D6</f>
        <v>1.5</v>
      </c>
      <c r="D6" s="39">
        <v>0.5</v>
      </c>
      <c r="E6" s="40">
        <f>[3]Entry!B9</f>
        <v>366482</v>
      </c>
      <c r="F6" s="41">
        <f>[3]Entry!E9</f>
        <v>3.0039999999999996</v>
      </c>
      <c r="G6" s="41">
        <f>[3]Entry!F9</f>
        <v>9.9000000000000005E-2</v>
      </c>
      <c r="H6" s="41">
        <f>[3]Entry!G9</f>
        <v>6.4000000000000001E-2</v>
      </c>
      <c r="I6" s="41">
        <f>[3]Entry!H9</f>
        <v>0.189</v>
      </c>
      <c r="J6" s="41">
        <f>[3]Entry!I9</f>
        <v>2.8776978417266235</v>
      </c>
      <c r="K6" s="42"/>
      <c r="L6" s="41">
        <f>[3]Entry!K9</f>
        <v>9.0020000000000007</v>
      </c>
      <c r="M6" s="40" t="s">
        <v>31</v>
      </c>
      <c r="N6" s="43">
        <v>0.5</v>
      </c>
      <c r="O6" s="44" t="s">
        <v>42</v>
      </c>
      <c r="P6" s="44" t="s">
        <v>42</v>
      </c>
      <c r="Q6" s="45" t="s">
        <v>45</v>
      </c>
    </row>
    <row r="7" spans="1:17" x14ac:dyDescent="0.2">
      <c r="A7" s="31" t="s">
        <v>36</v>
      </c>
      <c r="B7" s="39">
        <f>C6</f>
        <v>1.5</v>
      </c>
      <c r="C7" s="39">
        <f>B7+D7</f>
        <v>4.5</v>
      </c>
      <c r="D7" s="39">
        <v>3</v>
      </c>
      <c r="E7" s="40">
        <f>[3]Entry!B10</f>
        <v>366483</v>
      </c>
      <c r="F7" s="41">
        <f>[3]Entry!E10</f>
        <v>9.1999999999999998E-2</v>
      </c>
      <c r="G7" s="41">
        <f>[3]Entry!F10</f>
        <v>0.156</v>
      </c>
      <c r="H7" s="41">
        <f>[3]Entry!G10</f>
        <v>1E-3</v>
      </c>
      <c r="I7" s="41">
        <f>[3]Entry!H10</f>
        <v>5.0000000000000001E-3</v>
      </c>
      <c r="J7" s="41">
        <f>[3]Entry!I10</f>
        <v>2.8571428571428572</v>
      </c>
      <c r="K7" s="42"/>
      <c r="L7" s="41">
        <f>[3]Entry!K10</f>
        <v>1.4970000000000001</v>
      </c>
      <c r="M7" s="40" t="s">
        <v>32</v>
      </c>
      <c r="N7" s="43"/>
      <c r="O7" s="44" t="s">
        <v>42</v>
      </c>
      <c r="P7" s="44" t="s">
        <v>42</v>
      </c>
      <c r="Q7" s="45" t="s">
        <v>45</v>
      </c>
    </row>
    <row r="8" spans="1:17" x14ac:dyDescent="0.2">
      <c r="A8" s="31" t="s">
        <v>37</v>
      </c>
      <c r="B8" s="39">
        <v>0</v>
      </c>
      <c r="C8" s="39">
        <f>D8</f>
        <v>2</v>
      </c>
      <c r="D8" s="39">
        <v>2</v>
      </c>
      <c r="E8" s="40">
        <f>[4]Entry!B8</f>
        <v>366863</v>
      </c>
      <c r="F8" s="41">
        <f>[4]Entry!E8</f>
        <v>3.08</v>
      </c>
      <c r="G8" s="41">
        <f>[4]Entry!F8</f>
        <v>6.7000000000000004E-2</v>
      </c>
      <c r="H8" s="41">
        <f>[4]Entry!G8</f>
        <v>1.0999999999999999E-2</v>
      </c>
      <c r="I8" s="41">
        <f>[4]Entry!H8</f>
        <v>3.1E-2</v>
      </c>
      <c r="J8" s="41">
        <f>[4]Entry!I8</f>
        <v>2.7586206896551726</v>
      </c>
      <c r="K8" s="42"/>
      <c r="L8" s="41">
        <f>[4]Entry!K8</f>
        <v>12.706</v>
      </c>
      <c r="M8" s="40" t="s">
        <v>30</v>
      </c>
      <c r="N8" s="43"/>
      <c r="O8" s="44" t="s">
        <v>33</v>
      </c>
      <c r="P8" s="44" t="s">
        <v>34</v>
      </c>
      <c r="Q8" s="45" t="s">
        <v>46</v>
      </c>
    </row>
    <row r="9" spans="1:17" x14ac:dyDescent="0.2">
      <c r="A9" s="31" t="s">
        <v>37</v>
      </c>
      <c r="B9" s="39">
        <f>C8</f>
        <v>2</v>
      </c>
      <c r="C9" s="39">
        <f>B9+D9</f>
        <v>3.6</v>
      </c>
      <c r="D9" s="39">
        <v>1.6</v>
      </c>
      <c r="E9" s="40">
        <f>[4]Entry!B9</f>
        <v>366864</v>
      </c>
      <c r="F9" s="41">
        <f>[4]Entry!E9</f>
        <v>0.54199999999999993</v>
      </c>
      <c r="G9" s="41">
        <f>[4]Entry!F9</f>
        <v>5.7000000000000002E-2</v>
      </c>
      <c r="H9" s="41">
        <f>[4]Entry!G9</f>
        <v>0.01</v>
      </c>
      <c r="I9" s="41">
        <f>[4]Entry!H9</f>
        <v>2.9000000000000001E-2</v>
      </c>
      <c r="J9" s="41">
        <f>[4]Entry!I9</f>
        <v>2.7027027027027004</v>
      </c>
      <c r="K9" s="42"/>
      <c r="L9" s="41">
        <f>[4]Entry!K9</f>
        <v>2.5350000000000001</v>
      </c>
      <c r="M9" s="40" t="s">
        <v>32</v>
      </c>
      <c r="N9" s="43"/>
      <c r="O9" s="44" t="s">
        <v>33</v>
      </c>
      <c r="P9" s="44" t="s">
        <v>34</v>
      </c>
      <c r="Q9" s="45" t="s">
        <v>46</v>
      </c>
    </row>
    <row r="10" spans="1:17" x14ac:dyDescent="0.2">
      <c r="A10" s="31" t="s">
        <v>38</v>
      </c>
      <c r="B10" s="39">
        <v>0</v>
      </c>
      <c r="C10" s="39">
        <f>D10</f>
        <v>2.4</v>
      </c>
      <c r="D10" s="39">
        <v>2.4</v>
      </c>
      <c r="E10" s="40">
        <f>[5]Entry!B8</f>
        <v>367777</v>
      </c>
      <c r="F10" s="41">
        <f>[5]Entry!E8</f>
        <v>7.99</v>
      </c>
      <c r="G10" s="41">
        <f>[5]Entry!F8</f>
        <v>0.18099999999999999</v>
      </c>
      <c r="H10" s="41">
        <f>[5]Entry!G8</f>
        <v>3.4000000000000002E-2</v>
      </c>
      <c r="I10" s="41">
        <f>[5]Entry!H8</f>
        <v>7.8E-2</v>
      </c>
      <c r="J10" s="41">
        <f>[5]Entry!I8</f>
        <v>2.7397260273972561</v>
      </c>
      <c r="K10" s="42"/>
      <c r="L10" s="41">
        <f>[5]Entry!K8</f>
        <v>3.7770000000000001</v>
      </c>
      <c r="M10" s="40" t="s">
        <v>30</v>
      </c>
      <c r="N10" s="43"/>
      <c r="O10" s="44" t="s">
        <v>47</v>
      </c>
      <c r="P10" s="44" t="s">
        <v>47</v>
      </c>
      <c r="Q10" s="45" t="s">
        <v>48</v>
      </c>
    </row>
    <row r="11" spans="1:17" x14ac:dyDescent="0.2">
      <c r="A11" s="31" t="s">
        <v>38</v>
      </c>
      <c r="B11" s="39">
        <f>C10</f>
        <v>2.4</v>
      </c>
      <c r="C11" s="39">
        <f>B11+D11</f>
        <v>2.6999999999999997</v>
      </c>
      <c r="D11" s="39">
        <v>0.3</v>
      </c>
      <c r="E11" s="40">
        <f>[5]Entry!B9</f>
        <v>367778</v>
      </c>
      <c r="F11" s="41">
        <f>[5]Entry!E9</f>
        <v>4.8659999999999997</v>
      </c>
      <c r="G11" s="41">
        <f>[5]Entry!F9</f>
        <v>0.46300000000000002</v>
      </c>
      <c r="H11" s="41">
        <f>[5]Entry!G9</f>
        <v>1.2E-2</v>
      </c>
      <c r="I11" s="41">
        <f>[5]Entry!H9</f>
        <v>3.4000000000000002E-2</v>
      </c>
      <c r="J11" s="41">
        <f>[5]Entry!I9</f>
        <v>2.8169014084507067</v>
      </c>
      <c r="K11" s="42"/>
      <c r="L11" s="41">
        <f>[5]Entry!K9</f>
        <v>20.097000000000001</v>
      </c>
      <c r="M11" s="40" t="s">
        <v>31</v>
      </c>
      <c r="N11" s="43">
        <v>0.3</v>
      </c>
      <c r="O11" s="44" t="s">
        <v>47</v>
      </c>
      <c r="P11" s="44" t="s">
        <v>47</v>
      </c>
      <c r="Q11" s="45" t="s">
        <v>48</v>
      </c>
    </row>
    <row r="12" spans="1:17" x14ac:dyDescent="0.2">
      <c r="A12" s="31" t="s">
        <v>38</v>
      </c>
      <c r="B12" s="39">
        <f>C11</f>
        <v>2.6999999999999997</v>
      </c>
      <c r="C12" s="39">
        <f>B12+D12</f>
        <v>4</v>
      </c>
      <c r="D12" s="39">
        <v>1.3</v>
      </c>
      <c r="E12" s="40">
        <f>[5]Entry!B10</f>
        <v>367779</v>
      </c>
      <c r="F12" s="41">
        <f>[5]Entry!E10</f>
        <v>2.06</v>
      </c>
      <c r="G12" s="41">
        <f>[5]Entry!F10</f>
        <v>6.3E-2</v>
      </c>
      <c r="H12" s="41">
        <f>[5]Entry!G10</f>
        <v>4.0000000000000001E-3</v>
      </c>
      <c r="I12" s="41">
        <f>[5]Entry!H10</f>
        <v>1.2999999999999999E-2</v>
      </c>
      <c r="J12" s="41">
        <f>[5]Entry!I10</f>
        <v>2.797202797202806</v>
      </c>
      <c r="K12" s="42"/>
      <c r="L12" s="41">
        <f>[5]Entry!K10</f>
        <v>1.605</v>
      </c>
      <c r="M12" s="40" t="s">
        <v>32</v>
      </c>
      <c r="N12" s="43"/>
      <c r="O12" s="44" t="s">
        <v>47</v>
      </c>
      <c r="P12" s="44" t="s">
        <v>47</v>
      </c>
      <c r="Q12" s="45" t="s">
        <v>48</v>
      </c>
    </row>
    <row r="13" spans="1:17" x14ac:dyDescent="0.2">
      <c r="A13" s="31" t="s">
        <v>39</v>
      </c>
      <c r="B13" s="39">
        <v>0</v>
      </c>
      <c r="C13" s="39">
        <f>D13</f>
        <v>1.7</v>
      </c>
      <c r="D13" s="39">
        <v>1.7</v>
      </c>
      <c r="E13" s="40">
        <f>[6]Entry!B8</f>
        <v>368205</v>
      </c>
      <c r="F13" s="41">
        <f>[6]Entry!E8</f>
        <v>0.72400000000000009</v>
      </c>
      <c r="G13" s="41">
        <f>[6]Entry!F8</f>
        <v>8.6999999999999994E-2</v>
      </c>
      <c r="H13" s="41">
        <f>[6]Entry!G8</f>
        <v>1.2999999999999999E-2</v>
      </c>
      <c r="I13" s="41">
        <f>[6]Entry!H8</f>
        <v>0.03</v>
      </c>
      <c r="J13" s="41">
        <f>[6]Entry!I8</f>
        <v>2.8985507246376789</v>
      </c>
      <c r="K13" s="42"/>
      <c r="L13" s="41">
        <f>[6]Entry!K8</f>
        <v>2.4950000000000001</v>
      </c>
      <c r="M13" s="40" t="s">
        <v>30</v>
      </c>
      <c r="N13" s="43"/>
      <c r="O13" s="44">
        <v>43587</v>
      </c>
      <c r="P13" s="44">
        <v>43587</v>
      </c>
      <c r="Q13" s="45" t="s">
        <v>49</v>
      </c>
    </row>
    <row r="14" spans="1:17" x14ac:dyDescent="0.2">
      <c r="A14" s="31" t="s">
        <v>39</v>
      </c>
      <c r="B14" s="39">
        <f>C13</f>
        <v>1.7</v>
      </c>
      <c r="C14" s="39">
        <f>B14+D14</f>
        <v>2.1</v>
      </c>
      <c r="D14" s="39">
        <v>0.4</v>
      </c>
      <c r="E14" s="40">
        <f>[6]Entry!B9</f>
        <v>368206</v>
      </c>
      <c r="F14" s="41">
        <f>[6]Entry!E9</f>
        <v>19.321999999999999</v>
      </c>
      <c r="G14" s="41">
        <f>[6]Entry!F9</f>
        <v>0.432</v>
      </c>
      <c r="H14" s="41">
        <f>[6]Entry!G9</f>
        <v>4.2999999999999997E-2</v>
      </c>
      <c r="I14" s="41">
        <f>[6]Entry!H9</f>
        <v>0.14199999999999999</v>
      </c>
      <c r="J14" s="41">
        <f>[6]Entry!I9</f>
        <v>2.9197080291970825</v>
      </c>
      <c r="K14" s="42"/>
      <c r="L14" s="41">
        <f>[6]Entry!K9</f>
        <v>4.5179999999999998</v>
      </c>
      <c r="M14" s="40" t="s">
        <v>31</v>
      </c>
      <c r="N14" s="43">
        <v>0.4</v>
      </c>
      <c r="O14" s="44">
        <v>43587</v>
      </c>
      <c r="P14" s="44">
        <v>43587</v>
      </c>
      <c r="Q14" s="45" t="s">
        <v>49</v>
      </c>
    </row>
    <row r="15" spans="1:17" x14ac:dyDescent="0.2">
      <c r="A15" s="31" t="s">
        <v>39</v>
      </c>
      <c r="B15" s="39">
        <f>C14</f>
        <v>2.1</v>
      </c>
      <c r="C15" s="39">
        <f>B15+D15</f>
        <v>3.3</v>
      </c>
      <c r="D15" s="39">
        <v>1.2</v>
      </c>
      <c r="E15" s="40">
        <f>[6]Entry!B10</f>
        <v>368207</v>
      </c>
      <c r="F15" s="41">
        <f>[6]Entry!E10</f>
        <v>0.96199999999999986</v>
      </c>
      <c r="G15" s="41">
        <f>[6]Entry!F10</f>
        <v>3.7999999999999999E-2</v>
      </c>
      <c r="H15" s="41">
        <f>[6]Entry!G10</f>
        <v>2.5999999999999999E-2</v>
      </c>
      <c r="I15" s="41">
        <f>[6]Entry!H10</f>
        <v>7.4999999999999997E-2</v>
      </c>
      <c r="J15" s="41">
        <f>[6]Entry!I10</f>
        <v>2.8776978417266235</v>
      </c>
      <c r="K15" s="42"/>
      <c r="L15" s="41">
        <f>[6]Entry!K10</f>
        <v>0.65300000000000002</v>
      </c>
      <c r="M15" s="40" t="s">
        <v>32</v>
      </c>
      <c r="N15" s="43"/>
      <c r="O15" s="44">
        <v>43587</v>
      </c>
      <c r="P15" s="44">
        <v>43587</v>
      </c>
      <c r="Q15" s="45" t="s">
        <v>49</v>
      </c>
    </row>
    <row r="16" spans="1:17" x14ac:dyDescent="0.2">
      <c r="A16" s="31" t="s">
        <v>50</v>
      </c>
      <c r="B16" s="39">
        <v>0</v>
      </c>
      <c r="C16" s="39">
        <f>D16</f>
        <v>2.6</v>
      </c>
      <c r="D16" s="39">
        <v>2.6</v>
      </c>
      <c r="E16" s="40">
        <f>[7]Entry!B8</f>
        <v>368874</v>
      </c>
      <c r="F16" s="41">
        <f>[7]Entry!E8</f>
        <v>11.85</v>
      </c>
      <c r="G16" s="41">
        <f>[7]Entry!F8</f>
        <v>0.28100000000000003</v>
      </c>
      <c r="H16" s="41">
        <f>[7]Entry!G8</f>
        <v>1.2E-2</v>
      </c>
      <c r="I16" s="41">
        <f>[7]Entry!H8</f>
        <v>5.1999999999999998E-2</v>
      </c>
      <c r="J16" s="41">
        <f>[7]Entry!I8</f>
        <v>2.6490066225165623</v>
      </c>
      <c r="K16" s="42"/>
      <c r="L16" s="41">
        <f>[7]Entry!K8</f>
        <v>7.4610000000000003</v>
      </c>
      <c r="M16" s="40" t="s">
        <v>30</v>
      </c>
      <c r="N16" s="43"/>
      <c r="O16" s="44">
        <v>43591</v>
      </c>
      <c r="P16" s="44">
        <v>43591</v>
      </c>
      <c r="Q16" s="45" t="s">
        <v>56</v>
      </c>
    </row>
    <row r="17" spans="1:17" x14ac:dyDescent="0.2">
      <c r="A17" s="31" t="s">
        <v>50</v>
      </c>
      <c r="B17" s="39">
        <f>C16</f>
        <v>2.6</v>
      </c>
      <c r="C17" s="39">
        <f>B17+D17</f>
        <v>3</v>
      </c>
      <c r="D17" s="39">
        <v>0.4</v>
      </c>
      <c r="E17" s="40">
        <f>[7]Entry!B9</f>
        <v>368875</v>
      </c>
      <c r="F17" s="41">
        <f>[7]Entry!E9</f>
        <v>16.170000000000002</v>
      </c>
      <c r="G17" s="41">
        <f>[7]Entry!F9</f>
        <v>1.1100000000000001</v>
      </c>
      <c r="H17" s="41">
        <f>[7]Entry!G9</f>
        <v>0.28899999999999998</v>
      </c>
      <c r="I17" s="41">
        <f>[7]Entry!H9</f>
        <v>0.32800000000000001</v>
      </c>
      <c r="J17" s="41">
        <f>[7]Entry!I9</f>
        <v>2.6490066225165623</v>
      </c>
      <c r="K17" s="42"/>
      <c r="L17" s="41">
        <f>[7]Entry!K9</f>
        <v>7.4649999999999999</v>
      </c>
      <c r="M17" s="40" t="s">
        <v>31</v>
      </c>
      <c r="N17" s="43">
        <v>0.4</v>
      </c>
      <c r="O17" s="44">
        <v>43591</v>
      </c>
      <c r="P17" s="44">
        <v>43591</v>
      </c>
      <c r="Q17" s="45" t="s">
        <v>56</v>
      </c>
    </row>
    <row r="18" spans="1:17" x14ac:dyDescent="0.2">
      <c r="A18" s="31" t="s">
        <v>50</v>
      </c>
      <c r="B18" s="39">
        <f>C17</f>
        <v>3</v>
      </c>
      <c r="C18" s="39">
        <f>B18+D18</f>
        <v>5</v>
      </c>
      <c r="D18" s="39">
        <v>2</v>
      </c>
      <c r="E18" s="40">
        <f>[7]Entry!B10</f>
        <v>368876</v>
      </c>
      <c r="F18" s="41">
        <f>[7]Entry!E10</f>
        <v>0.24600000000000002</v>
      </c>
      <c r="G18" s="41">
        <f>[7]Entry!F10</f>
        <v>0.21099999999999999</v>
      </c>
      <c r="H18" s="41">
        <f>[7]Entry!G10</f>
        <v>6.0000000000000001E-3</v>
      </c>
      <c r="I18" s="41">
        <f>[7]Entry!H10</f>
        <v>3.3000000000000002E-2</v>
      </c>
      <c r="J18" s="41">
        <f>[7]Entry!I10</f>
        <v>2.6666666666666665</v>
      </c>
      <c r="K18" s="42"/>
      <c r="L18" s="41">
        <f>[7]Entry!K10</f>
        <v>2.415</v>
      </c>
      <c r="M18" s="40" t="s">
        <v>32</v>
      </c>
      <c r="N18" s="43"/>
      <c r="O18" s="44">
        <v>43591</v>
      </c>
      <c r="P18" s="44">
        <v>43591</v>
      </c>
      <c r="Q18" s="45" t="s">
        <v>56</v>
      </c>
    </row>
    <row r="19" spans="1:17" x14ac:dyDescent="0.2">
      <c r="A19" s="31" t="s">
        <v>51</v>
      </c>
      <c r="B19" s="39">
        <v>0</v>
      </c>
      <c r="C19" s="39">
        <f>D19</f>
        <v>1.2</v>
      </c>
      <c r="D19" s="39">
        <v>1.2</v>
      </c>
      <c r="E19" s="40">
        <f>[8]Entry!B14</f>
        <v>369271</v>
      </c>
      <c r="F19" s="41">
        <f>[8]Entry!E14</f>
        <v>0.59399999999999997</v>
      </c>
      <c r="G19" s="41">
        <f>[8]Entry!F14</f>
        <v>9.5000000000000001E-2</v>
      </c>
      <c r="H19" s="41">
        <f>[8]Entry!G14</f>
        <v>4.8000000000000001E-2</v>
      </c>
      <c r="I19" s="41">
        <f>[8]Entry!H14</f>
        <v>0.13300000000000001</v>
      </c>
      <c r="J19" s="41">
        <f>[8]Entry!I14</f>
        <v>2.7397260273972561</v>
      </c>
      <c r="K19" s="42"/>
      <c r="L19" s="41">
        <f>[8]Entry!K14</f>
        <v>1.4850000000000001</v>
      </c>
      <c r="M19" s="40" t="s">
        <v>30</v>
      </c>
      <c r="N19" s="43"/>
      <c r="O19" s="44">
        <v>43593</v>
      </c>
      <c r="P19" s="44">
        <v>43593</v>
      </c>
      <c r="Q19" s="45" t="s">
        <v>57</v>
      </c>
    </row>
    <row r="20" spans="1:17" x14ac:dyDescent="0.2">
      <c r="A20" s="31" t="s">
        <v>51</v>
      </c>
      <c r="B20" s="39">
        <f>C19</f>
        <v>1.2</v>
      </c>
      <c r="C20" s="39">
        <f>B20+D20</f>
        <v>1.7999999999999998</v>
      </c>
      <c r="D20" s="39">
        <v>0.6</v>
      </c>
      <c r="E20" s="40">
        <f>[8]Entry!B15</f>
        <v>369272</v>
      </c>
      <c r="F20" s="41">
        <f>[8]Entry!E15</f>
        <v>16.974</v>
      </c>
      <c r="G20" s="41">
        <f>[8]Entry!F15</f>
        <v>1.3009999999999999</v>
      </c>
      <c r="H20" s="41">
        <f>[8]Entry!G15</f>
        <v>0.31900000000000001</v>
      </c>
      <c r="I20" s="41">
        <f>[8]Entry!H15</f>
        <v>1.6060000000000001</v>
      </c>
      <c r="J20" s="41">
        <f>[8]Entry!I15</f>
        <v>3.2520325203252001</v>
      </c>
      <c r="K20" s="42"/>
      <c r="L20" s="41">
        <f>[8]Entry!K15</f>
        <v>10.875999999999999</v>
      </c>
      <c r="M20" s="40" t="s">
        <v>31</v>
      </c>
      <c r="N20" s="43">
        <v>0.6</v>
      </c>
      <c r="O20" s="44">
        <v>43593</v>
      </c>
      <c r="P20" s="44">
        <v>43593</v>
      </c>
      <c r="Q20" s="45" t="s">
        <v>57</v>
      </c>
    </row>
    <row r="21" spans="1:17" x14ac:dyDescent="0.2">
      <c r="A21" s="31" t="s">
        <v>51</v>
      </c>
      <c r="B21" s="39">
        <f>C20</f>
        <v>1.7999999999999998</v>
      </c>
      <c r="C21" s="39">
        <f>B21+D21</f>
        <v>5.1999999999999993</v>
      </c>
      <c r="D21" s="39">
        <v>3.4</v>
      </c>
      <c r="E21" s="40">
        <f>[8]Entry!B16</f>
        <v>369273</v>
      </c>
      <c r="F21" s="41">
        <f>[8]Entry!E16</f>
        <v>0.25800000000000001</v>
      </c>
      <c r="G21" s="41">
        <f>[8]Entry!F16</f>
        <v>0.151</v>
      </c>
      <c r="H21" s="41">
        <f>[8]Entry!G16</f>
        <v>8.9999999999999993E-3</v>
      </c>
      <c r="I21" s="41">
        <f>[8]Entry!H16</f>
        <v>3.3000000000000002E-2</v>
      </c>
      <c r="J21" s="41">
        <f>[8]Entry!I16</f>
        <v>2.6845637583892556</v>
      </c>
      <c r="K21" s="42"/>
      <c r="L21" s="41">
        <f>[8]Entry!K16</f>
        <v>1.5820000000000001</v>
      </c>
      <c r="M21" s="40" t="s">
        <v>32</v>
      </c>
      <c r="N21" s="43"/>
      <c r="O21" s="44">
        <v>43593</v>
      </c>
      <c r="P21" s="44">
        <v>43593</v>
      </c>
      <c r="Q21" s="45" t="s">
        <v>57</v>
      </c>
    </row>
    <row r="22" spans="1:17" x14ac:dyDescent="0.2">
      <c r="A22" s="31" t="s">
        <v>52</v>
      </c>
      <c r="B22" s="39">
        <v>0</v>
      </c>
      <c r="C22" s="39">
        <f>D22</f>
        <v>0.4</v>
      </c>
      <c r="D22" s="39">
        <v>0.4</v>
      </c>
      <c r="E22" s="40">
        <f>[9]Entry!B8</f>
        <v>369595</v>
      </c>
      <c r="F22" s="41">
        <f>[9]Entry!E8</f>
        <v>12.154000000000002</v>
      </c>
      <c r="G22" s="41">
        <f>[9]Entry!F8</f>
        <v>4.181</v>
      </c>
      <c r="H22" s="41">
        <f>[9]Entry!G8</f>
        <v>0.06</v>
      </c>
      <c r="I22" s="41">
        <f>[9]Entry!H8</f>
        <v>0.11899999999999999</v>
      </c>
      <c r="J22" s="41">
        <f>[9]Entry!I8</f>
        <v>3.2786885245901671</v>
      </c>
      <c r="K22" s="42"/>
      <c r="L22" s="41">
        <f>[9]Entry!K8</f>
        <v>24.928999999999998</v>
      </c>
      <c r="M22" s="40" t="s">
        <v>30</v>
      </c>
      <c r="N22" s="43"/>
      <c r="O22" s="44">
        <v>43595</v>
      </c>
      <c r="P22" s="44">
        <v>43595</v>
      </c>
      <c r="Q22" s="45" t="s">
        <v>58</v>
      </c>
    </row>
    <row r="23" spans="1:17" x14ac:dyDescent="0.2">
      <c r="A23" s="31" t="s">
        <v>52</v>
      </c>
      <c r="B23" s="39">
        <f>C22</f>
        <v>0.4</v>
      </c>
      <c r="C23" s="39">
        <f>B23+D23</f>
        <v>1.9</v>
      </c>
      <c r="D23" s="39">
        <v>1.5</v>
      </c>
      <c r="E23" s="40">
        <f>[9]Entry!B9</f>
        <v>369596</v>
      </c>
      <c r="F23" s="41">
        <f>[9]Entry!E9</f>
        <v>0.71</v>
      </c>
      <c r="G23" s="41">
        <f>[9]Entry!F9</f>
        <v>0.13200000000000001</v>
      </c>
      <c r="H23" s="41">
        <f>[9]Entry!G9</f>
        <v>8.9999999999999993E-3</v>
      </c>
      <c r="I23" s="41">
        <f>[9]Entry!H9</f>
        <v>3.1E-2</v>
      </c>
      <c r="J23" s="41">
        <f>[9]Entry!I9</f>
        <v>2.7397260273972561</v>
      </c>
      <c r="K23" s="42"/>
      <c r="L23" s="41">
        <f>[9]Entry!K9</f>
        <v>3.7090000000000001</v>
      </c>
      <c r="M23" s="40" t="s">
        <v>30</v>
      </c>
      <c r="N23" s="43"/>
      <c r="O23" s="44">
        <v>43595</v>
      </c>
      <c r="P23" s="44">
        <v>43595</v>
      </c>
      <c r="Q23" s="45" t="s">
        <v>58</v>
      </c>
    </row>
    <row r="24" spans="1:17" x14ac:dyDescent="0.2">
      <c r="A24" s="31" t="s">
        <v>52</v>
      </c>
      <c r="B24" s="39">
        <f>C23</f>
        <v>1.9</v>
      </c>
      <c r="C24" s="39">
        <f>B24+D24</f>
        <v>2.4</v>
      </c>
      <c r="D24" s="39">
        <v>0.5</v>
      </c>
      <c r="E24" s="40">
        <f>[9]Entry!B10</f>
        <v>369597</v>
      </c>
      <c r="F24" s="41">
        <f>[9]Entry!E10</f>
        <v>29.558000000000003</v>
      </c>
      <c r="G24" s="41">
        <f>[9]Entry!F10</f>
        <v>7.3780000000000001</v>
      </c>
      <c r="H24" s="41">
        <f>[9]Entry!G10</f>
        <v>0.03</v>
      </c>
      <c r="I24" s="41">
        <f>[9]Entry!H10</f>
        <v>7.3999999999999996E-2</v>
      </c>
      <c r="J24" s="41">
        <f>[9]Entry!I10</f>
        <v>3.3333333333333335</v>
      </c>
      <c r="K24" s="42"/>
      <c r="L24" s="41">
        <f>[9]Entry!K10</f>
        <v>27.199000000000002</v>
      </c>
      <c r="M24" s="40" t="s">
        <v>31</v>
      </c>
      <c r="N24" s="43">
        <v>0.5</v>
      </c>
      <c r="O24" s="44">
        <v>43595</v>
      </c>
      <c r="P24" s="44">
        <v>43595</v>
      </c>
      <c r="Q24" s="45" t="s">
        <v>58</v>
      </c>
    </row>
    <row r="25" spans="1:17" x14ac:dyDescent="0.2">
      <c r="A25" s="31" t="s">
        <v>52</v>
      </c>
      <c r="B25" s="39">
        <f>C24</f>
        <v>2.4</v>
      </c>
      <c r="C25" s="39">
        <f>B25+D25</f>
        <v>4.4000000000000004</v>
      </c>
      <c r="D25" s="39">
        <v>2</v>
      </c>
      <c r="E25" s="40">
        <f>[9]Entry!B11</f>
        <v>369598</v>
      </c>
      <c r="F25" s="41">
        <f>[9]Entry!E11</f>
        <v>0.33799999999999997</v>
      </c>
      <c r="G25" s="41">
        <f>[9]Entry!F11</f>
        <v>0.16300000000000001</v>
      </c>
      <c r="H25" s="41">
        <f>[9]Entry!G11</f>
        <v>7.0000000000000001E-3</v>
      </c>
      <c r="I25" s="41">
        <f>[9]Entry!H11</f>
        <v>1.4E-2</v>
      </c>
      <c r="J25" s="41">
        <f>[9]Entry!I11</f>
        <v>2.777777777777771</v>
      </c>
      <c r="K25" s="42"/>
      <c r="L25" s="41">
        <f>[9]Entry!K11</f>
        <v>1.1040000000000001</v>
      </c>
      <c r="M25" s="40" t="s">
        <v>32</v>
      </c>
      <c r="N25" s="43"/>
      <c r="O25" s="44">
        <v>43595</v>
      </c>
      <c r="P25" s="44">
        <v>43595</v>
      </c>
      <c r="Q25" s="45" t="s">
        <v>58</v>
      </c>
    </row>
    <row r="26" spans="1:17" x14ac:dyDescent="0.2">
      <c r="A26" s="31" t="s">
        <v>53</v>
      </c>
      <c r="B26" s="39">
        <v>0</v>
      </c>
      <c r="C26" s="39">
        <f>D26</f>
        <v>3</v>
      </c>
      <c r="D26" s="39">
        <v>3</v>
      </c>
      <c r="E26" s="40">
        <f>[10]Entry!B21</f>
        <v>370212</v>
      </c>
      <c r="F26" s="41">
        <f>[10]Entry!E21</f>
        <v>1.5260000000000002</v>
      </c>
      <c r="G26" s="41">
        <f>[10]Entry!F21</f>
        <v>0.122</v>
      </c>
      <c r="H26" s="41">
        <f>[10]Entry!G21</f>
        <v>2.7E-2</v>
      </c>
      <c r="I26" s="41">
        <f>[10]Entry!H21</f>
        <v>4.9000000000000002E-2</v>
      </c>
      <c r="J26" s="41">
        <f>[10]Entry!I21</f>
        <v>2.8571428571428572</v>
      </c>
      <c r="K26" s="42"/>
      <c r="L26" s="41">
        <f>[10]Entry!K21</f>
        <v>0.997</v>
      </c>
      <c r="M26" s="40" t="s">
        <v>30</v>
      </c>
      <c r="N26" s="43"/>
      <c r="O26" s="44">
        <v>43599</v>
      </c>
      <c r="P26" s="44">
        <v>43599</v>
      </c>
      <c r="Q26" s="45" t="s">
        <v>60</v>
      </c>
    </row>
    <row r="27" spans="1:17" x14ac:dyDescent="0.2">
      <c r="A27" s="31" t="s">
        <v>53</v>
      </c>
      <c r="B27" s="39">
        <f>C26</f>
        <v>3</v>
      </c>
      <c r="C27" s="39">
        <f>B27+D27</f>
        <v>3.6</v>
      </c>
      <c r="D27" s="39">
        <v>0.6</v>
      </c>
      <c r="E27" s="40">
        <f>[10]Entry!B22</f>
        <v>370213</v>
      </c>
      <c r="F27" s="41">
        <f>[10]Entry!E22</f>
        <v>7.4639999999999995</v>
      </c>
      <c r="G27" s="41">
        <f>[10]Entry!F22</f>
        <v>3.5110000000000001</v>
      </c>
      <c r="H27" s="41">
        <f>[10]Entry!G22</f>
        <v>1.88</v>
      </c>
      <c r="I27" s="41">
        <f>[10]Entry!H22</f>
        <v>6.45</v>
      </c>
      <c r="J27" s="41">
        <f>[10]Entry!I22</f>
        <v>2.9411764705882302</v>
      </c>
      <c r="K27" s="42"/>
      <c r="L27" s="41">
        <f>[10]Entry!K22</f>
        <v>41.316000000000003</v>
      </c>
      <c r="M27" s="40" t="s">
        <v>31</v>
      </c>
      <c r="N27" s="43">
        <v>0.6</v>
      </c>
      <c r="O27" s="44">
        <v>43599</v>
      </c>
      <c r="P27" s="44">
        <v>43599</v>
      </c>
      <c r="Q27" s="45" t="s">
        <v>60</v>
      </c>
    </row>
    <row r="28" spans="1:17" x14ac:dyDescent="0.2">
      <c r="A28" s="31" t="s">
        <v>53</v>
      </c>
      <c r="B28" s="39">
        <f>C27</f>
        <v>3.6</v>
      </c>
      <c r="C28" s="39">
        <f>B28+D28</f>
        <v>4.0999999999999996</v>
      </c>
      <c r="D28" s="39">
        <v>0.5</v>
      </c>
      <c r="E28" s="40">
        <f>[10]Entry!B23</f>
        <v>370214</v>
      </c>
      <c r="F28" s="41">
        <f>[10]Entry!E23</f>
        <v>0.24199999999999999</v>
      </c>
      <c r="G28" s="41">
        <f>[10]Entry!F23</f>
        <v>0.33500000000000002</v>
      </c>
      <c r="H28" s="41">
        <f>[10]Entry!G23</f>
        <v>0.03</v>
      </c>
      <c r="I28" s="41">
        <f>[10]Entry!H23</f>
        <v>3.7999999999999999E-2</v>
      </c>
      <c r="J28" s="41">
        <f>[10]Entry!I23</f>
        <v>2.8776978417266235</v>
      </c>
      <c r="K28" s="42"/>
      <c r="L28" s="41">
        <f>[10]Entry!K23</f>
        <v>2.883</v>
      </c>
      <c r="M28" s="40" t="s">
        <v>32</v>
      </c>
      <c r="N28" s="43"/>
      <c r="O28" s="44">
        <v>43599</v>
      </c>
      <c r="P28" s="44">
        <v>43599</v>
      </c>
      <c r="Q28" s="45" t="s">
        <v>60</v>
      </c>
    </row>
    <row r="29" spans="1:17" x14ac:dyDescent="0.2">
      <c r="A29" s="31" t="s">
        <v>54</v>
      </c>
      <c r="B29" s="39">
        <v>0</v>
      </c>
      <c r="C29" s="39">
        <f>D29</f>
        <v>2.6</v>
      </c>
      <c r="D29" s="39">
        <v>2.6</v>
      </c>
      <c r="E29" s="40">
        <f>[11]Entry!B15</f>
        <v>370420</v>
      </c>
      <c r="F29" s="41">
        <f>[11]Entry!E15</f>
        <v>2.1760000000000002</v>
      </c>
      <c r="G29" s="41">
        <f>[11]Entry!F15</f>
        <v>0.432</v>
      </c>
      <c r="H29" s="41">
        <f>[11]Entry!G15</f>
        <v>5.2999999999999999E-2</v>
      </c>
      <c r="I29" s="41">
        <f>[11]Entry!H15</f>
        <v>0.16700000000000001</v>
      </c>
      <c r="J29" s="41">
        <f>[11]Entry!I15</f>
        <v>2.5477707006369443</v>
      </c>
      <c r="K29" s="42"/>
      <c r="L29" s="41">
        <f>[11]Entry!K15</f>
        <v>10.521000000000001</v>
      </c>
      <c r="M29" s="40" t="s">
        <v>30</v>
      </c>
      <c r="N29" s="43"/>
      <c r="O29" s="44">
        <v>43600</v>
      </c>
      <c r="P29" s="44">
        <v>43600</v>
      </c>
      <c r="Q29" s="45" t="s">
        <v>62</v>
      </c>
    </row>
    <row r="30" spans="1:17" x14ac:dyDescent="0.2">
      <c r="A30" s="31" t="s">
        <v>54</v>
      </c>
      <c r="B30" s="39">
        <f>C29</f>
        <v>2.6</v>
      </c>
      <c r="C30" s="39">
        <f>B30+D30</f>
        <v>3.2</v>
      </c>
      <c r="D30" s="39">
        <v>0.6</v>
      </c>
      <c r="E30" s="40">
        <f>[11]Entry!B16</f>
        <v>370421</v>
      </c>
      <c r="F30" s="41">
        <f>[11]Entry!E16</f>
        <v>12.228000000000002</v>
      </c>
      <c r="G30" s="41">
        <f>[11]Entry!F16</f>
        <v>5.3890000000000002</v>
      </c>
      <c r="H30" s="41">
        <f>[11]Entry!G16</f>
        <v>0.14899999999999999</v>
      </c>
      <c r="I30" s="41">
        <f>[11]Entry!H16</f>
        <v>0.51600000000000001</v>
      </c>
      <c r="J30" s="41">
        <f>[11]Entry!I16</f>
        <v>2.9850746268656767</v>
      </c>
      <c r="K30" s="42"/>
      <c r="L30" s="41">
        <f>[11]Entry!K16</f>
        <v>9.3130000000000006</v>
      </c>
      <c r="M30" s="40" t="s">
        <v>31</v>
      </c>
      <c r="N30" s="43">
        <v>0.6</v>
      </c>
      <c r="O30" s="44">
        <v>43600</v>
      </c>
      <c r="P30" s="44">
        <v>43600</v>
      </c>
      <c r="Q30" s="45" t="s">
        <v>62</v>
      </c>
    </row>
    <row r="31" spans="1:17" x14ac:dyDescent="0.2">
      <c r="A31" s="31" t="s">
        <v>54</v>
      </c>
      <c r="B31" s="39">
        <f>C30</f>
        <v>3.2</v>
      </c>
      <c r="C31" s="39">
        <f>B31+D31</f>
        <v>3.7</v>
      </c>
      <c r="D31" s="39">
        <v>0.5</v>
      </c>
      <c r="E31" s="40">
        <f>[11]Entry!B17</f>
        <v>370422</v>
      </c>
      <c r="F31" s="41">
        <f>[11]Entry!E17</f>
        <v>2.738</v>
      </c>
      <c r="G31" s="41">
        <f>[11]Entry!F17</f>
        <v>0.20499999999999999</v>
      </c>
      <c r="H31" s="41">
        <f>[11]Entry!G17</f>
        <v>2.4E-2</v>
      </c>
      <c r="I31" s="41">
        <f>[11]Entry!H17</f>
        <v>0.115</v>
      </c>
      <c r="J31" s="41">
        <f>[11]Entry!I17</f>
        <v>2.5641025641025603</v>
      </c>
      <c r="K31" s="42"/>
      <c r="L31" s="41">
        <f>[11]Entry!K17</f>
        <v>5.8220000000000001</v>
      </c>
      <c r="M31" s="40" t="s">
        <v>32</v>
      </c>
      <c r="N31" s="43"/>
      <c r="O31" s="44">
        <v>43600</v>
      </c>
      <c r="P31" s="44">
        <v>43600</v>
      </c>
      <c r="Q31" s="45" t="s">
        <v>62</v>
      </c>
    </row>
    <row r="32" spans="1:17" x14ac:dyDescent="0.2">
      <c r="A32" s="31" t="s">
        <v>55</v>
      </c>
      <c r="B32" s="39">
        <v>0</v>
      </c>
      <c r="C32" s="39">
        <f>D32</f>
        <v>1.6</v>
      </c>
      <c r="D32" s="39">
        <v>1.6</v>
      </c>
      <c r="E32" s="40">
        <f>[12]Entry!$B$12</f>
        <v>370760</v>
      </c>
      <c r="F32" s="41">
        <f>[12]Entry!E12</f>
        <v>1.1140000000000001</v>
      </c>
      <c r="G32" s="41">
        <f>[12]Entry!F12</f>
        <v>0.39721799999999996</v>
      </c>
      <c r="H32" s="41">
        <f>[12]Entry!G12</f>
        <v>0.14394480000000001</v>
      </c>
      <c r="I32" s="41">
        <f>[12]Entry!H12</f>
        <v>0.42634269999999996</v>
      </c>
      <c r="J32" s="41">
        <f>[12]Entry!I12</f>
        <v>2.8169014084507067</v>
      </c>
      <c r="K32" s="42"/>
      <c r="L32" s="41">
        <f>[12]Entry!$K$12</f>
        <v>5.0289999999999999</v>
      </c>
      <c r="M32" s="40" t="s">
        <v>30</v>
      </c>
      <c r="N32" s="43"/>
      <c r="O32" s="44">
        <v>43602</v>
      </c>
      <c r="P32" s="44">
        <v>43602</v>
      </c>
      <c r="Q32" s="45" t="s">
        <v>64</v>
      </c>
    </row>
    <row r="33" spans="1:17" x14ac:dyDescent="0.2">
      <c r="A33" s="31" t="s">
        <v>55</v>
      </c>
      <c r="B33" s="39">
        <f>C32</f>
        <v>1.6</v>
      </c>
      <c r="C33" s="39">
        <f>B33+D33</f>
        <v>2.1</v>
      </c>
      <c r="D33" s="39">
        <v>0.5</v>
      </c>
      <c r="E33" s="40">
        <f>[12]Entry!B14</f>
        <v>370762</v>
      </c>
      <c r="F33" s="41">
        <f>[12]Entry!E14</f>
        <v>23.206000000000003</v>
      </c>
      <c r="G33" s="41">
        <f>[12]Entry!F14</f>
        <v>1.069545</v>
      </c>
      <c r="H33" s="41">
        <f>[12]Entry!G14</f>
        <v>1.735689</v>
      </c>
      <c r="I33" s="41">
        <f>[12]Entry!H14</f>
        <v>3.6782545</v>
      </c>
      <c r="J33" s="41">
        <f>[12]Entry!I14</f>
        <v>2.777777777777771</v>
      </c>
      <c r="K33" s="42"/>
      <c r="L33" s="41">
        <f>[12]Entry!K14</f>
        <v>12.081</v>
      </c>
      <c r="M33" s="40" t="s">
        <v>31</v>
      </c>
      <c r="N33" s="43">
        <v>0.5</v>
      </c>
      <c r="O33" s="44">
        <v>43602</v>
      </c>
      <c r="P33" s="44">
        <v>43602</v>
      </c>
      <c r="Q33" s="45" t="s">
        <v>64</v>
      </c>
    </row>
    <row r="34" spans="1:17" x14ac:dyDescent="0.2">
      <c r="A34" s="31" t="s">
        <v>55</v>
      </c>
      <c r="B34" s="39">
        <f>C33</f>
        <v>2.1</v>
      </c>
      <c r="C34" s="39">
        <f>B34+D34</f>
        <v>3.9000000000000004</v>
      </c>
      <c r="D34" s="39">
        <v>1.8</v>
      </c>
      <c r="E34" s="40">
        <f>[12]Entry!B15</f>
        <v>370763</v>
      </c>
      <c r="F34" s="41">
        <f>[12]Entry!E15</f>
        <v>0.13200000000000001</v>
      </c>
      <c r="G34" s="41">
        <f>[12]Entry!F15</f>
        <v>0.1959582</v>
      </c>
      <c r="H34" s="41">
        <f>[12]Entry!G15</f>
        <v>8.3650599999999992E-2</v>
      </c>
      <c r="I34" s="41">
        <f>[12]Entry!H15</f>
        <v>0.1210151</v>
      </c>
      <c r="J34" s="41">
        <f>[12]Entry!I15</f>
        <v>2.777777777777771</v>
      </c>
      <c r="K34" s="42"/>
      <c r="L34" s="41">
        <f>[12]Entry!K15</f>
        <v>1.61</v>
      </c>
      <c r="M34" s="40" t="s">
        <v>32</v>
      </c>
      <c r="N34" s="43"/>
      <c r="O34" s="44">
        <v>43602</v>
      </c>
      <c r="P34" s="44">
        <v>43602</v>
      </c>
      <c r="Q34" s="45" t="s">
        <v>64</v>
      </c>
    </row>
    <row r="35" spans="1:17" x14ac:dyDescent="0.2">
      <c r="A35" s="31" t="s">
        <v>98</v>
      </c>
      <c r="B35" s="39">
        <v>0</v>
      </c>
      <c r="C35" s="39">
        <f>D35</f>
        <v>2.2999999999999998</v>
      </c>
      <c r="D35" s="39">
        <v>2.2999999999999998</v>
      </c>
      <c r="E35" s="40">
        <f>[13]Entry!B19</f>
        <v>371644</v>
      </c>
      <c r="F35" s="41">
        <f>[13]Entry!E19</f>
        <v>0.57600000000000007</v>
      </c>
      <c r="G35" s="41">
        <f>[13]Entry!F19</f>
        <v>6.7000000000000004E-2</v>
      </c>
      <c r="H35" s="41">
        <f>[13]Entry!G19</f>
        <v>1.0999999999999999E-2</v>
      </c>
      <c r="I35" s="41">
        <f>[13]Entry!H19</f>
        <v>3.5000000000000003E-2</v>
      </c>
      <c r="J35" s="41">
        <f>[13]Entry!I19</f>
        <v>2.6845637583892556</v>
      </c>
      <c r="K35" s="42"/>
      <c r="L35" s="41">
        <f>[13]Entry!K19</f>
        <v>0.77300000000000002</v>
      </c>
      <c r="M35" s="40" t="s">
        <v>30</v>
      </c>
      <c r="N35" s="43"/>
      <c r="O35" s="44" t="s">
        <v>103</v>
      </c>
      <c r="P35" s="44" t="s">
        <v>103</v>
      </c>
      <c r="Q35" s="45" t="s">
        <v>104</v>
      </c>
    </row>
    <row r="36" spans="1:17" x14ac:dyDescent="0.2">
      <c r="A36" s="31" t="s">
        <v>98</v>
      </c>
      <c r="B36" s="39">
        <f>C35</f>
        <v>2.2999999999999998</v>
      </c>
      <c r="C36" s="39">
        <f>B36+D36</f>
        <v>2.6999999999999997</v>
      </c>
      <c r="D36" s="39">
        <v>0.4</v>
      </c>
      <c r="E36" s="40">
        <f>[13]Entry!B20</f>
        <v>371645</v>
      </c>
      <c r="F36" s="41">
        <f>[13]Entry!E20</f>
        <v>16.253999999999998</v>
      </c>
      <c r="G36" s="41">
        <f>[13]Entry!F20</f>
        <v>0.68</v>
      </c>
      <c r="H36" s="41">
        <f>[13]Entry!G20</f>
        <v>4.9000000000000002E-2</v>
      </c>
      <c r="I36" s="41">
        <f>[13]Entry!H20</f>
        <v>0.377</v>
      </c>
      <c r="J36" s="41">
        <f>[13]Entry!I20</f>
        <v>3.0303030303030329</v>
      </c>
      <c r="K36" s="42"/>
      <c r="L36" s="41">
        <f>[13]Entry!K20</f>
        <v>11.273999999999999</v>
      </c>
      <c r="M36" s="40" t="s">
        <v>31</v>
      </c>
      <c r="N36" s="43">
        <v>0.4</v>
      </c>
      <c r="O36" s="44" t="s">
        <v>103</v>
      </c>
      <c r="P36" s="44" t="s">
        <v>103</v>
      </c>
      <c r="Q36" s="45" t="s">
        <v>104</v>
      </c>
    </row>
    <row r="37" spans="1:17" x14ac:dyDescent="0.2">
      <c r="A37" s="31" t="s">
        <v>98</v>
      </c>
      <c r="B37" s="39">
        <f>C36</f>
        <v>2.6999999999999997</v>
      </c>
      <c r="C37" s="39">
        <f>B37+D37</f>
        <v>3.6999999999999997</v>
      </c>
      <c r="D37" s="39">
        <v>1</v>
      </c>
      <c r="E37" s="40">
        <f>[13]Entry!B21</f>
        <v>371646</v>
      </c>
      <c r="F37" s="41">
        <f>[13]Entry!E21</f>
        <v>0.45400000000000007</v>
      </c>
      <c r="G37" s="41">
        <f>[13]Entry!F21</f>
        <v>0.215</v>
      </c>
      <c r="H37" s="41">
        <f>[13]Entry!G21</f>
        <v>0.01</v>
      </c>
      <c r="I37" s="41">
        <f>[13]Entry!H21</f>
        <v>7.0000000000000001E-3</v>
      </c>
      <c r="J37" s="41">
        <f>[13]Entry!I21</f>
        <v>2.7972027972027949</v>
      </c>
      <c r="K37" s="42"/>
      <c r="L37" s="41">
        <f>0.081/2</f>
        <v>4.0500000000000001E-2</v>
      </c>
      <c r="M37" s="40" t="s">
        <v>32</v>
      </c>
      <c r="N37" s="43"/>
      <c r="O37" s="44" t="s">
        <v>103</v>
      </c>
      <c r="P37" s="44" t="s">
        <v>103</v>
      </c>
      <c r="Q37" s="45" t="s">
        <v>104</v>
      </c>
    </row>
    <row r="38" spans="1:17" x14ac:dyDescent="0.2">
      <c r="A38" s="31" t="s">
        <v>99</v>
      </c>
      <c r="B38" s="39">
        <v>0</v>
      </c>
      <c r="C38" s="39">
        <f>D38</f>
        <v>1</v>
      </c>
      <c r="D38" s="39">
        <v>1</v>
      </c>
      <c r="E38" s="40">
        <f>[14]Entry!$B$12</f>
        <v>372355</v>
      </c>
      <c r="F38" s="41">
        <f>[14]Entry!E12</f>
        <v>1.024</v>
      </c>
      <c r="G38" s="41">
        <f>[14]Entry!F12</f>
        <v>3.5999999999999997E-2</v>
      </c>
      <c r="H38" s="41">
        <f>[14]Entry!G12</f>
        <v>3.4000000000000002E-2</v>
      </c>
      <c r="I38" s="41">
        <f>[14]Entry!H12</f>
        <v>0.05</v>
      </c>
      <c r="J38" s="41"/>
      <c r="K38" s="42"/>
      <c r="L38" s="41">
        <f>[14]Entry!$K$12</f>
        <v>4.4790000000000001</v>
      </c>
      <c r="M38" s="40" t="s">
        <v>30</v>
      </c>
      <c r="N38" s="43"/>
      <c r="O38" s="44" t="s">
        <v>105</v>
      </c>
      <c r="P38" s="44" t="s">
        <v>105</v>
      </c>
      <c r="Q38" s="45" t="s">
        <v>106</v>
      </c>
    </row>
    <row r="39" spans="1:17" x14ac:dyDescent="0.2">
      <c r="A39" s="31" t="s">
        <v>99</v>
      </c>
      <c r="B39" s="39">
        <f>C38</f>
        <v>1</v>
      </c>
      <c r="C39" s="39">
        <f>B39+D39</f>
        <v>1.3</v>
      </c>
      <c r="D39" s="39">
        <v>0.3</v>
      </c>
      <c r="E39" s="40">
        <f>[14]Entry!B14</f>
        <v>372357</v>
      </c>
      <c r="F39" s="41">
        <f>[14]Entry!E14</f>
        <v>3.59</v>
      </c>
      <c r="G39" s="41">
        <f>[14]Entry!F14</f>
        <v>0.26400000000000001</v>
      </c>
      <c r="H39" s="41">
        <f>[14]Entry!G14</f>
        <v>6.2E-2</v>
      </c>
      <c r="I39" s="41">
        <f>[14]Entry!H14</f>
        <v>0.315</v>
      </c>
      <c r="J39" s="41"/>
      <c r="K39" s="42"/>
      <c r="L39" s="41">
        <f>[14]Entry!K14</f>
        <v>7.7009999999999996</v>
      </c>
      <c r="M39" s="40" t="s">
        <v>31</v>
      </c>
      <c r="N39" s="43">
        <v>0.3</v>
      </c>
      <c r="O39" s="44" t="s">
        <v>105</v>
      </c>
      <c r="P39" s="44" t="s">
        <v>105</v>
      </c>
      <c r="Q39" s="45" t="s">
        <v>106</v>
      </c>
    </row>
    <row r="40" spans="1:17" x14ac:dyDescent="0.2">
      <c r="A40" s="31" t="s">
        <v>99</v>
      </c>
      <c r="B40" s="39">
        <f>C39</f>
        <v>1.3</v>
      </c>
      <c r="C40" s="39">
        <f>B40+D40</f>
        <v>1.8</v>
      </c>
      <c r="D40" s="39">
        <v>0.5</v>
      </c>
      <c r="E40" s="40">
        <f>[14]Entry!B15</f>
        <v>372358</v>
      </c>
      <c r="F40" s="41">
        <f>[14]Entry!E15</f>
        <v>9.0920000000000005</v>
      </c>
      <c r="G40" s="41">
        <f>[14]Entry!F15</f>
        <v>7.032</v>
      </c>
      <c r="H40" s="41">
        <f>[14]Entry!G15</f>
        <v>0</v>
      </c>
      <c r="I40" s="41">
        <f>[14]Entry!H15</f>
        <v>1E-3</v>
      </c>
      <c r="J40" s="41"/>
      <c r="K40" s="42"/>
      <c r="L40" s="41">
        <f>[14]Entry!K15</f>
        <v>29.385999999999999</v>
      </c>
      <c r="M40" s="40" t="s">
        <v>31</v>
      </c>
      <c r="N40" s="43">
        <v>0.5</v>
      </c>
      <c r="O40" s="44" t="s">
        <v>105</v>
      </c>
      <c r="P40" s="44" t="s">
        <v>105</v>
      </c>
      <c r="Q40" s="45" t="s">
        <v>106</v>
      </c>
    </row>
    <row r="41" spans="1:17" x14ac:dyDescent="0.2">
      <c r="A41" s="31" t="s">
        <v>99</v>
      </c>
      <c r="B41" s="39">
        <f>C40</f>
        <v>1.8</v>
      </c>
      <c r="C41" s="39">
        <f>B41+D41</f>
        <v>2.4</v>
      </c>
      <c r="D41" s="39">
        <v>0.6</v>
      </c>
      <c r="E41" s="40">
        <f>[14]Entry!B16</f>
        <v>372359</v>
      </c>
      <c r="F41" s="41">
        <f>[14]Entry!E16</f>
        <v>1.89</v>
      </c>
      <c r="G41" s="41">
        <f>[14]Entry!F16</f>
        <v>0.749</v>
      </c>
      <c r="H41" s="41">
        <f>[14]Entry!G16</f>
        <v>3.5999999999999997E-2</v>
      </c>
      <c r="I41" s="41">
        <f>[14]Entry!H16</f>
        <v>4.7E-2</v>
      </c>
      <c r="J41" s="41"/>
      <c r="K41" s="42"/>
      <c r="L41" s="41">
        <f>[14]Entry!K16</f>
        <v>9.1470000000000002</v>
      </c>
      <c r="M41" s="40" t="s">
        <v>32</v>
      </c>
      <c r="N41" s="43"/>
      <c r="O41" s="44" t="s">
        <v>105</v>
      </c>
      <c r="P41" s="44" t="s">
        <v>105</v>
      </c>
      <c r="Q41" s="45" t="s">
        <v>106</v>
      </c>
    </row>
    <row r="42" spans="1:17" x14ac:dyDescent="0.2">
      <c r="A42" s="31" t="s">
        <v>100</v>
      </c>
      <c r="B42" s="39">
        <v>0</v>
      </c>
      <c r="C42" s="39">
        <f>D42</f>
        <v>1</v>
      </c>
      <c r="D42" s="39">
        <v>1</v>
      </c>
      <c r="E42" s="40">
        <f>[15]Entry!B8</f>
        <v>372940</v>
      </c>
      <c r="F42" s="41">
        <f>[15]Entry!E8</f>
        <v>0.79600000000000004</v>
      </c>
      <c r="G42" s="41">
        <f>[15]Entry!F8</f>
        <v>0.123</v>
      </c>
      <c r="H42" s="41">
        <f>[15]Entry!G8</f>
        <v>8.7999999999999995E-2</v>
      </c>
      <c r="I42" s="41">
        <f>[15]Entry!H8</f>
        <v>0.128</v>
      </c>
      <c r="J42" s="41"/>
      <c r="K42" s="42"/>
      <c r="L42" s="41">
        <f>[15]Entry!K8</f>
        <v>4.1779999999999999</v>
      </c>
      <c r="M42" s="40" t="s">
        <v>30</v>
      </c>
      <c r="N42" s="43"/>
      <c r="O42" s="46" t="s">
        <v>109</v>
      </c>
      <c r="P42" s="46" t="s">
        <v>109</v>
      </c>
      <c r="Q42" s="45" t="s">
        <v>110</v>
      </c>
    </row>
    <row r="43" spans="1:17" x14ac:dyDescent="0.2">
      <c r="A43" s="31" t="s">
        <v>100</v>
      </c>
      <c r="B43" s="39">
        <f>C42</f>
        <v>1</v>
      </c>
      <c r="C43" s="39">
        <f>B43+D43</f>
        <v>1.4</v>
      </c>
      <c r="D43" s="39">
        <v>0.4</v>
      </c>
      <c r="E43" s="40">
        <f>[15]Entry!B9</f>
        <v>372941</v>
      </c>
      <c r="F43" s="41">
        <f>[15]Entry!E9</f>
        <v>68.540000000000006</v>
      </c>
      <c r="G43" s="41">
        <f>[15]Entry!F9</f>
        <v>2.1589999999999998</v>
      </c>
      <c r="H43" s="41">
        <f>[15]Entry!G9</f>
        <v>2.0670000000000002</v>
      </c>
      <c r="I43" s="41">
        <f>[15]Entry!H9</f>
        <v>1.0469999999999999</v>
      </c>
      <c r="J43" s="41"/>
      <c r="K43" s="42"/>
      <c r="L43" s="41">
        <f>[15]Entry!K9</f>
        <v>12.000999999999999</v>
      </c>
      <c r="M43" s="40" t="s">
        <v>31</v>
      </c>
      <c r="N43" s="43">
        <v>0.4</v>
      </c>
      <c r="O43" s="46" t="s">
        <v>109</v>
      </c>
      <c r="P43" s="46" t="s">
        <v>109</v>
      </c>
      <c r="Q43" s="45" t="s">
        <v>110</v>
      </c>
    </row>
    <row r="44" spans="1:17" x14ac:dyDescent="0.2">
      <c r="A44" s="31" t="s">
        <v>100</v>
      </c>
      <c r="B44" s="39">
        <f>C43</f>
        <v>1.4</v>
      </c>
      <c r="C44" s="39">
        <f>B44+D44</f>
        <v>2.7</v>
      </c>
      <c r="D44" s="39">
        <v>1.3</v>
      </c>
      <c r="E44" s="40">
        <f>[15]Entry!B10</f>
        <v>372942</v>
      </c>
      <c r="F44" s="41">
        <f>[15]Entry!E10</f>
        <v>5.9940000000000007</v>
      </c>
      <c r="G44" s="41">
        <f>[15]Entry!F10</f>
        <v>0.38400000000000001</v>
      </c>
      <c r="H44" s="41">
        <f>[15]Entry!G10</f>
        <v>4.8000000000000001E-2</v>
      </c>
      <c r="I44" s="41">
        <f>[15]Entry!H10</f>
        <v>7.1999999999999995E-2</v>
      </c>
      <c r="J44" s="41"/>
      <c r="K44" s="42"/>
      <c r="L44" s="41">
        <f>[15]Entry!K10</f>
        <v>2.0659999999999998</v>
      </c>
      <c r="M44" s="40" t="s">
        <v>32</v>
      </c>
      <c r="N44" s="43"/>
      <c r="O44" s="46" t="s">
        <v>109</v>
      </c>
      <c r="P44" s="46" t="s">
        <v>109</v>
      </c>
      <c r="Q44" s="45" t="s">
        <v>110</v>
      </c>
    </row>
    <row r="45" spans="1:17" x14ac:dyDescent="0.2">
      <c r="A45" s="31" t="s">
        <v>101</v>
      </c>
      <c r="B45" s="39">
        <v>0</v>
      </c>
      <c r="C45" s="39">
        <f>D45</f>
        <v>1.2</v>
      </c>
      <c r="D45" s="39">
        <v>1.2</v>
      </c>
      <c r="E45" s="40">
        <f>[16]Entry!B11</f>
        <v>373365</v>
      </c>
      <c r="F45" s="41">
        <f>[16]Entry!E11</f>
        <v>0.28199999999999997</v>
      </c>
      <c r="G45" s="41">
        <f>[16]Entry!F11</f>
        <v>0.128</v>
      </c>
      <c r="H45" s="41">
        <f>[16]Entry!G11</f>
        <v>8.9999999999999993E-3</v>
      </c>
      <c r="I45" s="41">
        <f>[16]Entry!H11</f>
        <v>1.7999999999999999E-2</v>
      </c>
      <c r="J45" s="41">
        <f>[16]Entry!I11</f>
        <v>2.7210884353741518</v>
      </c>
      <c r="K45" s="42"/>
      <c r="L45" s="41">
        <f>[16]Entry!K11</f>
        <v>0.61299999999999999</v>
      </c>
      <c r="M45" s="40" t="s">
        <v>30</v>
      </c>
      <c r="N45" s="43"/>
      <c r="O45" s="47">
        <v>43530</v>
      </c>
      <c r="P45" s="47">
        <v>43530</v>
      </c>
      <c r="Q45" s="45" t="s">
        <v>107</v>
      </c>
    </row>
    <row r="46" spans="1:17" x14ac:dyDescent="0.2">
      <c r="A46" s="31" t="s">
        <v>101</v>
      </c>
      <c r="B46" s="39">
        <f>C45</f>
        <v>1.2</v>
      </c>
      <c r="C46" s="39">
        <f>B46+D46</f>
        <v>2.2000000000000002</v>
      </c>
      <c r="D46" s="39">
        <v>1</v>
      </c>
      <c r="E46" s="40">
        <f>[16]Entry!B12</f>
        <v>373366</v>
      </c>
      <c r="F46" s="41">
        <f>[16]Entry!E12</f>
        <v>15.686</v>
      </c>
      <c r="G46" s="41">
        <f>[16]Entry!F12</f>
        <v>3.4740000000000002</v>
      </c>
      <c r="H46" s="41">
        <f>[16]Entry!G12</f>
        <v>0.29499999999999998</v>
      </c>
      <c r="I46" s="41">
        <f>[16]Entry!H12</f>
        <v>1.1839999999999999</v>
      </c>
      <c r="J46" s="41">
        <f>[16]Entry!I12</f>
        <v>3.2</v>
      </c>
      <c r="K46" s="42"/>
      <c r="L46" s="41">
        <f>[16]Entry!K12</f>
        <v>36.042999999999999</v>
      </c>
      <c r="M46" s="40" t="s">
        <v>30</v>
      </c>
      <c r="N46" s="43"/>
      <c r="O46" s="47">
        <v>43530</v>
      </c>
      <c r="P46" s="47">
        <v>43530</v>
      </c>
      <c r="Q46" s="45" t="s">
        <v>107</v>
      </c>
    </row>
    <row r="47" spans="1:17" x14ac:dyDescent="0.2">
      <c r="A47" s="31" t="s">
        <v>101</v>
      </c>
      <c r="B47" s="39">
        <f>C46</f>
        <v>2.2000000000000002</v>
      </c>
      <c r="C47" s="39">
        <f>B47+D47</f>
        <v>3</v>
      </c>
      <c r="D47" s="39">
        <v>0.8</v>
      </c>
      <c r="E47" s="40">
        <f>[16]Entry!B14</f>
        <v>373368</v>
      </c>
      <c r="F47" s="41">
        <f>[16]Entry!E14</f>
        <v>12.118</v>
      </c>
      <c r="G47" s="41">
        <f>[16]Entry!F14</f>
        <v>0.64700000000000002</v>
      </c>
      <c r="H47" s="41">
        <f>[16]Entry!G14</f>
        <v>6.3E-2</v>
      </c>
      <c r="I47" s="41">
        <f>[16]Entry!H14</f>
        <v>7.4999999999999997E-2</v>
      </c>
      <c r="J47" s="41">
        <f>[16]Entry!I14</f>
        <v>2.7586206896551726</v>
      </c>
      <c r="K47" s="42"/>
      <c r="L47" s="41">
        <f>[16]Entry!K14</f>
        <v>14.712</v>
      </c>
      <c r="M47" s="40" t="s">
        <v>31</v>
      </c>
      <c r="N47" s="43">
        <v>0.8</v>
      </c>
      <c r="O47" s="47">
        <v>43530</v>
      </c>
      <c r="P47" s="47">
        <v>43530</v>
      </c>
      <c r="Q47" s="45" t="s">
        <v>107</v>
      </c>
    </row>
    <row r="48" spans="1:17" x14ac:dyDescent="0.2">
      <c r="A48" s="31" t="s">
        <v>101</v>
      </c>
      <c r="B48" s="39">
        <f>C47</f>
        <v>3</v>
      </c>
      <c r="C48" s="39">
        <f>B48+D48</f>
        <v>3.4</v>
      </c>
      <c r="D48" s="39">
        <v>0.4</v>
      </c>
      <c r="E48" s="40">
        <f>[16]Entry!B15</f>
        <v>373369</v>
      </c>
      <c r="F48" s="41">
        <f>[16]Entry!E15</f>
        <v>38.805999999999997</v>
      </c>
      <c r="G48" s="41">
        <f>[16]Entry!F15</f>
        <v>3.5710000000000002</v>
      </c>
      <c r="H48" s="41">
        <f>[16]Entry!G15</f>
        <v>0.95599999999999996</v>
      </c>
      <c r="I48" s="41">
        <f>[16]Entry!H15</f>
        <v>3.2759999999999998</v>
      </c>
      <c r="J48" s="41">
        <f>[16]Entry!I15</f>
        <v>3.1007751937984551</v>
      </c>
      <c r="K48" s="42"/>
      <c r="L48" s="41">
        <f>[16]Entry!K15</f>
        <v>56.551000000000002</v>
      </c>
      <c r="M48" s="40" t="s">
        <v>32</v>
      </c>
      <c r="N48" s="43"/>
      <c r="O48" s="47">
        <v>43530</v>
      </c>
      <c r="P48" s="47">
        <v>43530</v>
      </c>
      <c r="Q48" s="45" t="s">
        <v>107</v>
      </c>
    </row>
    <row r="49" spans="1:17" x14ac:dyDescent="0.2">
      <c r="A49" s="31" t="s">
        <v>101</v>
      </c>
      <c r="B49" s="39">
        <f>C48</f>
        <v>3.4</v>
      </c>
      <c r="C49" s="39">
        <f>B49+D49</f>
        <v>4.8</v>
      </c>
      <c r="D49" s="39">
        <v>1.4</v>
      </c>
      <c r="E49" s="40">
        <f>[16]Entry!B16</f>
        <v>373370</v>
      </c>
      <c r="F49" s="41">
        <f>[16]Entry!E16</f>
        <v>0.72799999999999998</v>
      </c>
      <c r="G49" s="41">
        <f>[16]Entry!F16</f>
        <v>1.6E-2</v>
      </c>
      <c r="H49" s="41">
        <f>[16]Entry!G16</f>
        <v>8.9999999999999993E-3</v>
      </c>
      <c r="I49" s="41">
        <f>[16]Entry!H16</f>
        <v>2.4E-2</v>
      </c>
      <c r="J49" s="41">
        <f>[16]Entry!I16</f>
        <v>2.7027027027027004</v>
      </c>
      <c r="K49" s="42"/>
      <c r="L49" s="41">
        <f>[16]Entry!K16</f>
        <v>0.78700000000000003</v>
      </c>
      <c r="M49" s="40" t="s">
        <v>32</v>
      </c>
      <c r="N49" s="43"/>
      <c r="O49" s="47">
        <v>43530</v>
      </c>
      <c r="P49" s="47">
        <v>43530</v>
      </c>
      <c r="Q49" s="45" t="s">
        <v>107</v>
      </c>
    </row>
    <row r="50" spans="1:17" x14ac:dyDescent="0.2">
      <c r="A50" s="31" t="s">
        <v>102</v>
      </c>
      <c r="B50" s="39">
        <v>0</v>
      </c>
      <c r="C50" s="39">
        <f>D50</f>
        <v>2.6</v>
      </c>
      <c r="D50" s="39">
        <v>2.6</v>
      </c>
      <c r="E50" s="40">
        <f>[17]Entry!B8</f>
        <v>374407</v>
      </c>
      <c r="F50" s="41">
        <f>[17]Entry!E8</f>
        <v>0.74</v>
      </c>
      <c r="G50" s="41">
        <f>[17]Entry!F8</f>
        <v>5.3999999999999999E-2</v>
      </c>
      <c r="H50" s="41">
        <f>[17]Entry!G8</f>
        <v>8.9999999999999993E-3</v>
      </c>
      <c r="I50" s="41">
        <f>[17]Entry!H8</f>
        <v>4.0000000000000001E-3</v>
      </c>
      <c r="J50" s="41">
        <f>[17]Entry!I8</f>
        <v>2.6490066225165525</v>
      </c>
      <c r="K50" s="42"/>
      <c r="L50" s="41">
        <f>[17]Entry!K8</f>
        <v>0.222</v>
      </c>
      <c r="M50" s="40" t="s">
        <v>30</v>
      </c>
      <c r="N50" s="43"/>
      <c r="O50" s="47">
        <v>43744</v>
      </c>
      <c r="P50" s="47">
        <v>43744</v>
      </c>
      <c r="Q50" s="45" t="s">
        <v>108</v>
      </c>
    </row>
    <row r="51" spans="1:17" x14ac:dyDescent="0.2">
      <c r="A51" s="31" t="s">
        <v>102</v>
      </c>
      <c r="B51" s="39">
        <f>C50</f>
        <v>2.6</v>
      </c>
      <c r="C51" s="39">
        <f>B51+D51</f>
        <v>3.1</v>
      </c>
      <c r="D51" s="39">
        <v>0.5</v>
      </c>
      <c r="E51" s="40">
        <f>[17]Entry!B9</f>
        <v>374408</v>
      </c>
      <c r="F51" s="41">
        <f>[17]Entry!E9</f>
        <v>69.290000000000006</v>
      </c>
      <c r="G51" s="41">
        <f>[17]Entry!F9</f>
        <v>1.046</v>
      </c>
      <c r="H51" s="41">
        <f>[17]Entry!G9</f>
        <v>0.08</v>
      </c>
      <c r="I51" s="41">
        <f>[17]Entry!H9</f>
        <v>0.13900000000000001</v>
      </c>
      <c r="J51" s="41">
        <f>[17]Entry!I9</f>
        <v>3.0303030303030329</v>
      </c>
      <c r="K51" s="42"/>
      <c r="L51" s="41">
        <f>[17]Entry!K9</f>
        <v>25.289000000000001</v>
      </c>
      <c r="M51" s="40" t="s">
        <v>31</v>
      </c>
      <c r="N51" s="43">
        <v>0.5</v>
      </c>
      <c r="O51" s="47">
        <v>43744</v>
      </c>
      <c r="P51" s="47">
        <v>43744</v>
      </c>
      <c r="Q51" s="45" t="s">
        <v>108</v>
      </c>
    </row>
    <row r="52" spans="1:17" x14ac:dyDescent="0.2">
      <c r="A52" s="31" t="s">
        <v>102</v>
      </c>
      <c r="B52" s="39">
        <f>C51</f>
        <v>3.1</v>
      </c>
      <c r="C52" s="39">
        <f>B52+D52</f>
        <v>3.4</v>
      </c>
      <c r="D52" s="39">
        <v>0.3</v>
      </c>
      <c r="E52" s="40">
        <f>[17]Entry!B10</f>
        <v>374409</v>
      </c>
      <c r="F52" s="41">
        <f>[17]Entry!E10</f>
        <v>3.1879999999999997</v>
      </c>
      <c r="G52" s="41">
        <f>[17]Entry!F10</f>
        <v>0.153</v>
      </c>
      <c r="H52" s="41">
        <f>[17]Entry!G10</f>
        <v>0.68600000000000005</v>
      </c>
      <c r="I52" s="41">
        <f>[17]Entry!H10</f>
        <v>0.878</v>
      </c>
      <c r="J52" s="41">
        <f>[17]Entry!I10</f>
        <v>2.7027027027027004</v>
      </c>
      <c r="K52" s="42"/>
      <c r="L52" s="41">
        <f>[17]Entry!K10</f>
        <v>4.125</v>
      </c>
      <c r="M52" s="40" t="s">
        <v>32</v>
      </c>
      <c r="N52" s="43"/>
      <c r="O52" s="47">
        <v>43744</v>
      </c>
      <c r="P52" s="47">
        <v>43744</v>
      </c>
      <c r="Q52" s="45" t="s">
        <v>108</v>
      </c>
    </row>
    <row r="53" spans="1:17" x14ac:dyDescent="0.2">
      <c r="A53" s="31" t="s">
        <v>111</v>
      </c>
      <c r="B53" s="39">
        <v>0</v>
      </c>
      <c r="C53" s="39">
        <f>D53</f>
        <v>2.2000000000000002</v>
      </c>
      <c r="D53" s="39">
        <v>2.2000000000000002</v>
      </c>
      <c r="E53" s="40">
        <f>[18]Entry!B8</f>
        <v>374739</v>
      </c>
      <c r="F53" s="41">
        <f>[18]Entry!E8</f>
        <v>0.218</v>
      </c>
      <c r="G53" s="41">
        <f>[18]Entry!F8</f>
        <v>5.8000000000000003E-2</v>
      </c>
      <c r="H53" s="41">
        <f>[18]Entry!G8</f>
        <v>3.0000000000000001E-3</v>
      </c>
      <c r="I53" s="41">
        <f>[18]Entry!H8</f>
        <v>7.0000000000000001E-3</v>
      </c>
      <c r="J53" s="41">
        <f>[18]Entry!I8</f>
        <v>2.7586206896551726</v>
      </c>
      <c r="K53" s="42"/>
      <c r="L53" s="41">
        <f>1.556/2</f>
        <v>0.77800000000000002</v>
      </c>
      <c r="M53" s="40" t="s">
        <v>30</v>
      </c>
      <c r="N53" s="43"/>
      <c r="O53" s="46" t="s">
        <v>116</v>
      </c>
      <c r="P53" s="46" t="s">
        <v>116</v>
      </c>
      <c r="Q53" s="45" t="s">
        <v>117</v>
      </c>
    </row>
    <row r="54" spans="1:17" x14ac:dyDescent="0.2">
      <c r="A54" s="31" t="s">
        <v>111</v>
      </c>
      <c r="B54" s="39">
        <f>C53</f>
        <v>2.2000000000000002</v>
      </c>
      <c r="C54" s="39">
        <f>B54+D54</f>
        <v>3</v>
      </c>
      <c r="D54" s="39">
        <v>0.8</v>
      </c>
      <c r="E54" s="40">
        <f>[18]Entry!B9</f>
        <v>374740</v>
      </c>
      <c r="F54" s="41">
        <f>[18]Entry!E9</f>
        <v>11.686000000000002</v>
      </c>
      <c r="G54" s="41">
        <f>[18]Entry!F9</f>
        <v>1.5429999999999999</v>
      </c>
      <c r="H54" s="41">
        <f>[18]Entry!G9</f>
        <v>0.26</v>
      </c>
      <c r="I54" s="41">
        <f>[18]Entry!H9</f>
        <v>0.152</v>
      </c>
      <c r="J54" s="41">
        <f>[18]Entry!I9</f>
        <v>3.1496062992126013</v>
      </c>
      <c r="K54" s="42"/>
      <c r="L54" s="41">
        <f>[18]Entry!K9</f>
        <v>23.995000000000001</v>
      </c>
      <c r="M54" s="40" t="s">
        <v>31</v>
      </c>
      <c r="N54" s="43">
        <v>0.8</v>
      </c>
      <c r="O54" s="46" t="s">
        <v>116</v>
      </c>
      <c r="P54" s="46" t="s">
        <v>116</v>
      </c>
      <c r="Q54" s="45" t="s">
        <v>117</v>
      </c>
    </row>
    <row r="55" spans="1:17" x14ac:dyDescent="0.2">
      <c r="A55" s="31" t="s">
        <v>111</v>
      </c>
      <c r="B55" s="39">
        <f>C54</f>
        <v>3</v>
      </c>
      <c r="C55" s="39">
        <f>B55+D55</f>
        <v>3.4</v>
      </c>
      <c r="D55" s="39">
        <v>0.4</v>
      </c>
      <c r="E55" s="40">
        <f>[18]Entry!B10</f>
        <v>374741</v>
      </c>
      <c r="F55" s="41">
        <f>[18]Entry!E10</f>
        <v>12.563999999999998</v>
      </c>
      <c r="G55" s="41">
        <f>[18]Entry!F10</f>
        <v>1.5820000000000001</v>
      </c>
      <c r="H55" s="41">
        <f>[18]Entry!G10</f>
        <v>0.19900000000000001</v>
      </c>
      <c r="I55" s="41">
        <f>[18]Entry!H10</f>
        <v>0.09</v>
      </c>
      <c r="J55" s="41">
        <f>[18]Entry!I10</f>
        <v>3.0303030303030329</v>
      </c>
      <c r="K55" s="42"/>
      <c r="L55" s="41">
        <f>[18]Entry!K10</f>
        <v>18.21</v>
      </c>
      <c r="M55" s="40" t="s">
        <v>32</v>
      </c>
      <c r="N55" s="43"/>
      <c r="O55" s="46" t="s">
        <v>116</v>
      </c>
      <c r="P55" s="46" t="s">
        <v>116</v>
      </c>
      <c r="Q55" s="45" t="s">
        <v>117</v>
      </c>
    </row>
    <row r="56" spans="1:17" x14ac:dyDescent="0.2">
      <c r="A56" s="31" t="s">
        <v>111</v>
      </c>
      <c r="B56" s="39">
        <f>C55</f>
        <v>3.4</v>
      </c>
      <c r="C56" s="39">
        <f>B56+D56</f>
        <v>3.9</v>
      </c>
      <c r="D56" s="39">
        <v>0.5</v>
      </c>
      <c r="E56" s="40">
        <f>[18]Entry!B11</f>
        <v>374742</v>
      </c>
      <c r="F56" s="41">
        <f>[18]Entry!E11</f>
        <v>0.67799999999999994</v>
      </c>
      <c r="G56" s="41">
        <f>[18]Entry!F11</f>
        <v>7.2999999999999995E-2</v>
      </c>
      <c r="H56" s="41">
        <f>[18]Entry!G11</f>
        <v>1.0999999999999999E-2</v>
      </c>
      <c r="I56" s="41">
        <f>[18]Entry!H11</f>
        <v>6.0000000000000001E-3</v>
      </c>
      <c r="J56" s="41">
        <f>[18]Entry!I11</f>
        <v>2.8169014084506951</v>
      </c>
      <c r="K56" s="42"/>
      <c r="L56" s="41">
        <f>1.031/2</f>
        <v>0.51549999999999996</v>
      </c>
      <c r="M56" s="40" t="s">
        <v>32</v>
      </c>
      <c r="N56" s="43"/>
      <c r="O56" s="46" t="s">
        <v>116</v>
      </c>
      <c r="P56" s="46" t="s">
        <v>116</v>
      </c>
      <c r="Q56" s="45" t="s">
        <v>117</v>
      </c>
    </row>
    <row r="57" spans="1:17" x14ac:dyDescent="0.2">
      <c r="A57" s="31" t="s">
        <v>112</v>
      </c>
      <c r="B57" s="39">
        <v>0</v>
      </c>
      <c r="C57" s="39">
        <f>D57</f>
        <v>1.1000000000000001</v>
      </c>
      <c r="D57" s="39">
        <v>1.1000000000000001</v>
      </c>
      <c r="E57" s="40">
        <f>[19]Entry!$B$12</f>
        <v>375233</v>
      </c>
      <c r="F57" s="41">
        <f>[19]Entry!E12</f>
        <v>0.57399999999999995</v>
      </c>
      <c r="G57" s="41">
        <f>[19]Entry!F12</f>
        <v>4.9000000000000002E-2</v>
      </c>
      <c r="H57" s="41">
        <f>[19]Entry!G12</f>
        <v>1.2999999999999999E-2</v>
      </c>
      <c r="I57" s="41">
        <f>[19]Entry!H12</f>
        <v>2.7E-2</v>
      </c>
      <c r="J57" s="41">
        <f>[19]Entry!I12</f>
        <v>2.5641025641025603</v>
      </c>
      <c r="K57" s="42"/>
      <c r="L57" s="41">
        <f>[19]Entry!$K$12</f>
        <v>2.149</v>
      </c>
      <c r="M57" s="40" t="s">
        <v>30</v>
      </c>
      <c r="N57" s="43"/>
      <c r="O57" s="46" t="s">
        <v>118</v>
      </c>
      <c r="P57" s="46" t="s">
        <v>118</v>
      </c>
      <c r="Q57" s="45" t="s">
        <v>119</v>
      </c>
    </row>
    <row r="58" spans="1:17" x14ac:dyDescent="0.2">
      <c r="A58" s="31" t="s">
        <v>112</v>
      </c>
      <c r="B58" s="39">
        <f>C57</f>
        <v>1.1000000000000001</v>
      </c>
      <c r="C58" s="39">
        <f>B58+D58</f>
        <v>1.6</v>
      </c>
      <c r="D58" s="39">
        <v>0.5</v>
      </c>
      <c r="E58" s="40">
        <f>[19]Entry!B14</f>
        <v>375235</v>
      </c>
      <c r="F58" s="41">
        <f>[19]Entry!E14</f>
        <v>6.0719999999999992</v>
      </c>
      <c r="G58" s="41">
        <f>[19]Entry!F14</f>
        <v>0.41099999999999998</v>
      </c>
      <c r="H58" s="41">
        <f>[19]Entry!G14</f>
        <v>3.6999999999999998E-2</v>
      </c>
      <c r="I58" s="41">
        <f>[19]Entry!H14</f>
        <v>5.8999999999999997E-2</v>
      </c>
      <c r="J58" s="41">
        <f>[19]Entry!I14</f>
        <v>2.5477707006369443</v>
      </c>
      <c r="K58" s="42"/>
      <c r="L58" s="41">
        <f>[19]Entry!K14</f>
        <v>4.4219999999999997</v>
      </c>
      <c r="M58" s="40" t="s">
        <v>30</v>
      </c>
      <c r="N58" s="43"/>
      <c r="O58" s="46" t="s">
        <v>118</v>
      </c>
      <c r="P58" s="46" t="s">
        <v>118</v>
      </c>
      <c r="Q58" s="45" t="s">
        <v>119</v>
      </c>
    </row>
    <row r="59" spans="1:17" x14ac:dyDescent="0.2">
      <c r="A59" s="31" t="s">
        <v>112</v>
      </c>
      <c r="B59" s="39">
        <f>C58</f>
        <v>1.6</v>
      </c>
      <c r="C59" s="39">
        <f>B59+D59</f>
        <v>2.2999999999999998</v>
      </c>
      <c r="D59" s="39">
        <v>0.7</v>
      </c>
      <c r="E59" s="40">
        <f>[19]Entry!B15</f>
        <v>375236</v>
      </c>
      <c r="F59" s="41">
        <f>[19]Entry!E15</f>
        <v>16.884</v>
      </c>
      <c r="G59" s="41">
        <f>[19]Entry!F15</f>
        <v>5.1580000000000004</v>
      </c>
      <c r="H59" s="41">
        <f>[19]Entry!G15</f>
        <v>9.9000000000000005E-2</v>
      </c>
      <c r="I59" s="41">
        <f>[19]Entry!H15</f>
        <v>0.504</v>
      </c>
      <c r="J59" s="41">
        <f>[19]Entry!I15</f>
        <v>3.0534351145038245</v>
      </c>
      <c r="K59" s="42"/>
      <c r="L59" s="41">
        <f>[19]Entry!K15</f>
        <v>98.950999999999993</v>
      </c>
      <c r="M59" s="40" t="s">
        <v>31</v>
      </c>
      <c r="N59" s="43">
        <v>0.7</v>
      </c>
      <c r="O59" s="46" t="s">
        <v>118</v>
      </c>
      <c r="P59" s="46" t="s">
        <v>118</v>
      </c>
      <c r="Q59" s="45" t="s">
        <v>119</v>
      </c>
    </row>
    <row r="60" spans="1:17" x14ac:dyDescent="0.2">
      <c r="A60" s="31" t="s">
        <v>112</v>
      </c>
      <c r="B60" s="39">
        <f>C59</f>
        <v>2.2999999999999998</v>
      </c>
      <c r="C60" s="39">
        <f>B60+D60</f>
        <v>3.5999999999999996</v>
      </c>
      <c r="D60" s="39">
        <v>1.3</v>
      </c>
      <c r="E60" s="40">
        <f>[19]Entry!B16</f>
        <v>375237</v>
      </c>
      <c r="F60" s="41">
        <f>[19]Entry!E16</f>
        <v>0.26400000000000001</v>
      </c>
      <c r="G60" s="41">
        <f>[19]Entry!F16</f>
        <v>4.2999999999999997E-2</v>
      </c>
      <c r="H60" s="41">
        <f>[19]Entry!G16</f>
        <v>7.0000000000000001E-3</v>
      </c>
      <c r="I60" s="41">
        <f>[19]Entry!H16</f>
        <v>1.2E-2</v>
      </c>
      <c r="J60" s="41">
        <f>[19]Entry!I16</f>
        <v>2.5641025641025603</v>
      </c>
      <c r="K60" s="42"/>
      <c r="L60" s="41">
        <f>[19]Entry!K16</f>
        <v>0.373</v>
      </c>
      <c r="M60" s="40" t="s">
        <v>32</v>
      </c>
      <c r="N60" s="43"/>
      <c r="O60" s="46" t="s">
        <v>118</v>
      </c>
      <c r="P60" s="46" t="s">
        <v>118</v>
      </c>
      <c r="Q60" s="45" t="s">
        <v>119</v>
      </c>
    </row>
    <row r="61" spans="1:17" x14ac:dyDescent="0.2">
      <c r="A61" s="31" t="s">
        <v>113</v>
      </c>
      <c r="B61" s="39">
        <v>0</v>
      </c>
      <c r="C61" s="39">
        <f>D61</f>
        <v>1.4</v>
      </c>
      <c r="D61" s="39">
        <v>1.4</v>
      </c>
      <c r="E61" s="40">
        <f>[20]Entry!B16</f>
        <v>375562</v>
      </c>
      <c r="F61" s="41">
        <f>[20]Entry!E16</f>
        <v>9.9499999999999993</v>
      </c>
      <c r="G61" s="41">
        <f>[20]Entry!F16</f>
        <v>0.75600000000000001</v>
      </c>
      <c r="H61" s="41">
        <f>[20]Entry!G16</f>
        <v>3.9E-2</v>
      </c>
      <c r="I61" s="41">
        <f>[20]Entry!H16</f>
        <v>6.5000000000000002E-2</v>
      </c>
      <c r="J61" s="41">
        <f>[20]Entry!I16</f>
        <v>2.8368794326241087</v>
      </c>
      <c r="K61" s="42"/>
      <c r="L61" s="41">
        <f>[20]Entry!K16</f>
        <v>41.042000000000002</v>
      </c>
      <c r="M61" s="40" t="s">
        <v>30</v>
      </c>
      <c r="N61" s="43"/>
      <c r="O61" s="46" t="s">
        <v>120</v>
      </c>
      <c r="P61" s="46" t="s">
        <v>120</v>
      </c>
      <c r="Q61" s="45" t="s">
        <v>121</v>
      </c>
    </row>
    <row r="62" spans="1:17" x14ac:dyDescent="0.2">
      <c r="A62" s="31" t="s">
        <v>113</v>
      </c>
      <c r="B62" s="39">
        <f>C61</f>
        <v>1.4</v>
      </c>
      <c r="C62" s="39">
        <f>B62+D62</f>
        <v>1.9</v>
      </c>
      <c r="D62" s="39">
        <v>0.5</v>
      </c>
      <c r="E62" s="40">
        <f>[20]Entry!B17</f>
        <v>375563</v>
      </c>
      <c r="F62" s="41">
        <f>[20]Entry!E17</f>
        <v>30.072000000000003</v>
      </c>
      <c r="G62" s="41">
        <f>[20]Entry!F17</f>
        <v>1.0429999999999999</v>
      </c>
      <c r="H62" s="41">
        <f>[20]Entry!G17</f>
        <v>0.13100000000000001</v>
      </c>
      <c r="I62" s="41">
        <f>[20]Entry!H17</f>
        <v>0.17799999999999999</v>
      </c>
      <c r="J62" s="41">
        <f>[20]Entry!I17</f>
        <v>2.9411764705882426</v>
      </c>
      <c r="K62" s="42"/>
      <c r="L62" s="41">
        <f>[20]Entry!K17</f>
        <v>53.027999999999999</v>
      </c>
      <c r="M62" s="40" t="s">
        <v>31</v>
      </c>
      <c r="N62" s="43">
        <v>0.5</v>
      </c>
      <c r="O62" s="46" t="s">
        <v>120</v>
      </c>
      <c r="P62" s="46" t="s">
        <v>120</v>
      </c>
      <c r="Q62" s="45" t="s">
        <v>121</v>
      </c>
    </row>
    <row r="63" spans="1:17" x14ac:dyDescent="0.2">
      <c r="A63" s="31" t="s">
        <v>113</v>
      </c>
      <c r="B63" s="39">
        <f>C62</f>
        <v>1.9</v>
      </c>
      <c r="C63" s="39">
        <f>B63+D63</f>
        <v>3.4</v>
      </c>
      <c r="D63" s="39">
        <v>1.5</v>
      </c>
      <c r="E63" s="40">
        <f>[20]Entry!B18</f>
        <v>375564</v>
      </c>
      <c r="F63" s="41">
        <f>[20]Entry!E18</f>
        <v>1.23</v>
      </c>
      <c r="G63" s="41">
        <f>[20]Entry!F18</f>
        <v>6.4000000000000001E-2</v>
      </c>
      <c r="H63" s="41">
        <f>[20]Entry!G18</f>
        <v>1E-3</v>
      </c>
      <c r="I63" s="41">
        <f>[20]Entry!H18</f>
        <v>1.4999999999999999E-2</v>
      </c>
      <c r="J63" s="41">
        <f>[20]Entry!I18</f>
        <v>2.8985507246376909</v>
      </c>
      <c r="K63" s="42"/>
      <c r="L63" s="41">
        <f>[20]Entry!K18</f>
        <v>0.28899999999999998</v>
      </c>
      <c r="M63" s="40" t="s">
        <v>32</v>
      </c>
      <c r="N63" s="43"/>
      <c r="O63" s="46" t="s">
        <v>120</v>
      </c>
      <c r="P63" s="46" t="s">
        <v>120</v>
      </c>
      <c r="Q63" s="45" t="s">
        <v>121</v>
      </c>
    </row>
    <row r="64" spans="1:17" x14ac:dyDescent="0.2">
      <c r="A64" s="31" t="s">
        <v>114</v>
      </c>
      <c r="B64" s="39">
        <v>0</v>
      </c>
      <c r="C64" s="39">
        <f>D64</f>
        <v>2.2999999999999998</v>
      </c>
      <c r="D64" s="39">
        <v>2.2999999999999998</v>
      </c>
      <c r="E64" s="40">
        <f>[21]Entry!B8</f>
        <v>375715</v>
      </c>
      <c r="F64" s="41">
        <f>[21]Entry!E8</f>
        <v>0.59</v>
      </c>
      <c r="G64" s="41">
        <f>[21]Entry!F8</f>
        <v>7.6999999999999999E-2</v>
      </c>
      <c r="H64" s="41">
        <f>[21]Entry!G8</f>
        <v>1.2999999999999999E-2</v>
      </c>
      <c r="I64" s="41">
        <f>[21]Entry!H8</f>
        <v>2.4E-2</v>
      </c>
      <c r="J64" s="41">
        <f>[21]Entry!I8</f>
        <v>2.8169014084506951</v>
      </c>
      <c r="K64" s="42"/>
      <c r="L64" s="41">
        <f>[21]Entry!K8</f>
        <v>0.79500000000000004</v>
      </c>
      <c r="M64" s="40" t="s">
        <v>30</v>
      </c>
      <c r="N64" s="43"/>
      <c r="O64" s="46" t="s">
        <v>122</v>
      </c>
      <c r="P64" s="46" t="s">
        <v>122</v>
      </c>
      <c r="Q64" s="45" t="s">
        <v>123</v>
      </c>
    </row>
    <row r="65" spans="1:17" x14ac:dyDescent="0.2">
      <c r="A65" s="31" t="s">
        <v>114</v>
      </c>
      <c r="B65" s="39">
        <f>C64</f>
        <v>2.2999999999999998</v>
      </c>
      <c r="C65" s="39">
        <f>B65+D65</f>
        <v>2.9</v>
      </c>
      <c r="D65" s="39">
        <v>0.6</v>
      </c>
      <c r="E65" s="40">
        <f>[21]Entry!B9</f>
        <v>375716</v>
      </c>
      <c r="F65" s="41">
        <f>[21]Entry!E9</f>
        <v>13.706000000000001</v>
      </c>
      <c r="G65" s="41">
        <f>[21]Entry!F9</f>
        <v>0.98199999999999998</v>
      </c>
      <c r="H65" s="41">
        <f>[21]Entry!G9</f>
        <v>0.17799999999999999</v>
      </c>
      <c r="I65" s="41">
        <f>[21]Entry!H9</f>
        <v>0.53700000000000003</v>
      </c>
      <c r="J65" s="41">
        <f>[21]Entry!I9</f>
        <v>2.9850746268656638</v>
      </c>
      <c r="K65" s="42"/>
      <c r="L65" s="41">
        <f>[21]Entry!K9</f>
        <v>32.302</v>
      </c>
      <c r="M65" s="40" t="s">
        <v>31</v>
      </c>
      <c r="N65" s="43">
        <v>0.6</v>
      </c>
      <c r="O65" s="46" t="s">
        <v>122</v>
      </c>
      <c r="P65" s="46" t="s">
        <v>122</v>
      </c>
      <c r="Q65" s="45" t="s">
        <v>123</v>
      </c>
    </row>
    <row r="66" spans="1:17" x14ac:dyDescent="0.2">
      <c r="A66" s="31" t="s">
        <v>114</v>
      </c>
      <c r="B66" s="39">
        <f>C65</f>
        <v>2.9</v>
      </c>
      <c r="C66" s="39">
        <f>B66+D66</f>
        <v>4.2</v>
      </c>
      <c r="D66" s="39">
        <v>1.3</v>
      </c>
      <c r="E66" s="40">
        <f>[21]Entry!B10</f>
        <v>375717</v>
      </c>
      <c r="F66" s="41">
        <f>[21]Entry!E10</f>
        <v>0.26800000000000002</v>
      </c>
      <c r="G66" s="41">
        <f>[21]Entry!F10</f>
        <v>7.9000000000000001E-2</v>
      </c>
      <c r="H66" s="41">
        <f>[21]Entry!G10</f>
        <v>6.0000000000000001E-3</v>
      </c>
      <c r="I66" s="41">
        <f>[21]Entry!H10</f>
        <v>0.01</v>
      </c>
      <c r="J66" s="41">
        <f>[21]Entry!I10</f>
        <v>2.6490066225165623</v>
      </c>
      <c r="K66" s="42"/>
      <c r="L66" s="41">
        <f>[21]Entry!K10</f>
        <v>0.38800000000000001</v>
      </c>
      <c r="M66" s="40" t="s">
        <v>32</v>
      </c>
      <c r="N66" s="43"/>
      <c r="O66" s="46" t="s">
        <v>122</v>
      </c>
      <c r="P66" s="46" t="s">
        <v>122</v>
      </c>
      <c r="Q66" s="45" t="s">
        <v>123</v>
      </c>
    </row>
    <row r="67" spans="1:17" x14ac:dyDescent="0.2">
      <c r="A67" s="31" t="s">
        <v>115</v>
      </c>
      <c r="B67" s="39">
        <v>0</v>
      </c>
      <c r="C67" s="39">
        <f>D67</f>
        <v>2.1</v>
      </c>
      <c r="D67" s="39">
        <v>2.1</v>
      </c>
      <c r="E67" s="40">
        <f>[22]Entry!B10</f>
        <v>376272</v>
      </c>
      <c r="F67" s="41">
        <f>[22]Entry!E10</f>
        <v>0.28999999999999998</v>
      </c>
      <c r="G67" s="41">
        <f>[22]Entry!F10</f>
        <v>2.1000000000000001E-2</v>
      </c>
      <c r="H67" s="41">
        <f>[22]Entry!G10</f>
        <v>8.9999999999999993E-3</v>
      </c>
      <c r="I67" s="41">
        <f>[22]Entry!H10</f>
        <v>1.4999999999999999E-2</v>
      </c>
      <c r="J67" s="41"/>
      <c r="K67" s="42"/>
      <c r="L67" s="41">
        <f>[22]Entry!K10</f>
        <v>1.0489999999999999</v>
      </c>
      <c r="M67" s="40" t="s">
        <v>30</v>
      </c>
      <c r="N67" s="43"/>
      <c r="O67" s="46" t="s">
        <v>124</v>
      </c>
      <c r="P67" s="46" t="s">
        <v>124</v>
      </c>
      <c r="Q67" s="45" t="s">
        <v>125</v>
      </c>
    </row>
    <row r="68" spans="1:17" x14ac:dyDescent="0.2">
      <c r="A68" s="31" t="s">
        <v>115</v>
      </c>
      <c r="B68" s="39">
        <f>C67</f>
        <v>2.1</v>
      </c>
      <c r="C68" s="39">
        <f>B68+D68</f>
        <v>2.5</v>
      </c>
      <c r="D68" s="39">
        <v>0.4</v>
      </c>
      <c r="E68" s="40">
        <f>[22]Entry!B11</f>
        <v>376273</v>
      </c>
      <c r="F68" s="41">
        <f>[22]Entry!E11</f>
        <v>1.97</v>
      </c>
      <c r="G68" s="41">
        <f>[22]Entry!F11</f>
        <v>6.2E-2</v>
      </c>
      <c r="H68" s="41">
        <f>[22]Entry!G11</f>
        <v>2.5000000000000001E-2</v>
      </c>
      <c r="I68" s="41">
        <f>[22]Entry!H11</f>
        <v>7.2999999999999995E-2</v>
      </c>
      <c r="J68" s="41"/>
      <c r="K68" s="42"/>
      <c r="L68" s="41">
        <f>[22]Entry!K11</f>
        <v>7.5979999999999999</v>
      </c>
      <c r="M68" s="40" t="s">
        <v>31</v>
      </c>
      <c r="N68" s="43">
        <v>0.4</v>
      </c>
      <c r="O68" s="46" t="s">
        <v>124</v>
      </c>
      <c r="P68" s="46" t="s">
        <v>124</v>
      </c>
      <c r="Q68" s="45" t="s">
        <v>125</v>
      </c>
    </row>
    <row r="69" spans="1:17" x14ac:dyDescent="0.2">
      <c r="A69" s="31" t="s">
        <v>115</v>
      </c>
      <c r="B69" s="39">
        <f>C68</f>
        <v>2.5</v>
      </c>
      <c r="C69" s="39">
        <f>B69+D69</f>
        <v>3</v>
      </c>
      <c r="D69" s="39">
        <v>0.5</v>
      </c>
      <c r="E69" s="40">
        <f>[22]Entry!B12</f>
        <v>376274</v>
      </c>
      <c r="F69" s="41">
        <f>[22]Entry!E12</f>
        <v>20.541999999999998</v>
      </c>
      <c r="G69" s="41">
        <f>[22]Entry!F12</f>
        <v>0.70599999999999996</v>
      </c>
      <c r="H69" s="41">
        <f>[22]Entry!G12</f>
        <v>0.02</v>
      </c>
      <c r="I69" s="41">
        <f>[22]Entry!H12</f>
        <v>3.9E-2</v>
      </c>
      <c r="J69" s="41"/>
      <c r="K69" s="42"/>
      <c r="L69" s="41">
        <f>[22]Entry!K12</f>
        <v>9.0890000000000004</v>
      </c>
      <c r="M69" s="40" t="s">
        <v>32</v>
      </c>
      <c r="N69" s="43"/>
      <c r="O69" s="46" t="s">
        <v>124</v>
      </c>
      <c r="P69" s="46" t="s">
        <v>124</v>
      </c>
      <c r="Q69" s="45" t="s">
        <v>125</v>
      </c>
    </row>
    <row r="70" spans="1:17" x14ac:dyDescent="0.2">
      <c r="A70" s="31" t="s">
        <v>115</v>
      </c>
      <c r="B70" s="39">
        <f>C69</f>
        <v>3</v>
      </c>
      <c r="C70" s="39">
        <f>B70+D70</f>
        <v>4</v>
      </c>
      <c r="D70" s="39">
        <v>1</v>
      </c>
      <c r="E70" s="40">
        <f>[22]Entry!$B$14</f>
        <v>376276</v>
      </c>
      <c r="F70" s="41">
        <f>[22]Entry!E14</f>
        <v>0.26400000000000001</v>
      </c>
      <c r="G70" s="41">
        <f>[22]Entry!F14</f>
        <v>0.01</v>
      </c>
      <c r="H70" s="41">
        <f>[22]Entry!G14</f>
        <v>6.0000000000000001E-3</v>
      </c>
      <c r="I70" s="41">
        <f>[22]Entry!H14</f>
        <v>8.9999999999999993E-3</v>
      </c>
      <c r="J70" s="41"/>
      <c r="K70" s="42"/>
      <c r="L70" s="41">
        <f>[22]Entry!$K$14</f>
        <v>1.6E-2</v>
      </c>
      <c r="M70" s="40" t="s">
        <v>32</v>
      </c>
      <c r="N70" s="43"/>
      <c r="O70" s="46" t="s">
        <v>124</v>
      </c>
      <c r="P70" s="46" t="s">
        <v>124</v>
      </c>
      <c r="Q70" s="45" t="s">
        <v>125</v>
      </c>
    </row>
    <row r="71" spans="1:17" x14ac:dyDescent="0.2">
      <c r="A71" s="31" t="s">
        <v>126</v>
      </c>
      <c r="B71" s="39">
        <v>0</v>
      </c>
      <c r="C71" s="39">
        <f>D71</f>
        <v>2.2000000000000002</v>
      </c>
      <c r="D71" s="39">
        <v>2.2000000000000002</v>
      </c>
      <c r="E71" s="40">
        <f>[23]Entry!B8</f>
        <v>376727</v>
      </c>
      <c r="F71" s="41">
        <f>[23]Entry!E8</f>
        <v>2.4579999999999997</v>
      </c>
      <c r="G71" s="41">
        <f>[23]Entry!F8</f>
        <v>3.7999999999999999E-2</v>
      </c>
      <c r="H71" s="41">
        <f>[23]Entry!G8</f>
        <v>8.9999999999999993E-3</v>
      </c>
      <c r="I71" s="41">
        <f>[23]Entry!H8</f>
        <v>0.05</v>
      </c>
      <c r="J71" s="41"/>
      <c r="K71" s="42"/>
      <c r="L71" s="41">
        <f>[23]Entry!K8</f>
        <v>6.32</v>
      </c>
      <c r="M71" s="40" t="s">
        <v>30</v>
      </c>
      <c r="N71" s="43"/>
      <c r="O71" s="47">
        <v>43643</v>
      </c>
      <c r="P71" s="47">
        <v>43643</v>
      </c>
      <c r="Q71" s="45" t="s">
        <v>128</v>
      </c>
    </row>
    <row r="72" spans="1:17" x14ac:dyDescent="0.2">
      <c r="A72" s="31" t="s">
        <v>126</v>
      </c>
      <c r="B72" s="39">
        <f>C71</f>
        <v>2.2000000000000002</v>
      </c>
      <c r="C72" s="39">
        <f>B72+D72</f>
        <v>3.7</v>
      </c>
      <c r="D72" s="39">
        <v>1.5</v>
      </c>
      <c r="E72" s="40">
        <f>[23]Entry!B9</f>
        <v>376728</v>
      </c>
      <c r="F72" s="41">
        <f>[23]Entry!E9</f>
        <v>1.1859999999999999</v>
      </c>
      <c r="G72" s="41">
        <f>[23]Entry!F9</f>
        <v>6.9000000000000006E-2</v>
      </c>
      <c r="H72" s="41">
        <f>[23]Entry!G9</f>
        <v>3.9E-2</v>
      </c>
      <c r="I72" s="41">
        <f>[23]Entry!H9</f>
        <v>0.16400000000000001</v>
      </c>
      <c r="J72" s="41"/>
      <c r="K72" s="42"/>
      <c r="L72" s="41">
        <f>[23]Entry!K9</f>
        <v>4.3070000000000004</v>
      </c>
      <c r="M72" s="40" t="s">
        <v>32</v>
      </c>
      <c r="N72" s="43"/>
      <c r="O72" s="47">
        <v>43643</v>
      </c>
      <c r="P72" s="47">
        <v>43643</v>
      </c>
      <c r="Q72" s="45" t="s">
        <v>128</v>
      </c>
    </row>
    <row r="73" spans="1:17" x14ac:dyDescent="0.2">
      <c r="A73" s="31" t="s">
        <v>129</v>
      </c>
      <c r="B73" s="39">
        <v>0</v>
      </c>
      <c r="C73" s="39">
        <f>D73</f>
        <v>2.2999999999999998</v>
      </c>
      <c r="D73" s="39">
        <v>2.2999999999999998</v>
      </c>
      <c r="E73" s="40">
        <f>[24]Entry!B8</f>
        <v>376877</v>
      </c>
      <c r="F73" s="41">
        <f>[24]Entry!E8</f>
        <v>5.2</v>
      </c>
      <c r="G73" s="41">
        <f>[24]Entry!F8</f>
        <v>0.20899999999999999</v>
      </c>
      <c r="H73" s="41">
        <f>[24]Entry!G8</f>
        <v>8.5000000000000006E-2</v>
      </c>
      <c r="I73" s="41">
        <f>[24]Entry!H8</f>
        <v>0.16500000000000001</v>
      </c>
      <c r="J73" s="41"/>
      <c r="K73" s="42"/>
      <c r="L73" s="41">
        <f>[24]Entry!K8</f>
        <v>8.0649999999999995</v>
      </c>
      <c r="M73" s="40" t="s">
        <v>30</v>
      </c>
      <c r="N73" s="43"/>
      <c r="O73" s="47">
        <v>43644</v>
      </c>
      <c r="P73" s="47">
        <v>43644</v>
      </c>
      <c r="Q73" s="45" t="s">
        <v>131</v>
      </c>
    </row>
    <row r="74" spans="1:17" x14ac:dyDescent="0.2">
      <c r="A74" s="31" t="s">
        <v>129</v>
      </c>
      <c r="B74" s="39">
        <f>C73</f>
        <v>2.2999999999999998</v>
      </c>
      <c r="C74" s="39">
        <f>B74+D74</f>
        <v>3.5</v>
      </c>
      <c r="D74" s="39">
        <v>1.2</v>
      </c>
      <c r="E74" s="40">
        <f>[24]Entry!B9</f>
        <v>376878</v>
      </c>
      <c r="F74" s="41">
        <f>[24]Entry!E9</f>
        <v>0.86799999999999999</v>
      </c>
      <c r="G74" s="41">
        <f>[24]Entry!F9</f>
        <v>5.1999999999999998E-2</v>
      </c>
      <c r="H74" s="41">
        <f>[24]Entry!G9</f>
        <v>1E-3</v>
      </c>
      <c r="I74" s="41">
        <f>[24]Entry!H9</f>
        <v>3.2000000000000001E-2</v>
      </c>
      <c r="J74" s="41"/>
      <c r="K74" s="42"/>
      <c r="L74" s="41">
        <f>[24]Entry!K9</f>
        <v>2.6640000000000001</v>
      </c>
      <c r="M74" s="40" t="s">
        <v>32</v>
      </c>
      <c r="N74" s="43"/>
      <c r="O74" s="47">
        <v>43644</v>
      </c>
      <c r="P74" s="47">
        <v>43644</v>
      </c>
      <c r="Q74" s="45" t="s">
        <v>131</v>
      </c>
    </row>
    <row r="75" spans="1:17" x14ac:dyDescent="0.2">
      <c r="A75" s="31" t="s">
        <v>130</v>
      </c>
      <c r="B75" s="39">
        <v>0</v>
      </c>
      <c r="C75" s="39">
        <f>D75</f>
        <v>1.5</v>
      </c>
      <c r="D75" s="39">
        <v>1.5</v>
      </c>
      <c r="E75" s="40">
        <f>[25]Entry!B8</f>
        <v>377328</v>
      </c>
      <c r="F75" s="41">
        <f>[25]Entry!E8</f>
        <v>0.93799999999999994</v>
      </c>
      <c r="G75" s="41">
        <f>[25]Entry!F8</f>
        <v>6.0999999999999999E-2</v>
      </c>
      <c r="H75" s="41">
        <f>[25]Entry!G8</f>
        <v>0.124</v>
      </c>
      <c r="I75" s="41">
        <f>[25]Entry!H8</f>
        <v>0.46200000000000002</v>
      </c>
      <c r="J75" s="41"/>
      <c r="K75" s="42"/>
      <c r="L75" s="41">
        <f>[25]Entry!K8</f>
        <v>4.4249999999999998</v>
      </c>
      <c r="M75" s="40" t="s">
        <v>30</v>
      </c>
      <c r="N75" s="43"/>
      <c r="O75" s="47">
        <v>43647</v>
      </c>
      <c r="P75" s="47">
        <v>43647</v>
      </c>
      <c r="Q75" s="45" t="s">
        <v>132</v>
      </c>
    </row>
    <row r="76" spans="1:17" x14ac:dyDescent="0.2">
      <c r="A76" s="31" t="s">
        <v>130</v>
      </c>
      <c r="B76" s="39">
        <f>C75</f>
        <v>1.5</v>
      </c>
      <c r="C76" s="39">
        <f>B76+D76</f>
        <v>1.8</v>
      </c>
      <c r="D76" s="39">
        <v>0.3</v>
      </c>
      <c r="E76" s="40">
        <f>[25]Entry!B9</f>
        <v>377329</v>
      </c>
      <c r="F76" s="41">
        <f>[25]Entry!E9</f>
        <v>4.266</v>
      </c>
      <c r="G76" s="41">
        <f>[25]Entry!F9</f>
        <v>2.5000000000000001E-2</v>
      </c>
      <c r="H76" s="41">
        <f>[25]Entry!G9</f>
        <v>2.3E-2</v>
      </c>
      <c r="I76" s="41">
        <f>[25]Entry!H9</f>
        <v>4.7E-2</v>
      </c>
      <c r="J76" s="41"/>
      <c r="K76" s="42"/>
      <c r="L76" s="41">
        <f>[25]Entry!K9</f>
        <v>16.449000000000002</v>
      </c>
      <c r="M76" s="40" t="s">
        <v>31</v>
      </c>
      <c r="N76" s="43">
        <v>0.3</v>
      </c>
      <c r="O76" s="47">
        <v>43647</v>
      </c>
      <c r="P76" s="47">
        <v>43647</v>
      </c>
      <c r="Q76" s="45" t="s">
        <v>132</v>
      </c>
    </row>
    <row r="77" spans="1:17" x14ac:dyDescent="0.2">
      <c r="A77" s="31" t="s">
        <v>130</v>
      </c>
      <c r="B77" s="39">
        <f>C76</f>
        <v>1.8</v>
      </c>
      <c r="C77" s="39">
        <f>B77+D77</f>
        <v>3.6</v>
      </c>
      <c r="D77" s="39">
        <v>1.8</v>
      </c>
      <c r="E77" s="40">
        <f>[25]Entry!B10</f>
        <v>377330</v>
      </c>
      <c r="F77" s="41">
        <f>[25]Entry!E10</f>
        <v>9.6000000000000002E-2</v>
      </c>
      <c r="G77" s="41">
        <f>[25]Entry!F10</f>
        <v>0.02</v>
      </c>
      <c r="H77" s="41">
        <f>[25]Entry!G10</f>
        <v>4.0000000000000001E-3</v>
      </c>
      <c r="I77" s="41">
        <f>[25]Entry!H10</f>
        <v>1.9E-2</v>
      </c>
      <c r="J77" s="41"/>
      <c r="K77" s="42"/>
      <c r="L77" s="41">
        <f>[25]Entry!K10</f>
        <v>1.278</v>
      </c>
      <c r="M77" s="40" t="s">
        <v>32</v>
      </c>
      <c r="N77" s="43"/>
      <c r="O77" s="47">
        <v>43647</v>
      </c>
      <c r="P77" s="47">
        <v>43647</v>
      </c>
      <c r="Q77" s="45" t="s">
        <v>132</v>
      </c>
    </row>
    <row r="78" spans="1:17" x14ac:dyDescent="0.2">
      <c r="A78" s="31" t="s">
        <v>133</v>
      </c>
      <c r="B78" s="39">
        <v>0</v>
      </c>
      <c r="C78" s="39">
        <f>D78</f>
        <v>1.5</v>
      </c>
      <c r="D78" s="39">
        <v>1.5</v>
      </c>
      <c r="E78" s="40">
        <f>[26]Entry!B14</f>
        <v>377643</v>
      </c>
      <c r="F78" s="41">
        <f>[26]Entry!E14</f>
        <v>5.8159999999999998</v>
      </c>
      <c r="G78" s="41">
        <f>[26]Entry!F14</f>
        <v>3.6999999999999998E-2</v>
      </c>
      <c r="H78" s="41">
        <f>[26]Entry!G14</f>
        <v>4.2000000000000003E-2</v>
      </c>
      <c r="I78" s="41">
        <f>[26]Entry!H14</f>
        <v>0.11</v>
      </c>
      <c r="J78" s="41"/>
      <c r="K78" s="42"/>
      <c r="L78" s="41">
        <f>[26]Entry!K14</f>
        <v>7.0090000000000003</v>
      </c>
      <c r="M78" s="40" t="s">
        <v>30</v>
      </c>
      <c r="N78" s="43"/>
      <c r="O78" s="47">
        <v>43649</v>
      </c>
      <c r="P78" s="47">
        <v>43649</v>
      </c>
      <c r="Q78" s="45" t="s">
        <v>134</v>
      </c>
    </row>
    <row r="79" spans="1:17" x14ac:dyDescent="0.2">
      <c r="A79" s="31" t="s">
        <v>133</v>
      </c>
      <c r="B79" s="39">
        <f>C78</f>
        <v>1.5</v>
      </c>
      <c r="C79" s="39">
        <f>B79+D79</f>
        <v>2</v>
      </c>
      <c r="D79" s="39">
        <v>0.5</v>
      </c>
      <c r="E79" s="40">
        <f>[26]Entry!B15</f>
        <v>377644</v>
      </c>
      <c r="F79" s="41">
        <f>[26]Entry!E15</f>
        <v>5.3839999999999995</v>
      </c>
      <c r="G79" s="41">
        <f>[26]Entry!F15</f>
        <v>9.8000000000000004E-2</v>
      </c>
      <c r="H79" s="41">
        <f>[26]Entry!G15</f>
        <v>5.6000000000000001E-2</v>
      </c>
      <c r="I79" s="41">
        <f>[26]Entry!H15</f>
        <v>0.11600000000000001</v>
      </c>
      <c r="J79" s="41"/>
      <c r="K79" s="42"/>
      <c r="L79" s="41">
        <f>[26]Entry!K15</f>
        <v>16.952999999999999</v>
      </c>
      <c r="M79" s="40" t="s">
        <v>31</v>
      </c>
      <c r="N79" s="43">
        <v>0.5</v>
      </c>
      <c r="O79" s="47">
        <v>43649</v>
      </c>
      <c r="P79" s="47">
        <v>43649</v>
      </c>
      <c r="Q79" s="45" t="s">
        <v>134</v>
      </c>
    </row>
    <row r="80" spans="1:17" x14ac:dyDescent="0.2">
      <c r="A80" s="31" t="s">
        <v>133</v>
      </c>
      <c r="B80" s="39">
        <f>C79</f>
        <v>2</v>
      </c>
      <c r="C80" s="39">
        <f>B80+D80</f>
        <v>4.0999999999999996</v>
      </c>
      <c r="D80" s="39">
        <v>2.1</v>
      </c>
      <c r="E80" s="40">
        <f>[26]Entry!B16</f>
        <v>377645</v>
      </c>
      <c r="F80" s="41">
        <f>[26]Entry!E16</f>
        <v>1.9159999999999999</v>
      </c>
      <c r="G80" s="41">
        <f>[26]Entry!F16</f>
        <v>2.5999999999999999E-2</v>
      </c>
      <c r="H80" s="41">
        <f>[26]Entry!G16</f>
        <v>3.5999999999999997E-2</v>
      </c>
      <c r="I80" s="41">
        <f>[26]Entry!H16</f>
        <v>8.4000000000000005E-2</v>
      </c>
      <c r="J80" s="41"/>
      <c r="K80" s="42"/>
      <c r="L80" s="41">
        <f>[26]Entry!K16</f>
        <v>4.5990000000000002</v>
      </c>
      <c r="M80" s="40" t="s">
        <v>32</v>
      </c>
      <c r="N80" s="43"/>
      <c r="O80" s="47">
        <v>43649</v>
      </c>
      <c r="P80" s="47">
        <v>43649</v>
      </c>
      <c r="Q80" s="45" t="s">
        <v>134</v>
      </c>
    </row>
    <row r="81" spans="1:17" x14ac:dyDescent="0.2">
      <c r="A81" s="31" t="s">
        <v>148</v>
      </c>
      <c r="B81" s="39">
        <v>0</v>
      </c>
      <c r="C81" s="39">
        <f>D81</f>
        <v>2.2000000000000002</v>
      </c>
      <c r="D81" s="39">
        <v>2.2000000000000002</v>
      </c>
      <c r="E81" s="40">
        <f>[27]Entry!B8</f>
        <v>377934</v>
      </c>
      <c r="F81" s="41">
        <f>[27]Entry!E8</f>
        <v>0.40399999999999997</v>
      </c>
      <c r="G81" s="41">
        <f>[27]Entry!F8</f>
        <v>2.5999999999999999E-2</v>
      </c>
      <c r="H81" s="41">
        <f>[27]Entry!G8</f>
        <v>2.9000000000000001E-2</v>
      </c>
      <c r="I81" s="41">
        <f>[27]Entry!H8</f>
        <v>0.192</v>
      </c>
      <c r="J81" s="41">
        <f>[27]Entry!I8</f>
        <v>2.631578947368423</v>
      </c>
      <c r="K81" s="42"/>
      <c r="L81" s="41">
        <f>[27]Entry!K8</f>
        <v>1.2270000000000001</v>
      </c>
      <c r="M81" s="40" t="s">
        <v>30</v>
      </c>
      <c r="N81" s="43"/>
      <c r="O81" s="47">
        <v>43651</v>
      </c>
      <c r="P81" s="47">
        <v>43651</v>
      </c>
      <c r="Q81" s="45" t="s">
        <v>153</v>
      </c>
    </row>
    <row r="82" spans="1:17" x14ac:dyDescent="0.2">
      <c r="A82" s="31" t="s">
        <v>148</v>
      </c>
      <c r="B82" s="39">
        <f>C81</f>
        <v>2.2000000000000002</v>
      </c>
      <c r="C82" s="39">
        <f>B82+D82</f>
        <v>2.8000000000000003</v>
      </c>
      <c r="D82" s="39">
        <v>0.6</v>
      </c>
      <c r="E82" s="40">
        <f>[27]Entry!B9</f>
        <v>377935</v>
      </c>
      <c r="F82" s="41">
        <f>[27]Entry!E9</f>
        <v>12.703999999999999</v>
      </c>
      <c r="G82" s="41">
        <f>[27]Entry!F9</f>
        <v>0.23799999999999999</v>
      </c>
      <c r="H82" s="41">
        <f>[27]Entry!G9</f>
        <v>0.108</v>
      </c>
      <c r="I82" s="41">
        <f>[27]Entry!H9</f>
        <v>0.47199999999999998</v>
      </c>
      <c r="J82" s="41">
        <f>[27]Entry!I9</f>
        <v>3.1746031746031833</v>
      </c>
      <c r="K82" s="42"/>
      <c r="L82" s="41">
        <f>[27]Entry!K9</f>
        <v>10.651</v>
      </c>
      <c r="M82" s="40" t="s">
        <v>31</v>
      </c>
      <c r="N82" s="43">
        <v>0.6</v>
      </c>
      <c r="O82" s="47">
        <v>43651</v>
      </c>
      <c r="P82" s="47">
        <v>43651</v>
      </c>
      <c r="Q82" s="45" t="s">
        <v>153</v>
      </c>
    </row>
    <row r="83" spans="1:17" x14ac:dyDescent="0.2">
      <c r="A83" s="31" t="s">
        <v>148</v>
      </c>
      <c r="B83" s="39">
        <f>C82</f>
        <v>2.8000000000000003</v>
      </c>
      <c r="C83" s="39">
        <f>B83+D83</f>
        <v>4</v>
      </c>
      <c r="D83" s="39">
        <v>1.2</v>
      </c>
      <c r="E83" s="40">
        <f>[27]Entry!B10</f>
        <v>377936</v>
      </c>
      <c r="F83" s="41">
        <f>[27]Entry!E10</f>
        <v>0.56599999999999995</v>
      </c>
      <c r="G83" s="41">
        <f>[27]Entry!F10</f>
        <v>3.7999999999999999E-2</v>
      </c>
      <c r="H83" s="41">
        <f>[27]Entry!G10</f>
        <v>0.09</v>
      </c>
      <c r="I83" s="41">
        <f>[27]Entry!H10</f>
        <v>0.154</v>
      </c>
      <c r="J83" s="41">
        <f>[27]Entry!I10</f>
        <v>2.6490066225165525</v>
      </c>
      <c r="K83" s="42"/>
      <c r="L83" s="41">
        <f>[27]Entry!K10</f>
        <v>2.464</v>
      </c>
      <c r="M83" s="40" t="s">
        <v>32</v>
      </c>
      <c r="N83" s="43"/>
      <c r="O83" s="47">
        <v>43651</v>
      </c>
      <c r="P83" s="47">
        <v>43651</v>
      </c>
      <c r="Q83" s="45" t="s">
        <v>153</v>
      </c>
    </row>
    <row r="84" spans="1:17" x14ac:dyDescent="0.2">
      <c r="A84" s="31" t="s">
        <v>149</v>
      </c>
      <c r="B84" s="39">
        <v>0</v>
      </c>
      <c r="C84" s="39">
        <f>D84</f>
        <v>1.5</v>
      </c>
      <c r="D84" s="39">
        <v>1.5</v>
      </c>
      <c r="E84" s="40">
        <f>[28]Entry!B8</f>
        <v>378631</v>
      </c>
      <c r="F84" s="41">
        <f>[28]Entry!E8</f>
        <v>43.421999999999997</v>
      </c>
      <c r="G84" s="41">
        <f>[28]Entry!F8</f>
        <v>1.5640000000000001</v>
      </c>
      <c r="H84" s="41">
        <f>[28]Entry!G8</f>
        <v>0.81499999999999995</v>
      </c>
      <c r="I84" s="41">
        <f>[28]Entry!H8</f>
        <v>3.7589999999999999</v>
      </c>
      <c r="J84" s="41"/>
      <c r="K84" s="42"/>
      <c r="L84" s="41">
        <f>[28]Entry!K8</f>
        <v>10.941000000000001</v>
      </c>
      <c r="M84" s="40" t="s">
        <v>30</v>
      </c>
      <c r="N84" s="43"/>
      <c r="O84" s="47">
        <v>43656</v>
      </c>
      <c r="P84" s="47">
        <v>43656</v>
      </c>
      <c r="Q84" s="45" t="s">
        <v>154</v>
      </c>
    </row>
    <row r="85" spans="1:17" x14ac:dyDescent="0.2">
      <c r="A85" s="31" t="s">
        <v>149</v>
      </c>
      <c r="B85" s="39">
        <f>C84</f>
        <v>1.5</v>
      </c>
      <c r="C85" s="39">
        <f>B85+D85</f>
        <v>3.5</v>
      </c>
      <c r="D85" s="39">
        <v>2</v>
      </c>
      <c r="E85" s="40">
        <f>[28]Entry!B9</f>
        <v>378632</v>
      </c>
      <c r="F85" s="41">
        <f>[28]Entry!E9</f>
        <v>2.4740000000000002</v>
      </c>
      <c r="G85" s="41">
        <f>[28]Entry!F9</f>
        <v>7.3999999999999996E-2</v>
      </c>
      <c r="H85" s="41">
        <f>[28]Entry!G9</f>
        <v>0.03</v>
      </c>
      <c r="I85" s="41">
        <f>[28]Entry!H9</f>
        <v>6.0999999999999999E-2</v>
      </c>
      <c r="J85" s="41"/>
      <c r="K85" s="42"/>
      <c r="L85" s="41">
        <f>[28]Entry!K9</f>
        <v>3.4689999999999999</v>
      </c>
      <c r="M85" s="40" t="s">
        <v>30</v>
      </c>
      <c r="N85" s="43"/>
      <c r="O85" s="47">
        <v>43656</v>
      </c>
      <c r="P85" s="47">
        <v>43656</v>
      </c>
      <c r="Q85" s="45" t="s">
        <v>154</v>
      </c>
    </row>
    <row r="86" spans="1:17" x14ac:dyDescent="0.2">
      <c r="A86" s="31" t="s">
        <v>149</v>
      </c>
      <c r="B86" s="39">
        <f>C85</f>
        <v>3.5</v>
      </c>
      <c r="C86" s="39">
        <f>B86+D86</f>
        <v>4</v>
      </c>
      <c r="D86" s="39">
        <v>0.5</v>
      </c>
      <c r="E86" s="40">
        <f>[28]Entry!B10</f>
        <v>378633</v>
      </c>
      <c r="F86" s="41">
        <f>[28]Entry!E10</f>
        <v>1.26</v>
      </c>
      <c r="G86" s="41">
        <f>[28]Entry!F10</f>
        <v>0.112</v>
      </c>
      <c r="H86" s="41">
        <f>[28]Entry!G10</f>
        <v>4.2999999999999997E-2</v>
      </c>
      <c r="I86" s="41">
        <f>[28]Entry!H10</f>
        <v>0.08</v>
      </c>
      <c r="J86" s="41"/>
      <c r="K86" s="42"/>
      <c r="L86" s="41">
        <f>[28]Entry!K10</f>
        <v>5.0659999999999998</v>
      </c>
      <c r="M86" s="40" t="s">
        <v>31</v>
      </c>
      <c r="N86" s="43">
        <v>0.5</v>
      </c>
      <c r="O86" s="47">
        <v>43656</v>
      </c>
      <c r="P86" s="47">
        <v>43656</v>
      </c>
      <c r="Q86" s="45" t="s">
        <v>154</v>
      </c>
    </row>
    <row r="87" spans="1:17" x14ac:dyDescent="0.2">
      <c r="A87" s="31" t="s">
        <v>150</v>
      </c>
      <c r="B87" s="39">
        <v>0</v>
      </c>
      <c r="C87" s="39">
        <f>D87</f>
        <v>3.4</v>
      </c>
      <c r="D87" s="39">
        <v>3.4</v>
      </c>
      <c r="E87" s="40">
        <f>[29]Entry!B8</f>
        <v>378778</v>
      </c>
      <c r="F87" s="41">
        <f>[29]Entry!E8</f>
        <v>1.6580000000000001</v>
      </c>
      <c r="G87" s="41">
        <f>[29]Entry!F8</f>
        <v>8.9999999999999993E-3</v>
      </c>
      <c r="H87" s="41">
        <f>[29]Entry!G8</f>
        <v>3.0000000000000001E-3</v>
      </c>
      <c r="I87" s="41">
        <f>[29]Entry!H8</f>
        <v>0.01</v>
      </c>
      <c r="J87" s="41"/>
      <c r="K87" s="42"/>
      <c r="L87" s="41">
        <f>[29]Entry!K8</f>
        <v>7.2690000000000001</v>
      </c>
      <c r="M87" s="40" t="s">
        <v>30</v>
      </c>
      <c r="N87" s="43"/>
      <c r="O87" s="47">
        <v>43657</v>
      </c>
      <c r="P87" s="47">
        <v>43657</v>
      </c>
      <c r="Q87" s="45" t="s">
        <v>155</v>
      </c>
    </row>
    <row r="88" spans="1:17" x14ac:dyDescent="0.2">
      <c r="A88" s="31" t="s">
        <v>150</v>
      </c>
      <c r="B88" s="39">
        <f>C87</f>
        <v>3.4</v>
      </c>
      <c r="C88" s="39">
        <f>B88+D88</f>
        <v>3.8</v>
      </c>
      <c r="D88" s="39">
        <v>0.4</v>
      </c>
      <c r="E88" s="40">
        <f>[29]Entry!B9</f>
        <v>378779</v>
      </c>
      <c r="F88" s="41">
        <f>[29]Entry!E9</f>
        <v>91.304000000000002</v>
      </c>
      <c r="G88" s="41">
        <f>[29]Entry!F9</f>
        <v>5.992</v>
      </c>
      <c r="H88" s="41">
        <f>[29]Entry!G9</f>
        <v>0.99</v>
      </c>
      <c r="I88" s="41">
        <f>[29]Entry!H9</f>
        <v>10.618</v>
      </c>
      <c r="J88" s="41"/>
      <c r="K88" s="42"/>
      <c r="L88" s="41">
        <f>[29]Entry!K9</f>
        <v>2.3919999999999999</v>
      </c>
      <c r="M88" s="40" t="s">
        <v>31</v>
      </c>
      <c r="N88" s="43">
        <v>0.4</v>
      </c>
      <c r="O88" s="47">
        <v>43657</v>
      </c>
      <c r="P88" s="47">
        <v>43657</v>
      </c>
      <c r="Q88" s="45" t="s">
        <v>155</v>
      </c>
    </row>
    <row r="89" spans="1:17" x14ac:dyDescent="0.2">
      <c r="A89" s="31" t="s">
        <v>150</v>
      </c>
      <c r="B89" s="39">
        <f>C88</f>
        <v>3.8</v>
      </c>
      <c r="C89" s="39">
        <f>B89+D89</f>
        <v>4.5999999999999996</v>
      </c>
      <c r="D89" s="39">
        <v>0.8</v>
      </c>
      <c r="E89" s="40">
        <f>[29]Entry!B10</f>
        <v>378780</v>
      </c>
      <c r="F89" s="41">
        <f>[29]Entry!E10</f>
        <v>1.1779999999999999</v>
      </c>
      <c r="G89" s="41">
        <f>[29]Entry!F10</f>
        <v>7.0000000000000001E-3</v>
      </c>
      <c r="H89" s="41">
        <f>[29]Entry!G10</f>
        <v>3.0000000000000001E-3</v>
      </c>
      <c r="I89" s="41">
        <f>[29]Entry!H10</f>
        <v>0.02</v>
      </c>
      <c r="J89" s="41"/>
      <c r="K89" s="42"/>
      <c r="L89" s="41">
        <f>[29]Entry!K10</f>
        <v>1.8109999999999999</v>
      </c>
      <c r="M89" s="40" t="s">
        <v>32</v>
      </c>
      <c r="N89" s="43"/>
      <c r="O89" s="47">
        <v>43657</v>
      </c>
      <c r="P89" s="47">
        <v>43657</v>
      </c>
      <c r="Q89" s="45" t="s">
        <v>155</v>
      </c>
    </row>
    <row r="90" spans="1:17" x14ac:dyDescent="0.2">
      <c r="A90" s="31" t="s">
        <v>151</v>
      </c>
      <c r="B90" s="39">
        <v>0</v>
      </c>
      <c r="C90" s="39">
        <f>D90</f>
        <v>2.9</v>
      </c>
      <c r="D90" s="39">
        <v>2.9</v>
      </c>
      <c r="E90" s="40">
        <f>[30]Entry!B14</f>
        <v>378936</v>
      </c>
      <c r="F90" s="41">
        <f>[30]Entry!E14</f>
        <v>2.86</v>
      </c>
      <c r="G90" s="41">
        <f>[30]Entry!F14</f>
        <v>0.33100000000000002</v>
      </c>
      <c r="H90" s="41">
        <f>[30]Entry!G14</f>
        <v>0.108</v>
      </c>
      <c r="I90" s="41">
        <f>[30]Entry!H14</f>
        <v>0.48299999999999998</v>
      </c>
      <c r="J90" s="41"/>
      <c r="K90" s="42"/>
      <c r="L90" s="41">
        <f>[30]Entry!K14</f>
        <v>5.8419999999999996</v>
      </c>
      <c r="M90" s="40" t="s">
        <v>30</v>
      </c>
      <c r="N90" s="43"/>
      <c r="O90" s="47">
        <v>43658</v>
      </c>
      <c r="P90" s="47">
        <v>43658</v>
      </c>
      <c r="Q90" s="45" t="s">
        <v>156</v>
      </c>
    </row>
    <row r="91" spans="1:17" x14ac:dyDescent="0.2">
      <c r="A91" s="31" t="s">
        <v>151</v>
      </c>
      <c r="B91" s="39">
        <f>C90</f>
        <v>2.9</v>
      </c>
      <c r="C91" s="39">
        <f>B91+D91</f>
        <v>3.5</v>
      </c>
      <c r="D91" s="39">
        <v>0.6</v>
      </c>
      <c r="E91" s="40">
        <f>[30]Entry!B15</f>
        <v>378937</v>
      </c>
      <c r="F91" s="41">
        <f>[30]Entry!E15</f>
        <v>0.39600000000000002</v>
      </c>
      <c r="G91" s="41">
        <f>[30]Entry!F15</f>
        <v>2.4E-2</v>
      </c>
      <c r="H91" s="41">
        <f>[30]Entry!G15</f>
        <v>6.4000000000000001E-2</v>
      </c>
      <c r="I91" s="41">
        <f>[30]Entry!H15</f>
        <v>7.1999999999999995E-2</v>
      </c>
      <c r="J91" s="41"/>
      <c r="K91" s="42"/>
      <c r="L91" s="41">
        <f>[30]Entry!K15</f>
        <v>1.2230000000000001</v>
      </c>
      <c r="M91" s="40" t="s">
        <v>31</v>
      </c>
      <c r="N91" s="43">
        <v>0.6</v>
      </c>
      <c r="O91" s="47">
        <v>43658</v>
      </c>
      <c r="P91" s="47">
        <v>43658</v>
      </c>
      <c r="Q91" s="45" t="s">
        <v>156</v>
      </c>
    </row>
    <row r="92" spans="1:17" x14ac:dyDescent="0.2">
      <c r="A92" s="31" t="s">
        <v>151</v>
      </c>
      <c r="B92" s="39">
        <f>C91</f>
        <v>3.5</v>
      </c>
      <c r="C92" s="39">
        <f>B92+D92</f>
        <v>4.5</v>
      </c>
      <c r="D92" s="39">
        <v>1</v>
      </c>
      <c r="E92" s="40">
        <f>[30]Entry!B16</f>
        <v>378938</v>
      </c>
      <c r="F92" s="41">
        <f>[30]Entry!E16</f>
        <v>49.961999999999996</v>
      </c>
      <c r="G92" s="41">
        <f>[30]Entry!F16</f>
        <v>3.88</v>
      </c>
      <c r="H92" s="41">
        <f>[30]Entry!G16</f>
        <v>1.792</v>
      </c>
      <c r="I92" s="41">
        <f>[30]Entry!H16</f>
        <v>4.2949999999999999</v>
      </c>
      <c r="J92" s="41"/>
      <c r="K92" s="42"/>
      <c r="L92" s="41">
        <f>[30]Entry!K16</f>
        <v>23.727</v>
      </c>
      <c r="M92" s="40" t="s">
        <v>32</v>
      </c>
      <c r="N92" s="43"/>
      <c r="O92" s="47">
        <v>43658</v>
      </c>
      <c r="P92" s="47">
        <v>43658</v>
      </c>
      <c r="Q92" s="45" t="s">
        <v>156</v>
      </c>
    </row>
    <row r="93" spans="1:17" x14ac:dyDescent="0.2">
      <c r="A93" s="31" t="s">
        <v>152</v>
      </c>
      <c r="B93" s="39">
        <v>0</v>
      </c>
      <c r="C93" s="39">
        <f>D93</f>
        <v>2</v>
      </c>
      <c r="D93" s="39">
        <v>2</v>
      </c>
      <c r="E93" s="40">
        <f>[31]Entry!B8</f>
        <v>379337</v>
      </c>
      <c r="F93" s="41">
        <f>[31]Entry!E8</f>
        <v>5.39</v>
      </c>
      <c r="G93" s="41">
        <f>[31]Entry!F8</f>
        <v>0.28799999999999998</v>
      </c>
      <c r="H93" s="41">
        <f>[31]Entry!G8</f>
        <v>5.8000000000000003E-2</v>
      </c>
      <c r="I93" s="41">
        <f>[31]Entry!H8</f>
        <v>0.47799999999999998</v>
      </c>
      <c r="J93" s="41"/>
      <c r="K93" s="42"/>
      <c r="L93" s="41">
        <f>[31]Entry!K8</f>
        <v>6.9989999999999997</v>
      </c>
      <c r="M93" s="40" t="s">
        <v>30</v>
      </c>
      <c r="N93" s="43"/>
      <c r="O93" s="47">
        <v>43661</v>
      </c>
      <c r="P93" s="47">
        <v>43661</v>
      </c>
      <c r="Q93" s="45" t="s">
        <v>157</v>
      </c>
    </row>
    <row r="94" spans="1:17" x14ac:dyDescent="0.2">
      <c r="A94" s="31" t="s">
        <v>152</v>
      </c>
      <c r="B94" s="39">
        <f>C93</f>
        <v>2</v>
      </c>
      <c r="C94" s="39">
        <f>B94+D94</f>
        <v>2.5</v>
      </c>
      <c r="D94" s="39">
        <v>0.5</v>
      </c>
      <c r="E94" s="40">
        <f>[31]Entry!B9</f>
        <v>379338</v>
      </c>
      <c r="F94" s="41">
        <f>[31]Entry!E9</f>
        <v>27.076000000000001</v>
      </c>
      <c r="G94" s="41">
        <f>[31]Entry!F9</f>
        <v>2.7210000000000001</v>
      </c>
      <c r="H94" s="41">
        <f>[31]Entry!G9</f>
        <v>0.85199999999999998</v>
      </c>
      <c r="I94" s="41">
        <f>[31]Entry!H9</f>
        <v>4.093</v>
      </c>
      <c r="J94" s="41"/>
      <c r="K94" s="42"/>
      <c r="L94" s="41">
        <f>[31]Entry!K9</f>
        <v>48.512</v>
      </c>
      <c r="M94" s="40" t="s">
        <v>31</v>
      </c>
      <c r="N94" s="43">
        <v>0.5</v>
      </c>
      <c r="O94" s="47">
        <v>43661</v>
      </c>
      <c r="P94" s="47">
        <v>43661</v>
      </c>
      <c r="Q94" s="45" t="s">
        <v>157</v>
      </c>
    </row>
    <row r="95" spans="1:17" x14ac:dyDescent="0.2">
      <c r="A95" s="31" t="s">
        <v>152</v>
      </c>
      <c r="B95" s="39">
        <f>C94</f>
        <v>2.5</v>
      </c>
      <c r="C95" s="39">
        <f>B95+D95</f>
        <v>4</v>
      </c>
      <c r="D95" s="39">
        <v>1.5</v>
      </c>
      <c r="E95" s="40">
        <f>[31]Entry!B10</f>
        <v>379339</v>
      </c>
      <c r="F95" s="41">
        <f>[31]Entry!E10</f>
        <v>1.48</v>
      </c>
      <c r="G95" s="41">
        <f>[31]Entry!F10</f>
        <v>0.192</v>
      </c>
      <c r="H95" s="41">
        <f>[31]Entry!G10</f>
        <v>0.16</v>
      </c>
      <c r="I95" s="41">
        <f>[31]Entry!H10</f>
        <v>0.36599999999999999</v>
      </c>
      <c r="J95" s="41"/>
      <c r="K95" s="42"/>
      <c r="L95" s="41">
        <f>[31]Entry!K10</f>
        <v>6.3970000000000002</v>
      </c>
      <c r="M95" s="40" t="s">
        <v>32</v>
      </c>
      <c r="N95" s="43"/>
      <c r="O95" s="47">
        <v>43661</v>
      </c>
      <c r="P95" s="47">
        <v>43661</v>
      </c>
      <c r="Q95" s="45" t="s">
        <v>157</v>
      </c>
    </row>
    <row r="96" spans="1:17" x14ac:dyDescent="0.2">
      <c r="A96" s="31" t="s">
        <v>158</v>
      </c>
      <c r="B96" s="39">
        <v>0</v>
      </c>
      <c r="C96" s="39">
        <f>D96</f>
        <v>2</v>
      </c>
      <c r="D96" s="39">
        <v>2</v>
      </c>
      <c r="E96" s="40">
        <f>[32]Entry!B14</f>
        <v>380204</v>
      </c>
      <c r="F96" s="41">
        <f>[32]Entry!E14</f>
        <v>1.41</v>
      </c>
      <c r="G96" s="41">
        <f>[32]Entry!F14</f>
        <v>0.08</v>
      </c>
      <c r="H96" s="41">
        <f>[32]Entry!G14</f>
        <v>3.1E-2</v>
      </c>
      <c r="I96" s="41">
        <f>[32]Entry!H14</f>
        <v>0.156</v>
      </c>
      <c r="J96" s="41"/>
      <c r="K96" s="42"/>
      <c r="L96" s="41">
        <f>[32]Entry!K14</f>
        <v>13.005000000000001</v>
      </c>
      <c r="M96" s="40" t="s">
        <v>30</v>
      </c>
      <c r="N96" s="43"/>
      <c r="O96" s="46" t="s">
        <v>162</v>
      </c>
      <c r="P96" s="46" t="s">
        <v>162</v>
      </c>
      <c r="Q96" s="45" t="s">
        <v>163</v>
      </c>
    </row>
    <row r="97" spans="1:17" x14ac:dyDescent="0.2">
      <c r="A97" s="31" t="s">
        <v>158</v>
      </c>
      <c r="B97" s="39">
        <f>C96</f>
        <v>2</v>
      </c>
      <c r="C97" s="39">
        <f>B97+D97</f>
        <v>2.5</v>
      </c>
      <c r="D97" s="39">
        <v>0.5</v>
      </c>
      <c r="E97" s="40">
        <f>[32]Entry!B15</f>
        <v>380205</v>
      </c>
      <c r="F97" s="41">
        <f>[32]Entry!E15</f>
        <v>61.173999999999999</v>
      </c>
      <c r="G97" s="41">
        <f>[32]Entry!F15</f>
        <v>4.0739999999999998</v>
      </c>
      <c r="H97" s="41">
        <f>[32]Entry!G15</f>
        <v>0.307</v>
      </c>
      <c r="I97" s="41">
        <f>[32]Entry!H15</f>
        <v>1.4039999999999999</v>
      </c>
      <c r="J97" s="41"/>
      <c r="K97" s="42"/>
      <c r="L97" s="41">
        <f>[32]Entry!K15</f>
        <v>17.190999999999999</v>
      </c>
      <c r="M97" s="40" t="s">
        <v>31</v>
      </c>
      <c r="N97" s="43">
        <v>0.5</v>
      </c>
      <c r="O97" s="46" t="s">
        <v>162</v>
      </c>
      <c r="P97" s="46" t="s">
        <v>162</v>
      </c>
      <c r="Q97" s="45" t="s">
        <v>163</v>
      </c>
    </row>
    <row r="98" spans="1:17" x14ac:dyDescent="0.2">
      <c r="A98" s="31" t="s">
        <v>158</v>
      </c>
      <c r="B98" s="39">
        <f>C97</f>
        <v>2.5</v>
      </c>
      <c r="C98" s="39">
        <f>B98+D98</f>
        <v>4.0999999999999996</v>
      </c>
      <c r="D98" s="39">
        <v>1.6</v>
      </c>
      <c r="E98" s="40">
        <f>[32]Entry!B16</f>
        <v>380206</v>
      </c>
      <c r="F98" s="41">
        <f>[32]Entry!E16</f>
        <v>0.51400000000000001</v>
      </c>
      <c r="G98" s="41">
        <f>[32]Entry!F16</f>
        <v>3.1E-2</v>
      </c>
      <c r="H98" s="41">
        <f>[32]Entry!G16</f>
        <v>1E-3</v>
      </c>
      <c r="I98" s="41">
        <f>[32]Entry!H16</f>
        <v>4.5999999999999999E-2</v>
      </c>
      <c r="J98" s="41"/>
      <c r="K98" s="42"/>
      <c r="L98" s="41">
        <f>[32]Entry!K16</f>
        <v>6.3019999999999996</v>
      </c>
      <c r="M98" s="40" t="s">
        <v>32</v>
      </c>
      <c r="N98" s="43"/>
      <c r="O98" s="46" t="s">
        <v>162</v>
      </c>
      <c r="P98" s="46" t="s">
        <v>162</v>
      </c>
      <c r="Q98" s="45" t="s">
        <v>163</v>
      </c>
    </row>
    <row r="99" spans="1:17" x14ac:dyDescent="0.2">
      <c r="A99" s="31" t="s">
        <v>159</v>
      </c>
      <c r="B99" s="39">
        <v>0</v>
      </c>
      <c r="C99" s="39">
        <f>D99</f>
        <v>2.5</v>
      </c>
      <c r="D99" s="39">
        <v>2.5</v>
      </c>
      <c r="E99" s="40">
        <f>[33]Entry!B8</f>
        <v>381100</v>
      </c>
      <c r="F99" s="41">
        <f>[33]Entry!E8</f>
        <v>1.1499999999999999</v>
      </c>
      <c r="G99" s="41">
        <f>[33]Entry!F8</f>
        <v>0.03</v>
      </c>
      <c r="H99" s="41">
        <f>[33]Entry!G8</f>
        <v>2.1999999999999999E-2</v>
      </c>
      <c r="I99" s="41">
        <f>[33]Entry!H8</f>
        <v>4.8000000000000001E-2</v>
      </c>
      <c r="J99" s="41"/>
      <c r="K99" s="42"/>
      <c r="L99" s="41">
        <f>[33]Entry!K8</f>
        <v>3.7280000000000002</v>
      </c>
      <c r="M99" s="40" t="s">
        <v>30</v>
      </c>
      <c r="N99" s="43"/>
      <c r="O99" s="46" t="s">
        <v>164</v>
      </c>
      <c r="P99" s="46" t="s">
        <v>164</v>
      </c>
      <c r="Q99" s="45" t="s">
        <v>165</v>
      </c>
    </row>
    <row r="100" spans="1:17" x14ac:dyDescent="0.2">
      <c r="A100" s="31" t="s">
        <v>159</v>
      </c>
      <c r="B100" s="39">
        <f>C99</f>
        <v>2.5</v>
      </c>
      <c r="C100" s="39">
        <f>B100+D100</f>
        <v>3</v>
      </c>
      <c r="D100" s="39">
        <v>0.5</v>
      </c>
      <c r="E100" s="40">
        <f>[33]Entry!B9</f>
        <v>381101</v>
      </c>
      <c r="F100" s="41">
        <f>[33]Entry!E9</f>
        <v>29.276</v>
      </c>
      <c r="G100" s="41">
        <f>[33]Entry!F9</f>
        <v>1.6910000000000001</v>
      </c>
      <c r="H100" s="41">
        <f>[33]Entry!G9</f>
        <v>0.27100000000000002</v>
      </c>
      <c r="I100" s="41">
        <f>[33]Entry!H9</f>
        <v>0.85899999999999999</v>
      </c>
      <c r="J100" s="41"/>
      <c r="K100" s="42"/>
      <c r="L100" s="41">
        <f>[33]Entry!K9</f>
        <v>12.025</v>
      </c>
      <c r="M100" s="40" t="s">
        <v>31</v>
      </c>
      <c r="N100" s="43">
        <v>0.5</v>
      </c>
      <c r="O100" s="46" t="s">
        <v>164</v>
      </c>
      <c r="P100" s="46" t="s">
        <v>164</v>
      </c>
      <c r="Q100" s="45" t="s">
        <v>165</v>
      </c>
    </row>
    <row r="101" spans="1:17" x14ac:dyDescent="0.2">
      <c r="A101" s="31" t="s">
        <v>159</v>
      </c>
      <c r="B101" s="39">
        <f>C100</f>
        <v>3</v>
      </c>
      <c r="C101" s="39">
        <f>B101+D101</f>
        <v>4</v>
      </c>
      <c r="D101" s="39">
        <v>1</v>
      </c>
      <c r="E101" s="40">
        <f>[33]Entry!B10</f>
        <v>381102</v>
      </c>
      <c r="F101" s="41">
        <f>[33]Entry!E10</f>
        <v>8.8000000000000009E-2</v>
      </c>
      <c r="G101" s="41">
        <f>[33]Entry!F10</f>
        <v>3.4000000000000002E-2</v>
      </c>
      <c r="H101" s="41">
        <f>[33]Entry!G10</f>
        <v>4.0000000000000001E-3</v>
      </c>
      <c r="I101" s="41">
        <f>[33]Entry!H10</f>
        <v>1.4999999999999999E-2</v>
      </c>
      <c r="J101" s="41"/>
      <c r="K101" s="42"/>
      <c r="L101" s="41">
        <f>[33]Entry!K10</f>
        <v>1.581</v>
      </c>
      <c r="M101" s="40" t="s">
        <v>32</v>
      </c>
      <c r="N101" s="43"/>
      <c r="O101" s="46" t="s">
        <v>164</v>
      </c>
      <c r="P101" s="46" t="s">
        <v>164</v>
      </c>
      <c r="Q101" s="45" t="s">
        <v>165</v>
      </c>
    </row>
    <row r="102" spans="1:17" x14ac:dyDescent="0.2">
      <c r="A102" s="31" t="s">
        <v>160</v>
      </c>
      <c r="B102" s="39">
        <v>0</v>
      </c>
      <c r="C102" s="39">
        <f>D102</f>
        <v>0.7</v>
      </c>
      <c r="D102" s="39">
        <v>0.7</v>
      </c>
      <c r="E102" s="40">
        <f>[34]Entry!B8</f>
        <v>381557</v>
      </c>
      <c r="F102" s="41">
        <f>[34]Entry!E8</f>
        <v>0.42</v>
      </c>
      <c r="G102" s="41">
        <f>[34]Entry!F8</f>
        <v>6.0000000000000001E-3</v>
      </c>
      <c r="H102" s="41">
        <f>[34]Entry!G8</f>
        <v>2.4E-2</v>
      </c>
      <c r="I102" s="41">
        <f>[34]Entry!H8</f>
        <v>1.7000000000000001E-2</v>
      </c>
      <c r="J102" s="41"/>
      <c r="K102" s="42"/>
      <c r="L102" s="41">
        <f>[34]Entry!K8</f>
        <v>0.70499999999999996</v>
      </c>
      <c r="M102" s="40" t="s">
        <v>30</v>
      </c>
      <c r="N102" s="43"/>
      <c r="O102" s="46" t="s">
        <v>166</v>
      </c>
      <c r="P102" s="46" t="s">
        <v>166</v>
      </c>
      <c r="Q102" s="45" t="s">
        <v>167</v>
      </c>
    </row>
    <row r="103" spans="1:17" x14ac:dyDescent="0.2">
      <c r="A103" s="31" t="s">
        <v>160</v>
      </c>
      <c r="B103" s="39">
        <f>C102</f>
        <v>0.7</v>
      </c>
      <c r="C103" s="39">
        <f>B103+D103</f>
        <v>3.7</v>
      </c>
      <c r="D103" s="39">
        <v>3</v>
      </c>
      <c r="E103" s="40">
        <f>[34]Entry!B9</f>
        <v>381558</v>
      </c>
      <c r="F103" s="41">
        <f>[34]Entry!E9</f>
        <v>0.81</v>
      </c>
      <c r="G103" s="41">
        <f>[34]Entry!F9</f>
        <v>8.0000000000000002E-3</v>
      </c>
      <c r="H103" s="41">
        <f>[34]Entry!G9</f>
        <v>0.03</v>
      </c>
      <c r="I103" s="41">
        <f>[34]Entry!H9</f>
        <v>1.7000000000000001E-2</v>
      </c>
      <c r="J103" s="41"/>
      <c r="K103" s="42"/>
      <c r="L103" s="41">
        <f>[34]Entry!K9</f>
        <v>0.76400000000000001</v>
      </c>
      <c r="M103" s="40" t="s">
        <v>32</v>
      </c>
      <c r="N103" s="43"/>
      <c r="O103" s="46" t="s">
        <v>166</v>
      </c>
      <c r="P103" s="46" t="s">
        <v>166</v>
      </c>
      <c r="Q103" s="45" t="s">
        <v>167</v>
      </c>
    </row>
    <row r="104" spans="1:17" x14ac:dyDescent="0.2">
      <c r="A104" s="31" t="s">
        <v>161</v>
      </c>
      <c r="B104" s="39">
        <v>0</v>
      </c>
      <c r="C104" s="39">
        <f>D104</f>
        <v>1.5</v>
      </c>
      <c r="D104" s="39">
        <v>1.5</v>
      </c>
      <c r="E104" s="40">
        <f>[35]Entry!B8</f>
        <v>382086</v>
      </c>
      <c r="F104" s="41">
        <f>[35]Entry!E8</f>
        <v>1.222</v>
      </c>
      <c r="G104" s="41">
        <f>[35]Entry!F8</f>
        <v>2.7E-2</v>
      </c>
      <c r="H104" s="41">
        <f>[35]Entry!G8</f>
        <v>1.2999999999999999E-2</v>
      </c>
      <c r="I104" s="41">
        <f>[35]Entry!H8</f>
        <v>7.0000000000000007E-2</v>
      </c>
      <c r="J104" s="41"/>
      <c r="K104" s="42"/>
      <c r="L104" s="41">
        <f>[35]Entry!K8</f>
        <v>11.009</v>
      </c>
      <c r="M104" s="40" t="s">
        <v>30</v>
      </c>
      <c r="N104" s="43"/>
      <c r="O104" s="46" t="s">
        <v>168</v>
      </c>
      <c r="P104" s="46" t="s">
        <v>168</v>
      </c>
      <c r="Q104" s="45" t="s">
        <v>169</v>
      </c>
    </row>
    <row r="105" spans="1:17" x14ac:dyDescent="0.2">
      <c r="A105" s="31" t="s">
        <v>161</v>
      </c>
      <c r="B105" s="39">
        <f>C104</f>
        <v>1.5</v>
      </c>
      <c r="C105" s="39">
        <f>B105+D105</f>
        <v>1.8</v>
      </c>
      <c r="D105" s="39">
        <v>0.3</v>
      </c>
      <c r="E105" s="40">
        <f>[35]Entry!B9</f>
        <v>382087</v>
      </c>
      <c r="F105" s="41">
        <f>[35]Entry!E9</f>
        <v>33.622</v>
      </c>
      <c r="G105" s="41">
        <f>[35]Entry!F9</f>
        <v>0.59599999999999997</v>
      </c>
      <c r="H105" s="41">
        <f>[35]Entry!G9</f>
        <v>0.24199999999999999</v>
      </c>
      <c r="I105" s="41">
        <f>[35]Entry!H9</f>
        <v>0.77200000000000002</v>
      </c>
      <c r="J105" s="41"/>
      <c r="K105" s="42"/>
      <c r="L105" s="41">
        <f>[35]Entry!K9</f>
        <v>8.9109999999999996</v>
      </c>
      <c r="M105" s="40" t="s">
        <v>31</v>
      </c>
      <c r="N105" s="43">
        <v>0.3</v>
      </c>
      <c r="O105" s="46" t="s">
        <v>168</v>
      </c>
      <c r="P105" s="46" t="s">
        <v>168</v>
      </c>
      <c r="Q105" s="45" t="s">
        <v>169</v>
      </c>
    </row>
    <row r="106" spans="1:17" x14ac:dyDescent="0.2">
      <c r="A106" s="31" t="s">
        <v>161</v>
      </c>
      <c r="B106" s="39">
        <f>C105</f>
        <v>1.8</v>
      </c>
      <c r="C106" s="39">
        <f>B106+D106</f>
        <v>3.9000000000000004</v>
      </c>
      <c r="D106" s="39">
        <v>2.1</v>
      </c>
      <c r="E106" s="40">
        <f>[35]Entry!B10</f>
        <v>382088</v>
      </c>
      <c r="F106" s="41">
        <f>[35]Entry!E10</f>
        <v>2.2239999999999998</v>
      </c>
      <c r="G106" s="41">
        <f>[35]Entry!F10</f>
        <v>6.6000000000000003E-2</v>
      </c>
      <c r="H106" s="41">
        <f>[35]Entry!G10</f>
        <v>6.0999999999999999E-2</v>
      </c>
      <c r="I106" s="41">
        <f>[35]Entry!H10</f>
        <v>0.16200000000000001</v>
      </c>
      <c r="J106" s="41"/>
      <c r="K106" s="42"/>
      <c r="L106" s="41">
        <f>[35]Entry!K10</f>
        <v>6.1909999999999998</v>
      </c>
      <c r="M106" s="40" t="s">
        <v>32</v>
      </c>
      <c r="N106" s="43"/>
      <c r="O106" s="46" t="s">
        <v>168</v>
      </c>
      <c r="P106" s="46" t="s">
        <v>168</v>
      </c>
      <c r="Q106" s="45" t="s">
        <v>169</v>
      </c>
    </row>
    <row r="107" spans="1:17" x14ac:dyDescent="0.2">
      <c r="A107" s="31" t="s">
        <v>170</v>
      </c>
      <c r="B107" s="39">
        <v>0</v>
      </c>
      <c r="C107" s="39">
        <f>D107</f>
        <v>1.8</v>
      </c>
      <c r="D107" s="39">
        <v>1.8</v>
      </c>
      <c r="E107" s="40">
        <f>[36]Entry!$B$12</f>
        <v>382494</v>
      </c>
      <c r="F107" s="41">
        <f>[36]Entry!E12</f>
        <v>0.24199999999999999</v>
      </c>
      <c r="G107" s="41">
        <f>[36]Entry!F12</f>
        <v>8.0000000000000002E-3</v>
      </c>
      <c r="H107" s="41">
        <f>[36]Entry!G12</f>
        <v>3.0000000000000001E-3</v>
      </c>
      <c r="I107" s="41">
        <f>[36]Entry!H12</f>
        <v>1.7000000000000001E-2</v>
      </c>
      <c r="J107" s="41"/>
      <c r="K107" s="42"/>
      <c r="L107" s="41">
        <f>[36]Entry!$K$12</f>
        <v>0.17299999999999999</v>
      </c>
      <c r="M107" s="40" t="s">
        <v>30</v>
      </c>
      <c r="N107" s="43"/>
      <c r="O107" s="47">
        <v>43473</v>
      </c>
      <c r="P107" s="47">
        <v>43473</v>
      </c>
      <c r="Q107" s="45" t="s">
        <v>172</v>
      </c>
    </row>
    <row r="108" spans="1:17" x14ac:dyDescent="0.2">
      <c r="A108" s="31" t="s">
        <v>170</v>
      </c>
      <c r="B108" s="39">
        <f>C107</f>
        <v>1.8</v>
      </c>
      <c r="C108" s="39">
        <f>B108+D108</f>
        <v>3.4000000000000004</v>
      </c>
      <c r="D108" s="39">
        <v>1.6</v>
      </c>
      <c r="E108" s="40">
        <f>[36]Entry!B14</f>
        <v>382496</v>
      </c>
      <c r="F108" s="41">
        <f>[36]Entry!E14</f>
        <v>0.94200000000000006</v>
      </c>
      <c r="G108" s="41">
        <f>[36]Entry!F14</f>
        <v>1.4999999999999999E-2</v>
      </c>
      <c r="H108" s="41">
        <f>[36]Entry!G14</f>
        <v>3.5999999999999997E-2</v>
      </c>
      <c r="I108" s="41">
        <f>[36]Entry!H14</f>
        <v>4.2999999999999997E-2</v>
      </c>
      <c r="J108" s="41"/>
      <c r="K108" s="42"/>
      <c r="L108" s="41">
        <f>[36]Entry!K14</f>
        <v>3.22</v>
      </c>
      <c r="M108" s="40" t="s">
        <v>30</v>
      </c>
      <c r="N108" s="43"/>
      <c r="O108" s="47">
        <v>43473</v>
      </c>
      <c r="P108" s="47">
        <v>43473</v>
      </c>
      <c r="Q108" s="45" t="s">
        <v>172</v>
      </c>
    </row>
    <row r="109" spans="1:17" x14ac:dyDescent="0.2">
      <c r="A109" s="31" t="s">
        <v>170</v>
      </c>
      <c r="B109" s="39">
        <f>C108</f>
        <v>3.4000000000000004</v>
      </c>
      <c r="C109" s="39">
        <f>B109+D109</f>
        <v>3.8000000000000003</v>
      </c>
      <c r="D109" s="39">
        <v>0.4</v>
      </c>
      <c r="E109" s="40">
        <f>[36]Entry!B15</f>
        <v>382497</v>
      </c>
      <c r="F109" s="41">
        <f>[36]Entry!E15</f>
        <v>57.18</v>
      </c>
      <c r="G109" s="41">
        <f>[36]Entry!F15</f>
        <v>6.5000000000000002E-2</v>
      </c>
      <c r="H109" s="41">
        <f>[36]Entry!G15</f>
        <v>0.252</v>
      </c>
      <c r="I109" s="41">
        <f>[36]Entry!H15</f>
        <v>0.29799999999999999</v>
      </c>
      <c r="J109" s="41"/>
      <c r="K109" s="42"/>
      <c r="L109" s="41">
        <f>[36]Entry!K15</f>
        <v>5.8570000000000002</v>
      </c>
      <c r="M109" s="40" t="s">
        <v>31</v>
      </c>
      <c r="N109" s="43">
        <v>0.4</v>
      </c>
      <c r="O109" s="47">
        <v>43473</v>
      </c>
      <c r="P109" s="47">
        <v>43473</v>
      </c>
      <c r="Q109" s="45" t="s">
        <v>172</v>
      </c>
    </row>
    <row r="110" spans="1:17" x14ac:dyDescent="0.2">
      <c r="A110" s="31" t="s">
        <v>171</v>
      </c>
      <c r="B110" s="39">
        <v>0</v>
      </c>
      <c r="C110" s="39">
        <f>D110</f>
        <v>2.8</v>
      </c>
      <c r="D110" s="39">
        <v>2.8</v>
      </c>
      <c r="E110" s="40">
        <f>[37]Entry!B8</f>
        <v>383068</v>
      </c>
      <c r="F110" s="41">
        <f>[37]Entry!E8</f>
        <v>5.33</v>
      </c>
      <c r="G110" s="41">
        <f>[37]Entry!F8</f>
        <v>3.2000000000000001E-2</v>
      </c>
      <c r="H110" s="41">
        <f>[37]Entry!G8</f>
        <v>0</v>
      </c>
      <c r="I110" s="41">
        <f>[37]Entry!H8</f>
        <v>1.4E-2</v>
      </c>
      <c r="J110" s="41"/>
      <c r="K110" s="42"/>
      <c r="L110" s="41">
        <f>[37]Entry!K8</f>
        <v>0.155</v>
      </c>
      <c r="M110" s="40" t="s">
        <v>30</v>
      </c>
      <c r="N110" s="43"/>
      <c r="O110" s="47">
        <v>43593</v>
      </c>
      <c r="P110" s="47">
        <v>43593</v>
      </c>
      <c r="Q110" s="45" t="s">
        <v>173</v>
      </c>
    </row>
    <row r="111" spans="1:17" x14ac:dyDescent="0.2">
      <c r="A111" s="31" t="s">
        <v>171</v>
      </c>
      <c r="B111" s="39">
        <f>C110</f>
        <v>2.8</v>
      </c>
      <c r="C111" s="39">
        <f>B111+D111</f>
        <v>3</v>
      </c>
      <c r="D111" s="39">
        <v>0.2</v>
      </c>
      <c r="E111" s="40">
        <f>[37]Entry!B9</f>
        <v>383069</v>
      </c>
      <c r="F111" s="41">
        <f>[37]Entry!E9</f>
        <v>6.6220000000000008</v>
      </c>
      <c r="G111" s="41">
        <f>[37]Entry!F9</f>
        <v>5.6000000000000001E-2</v>
      </c>
      <c r="H111" s="41">
        <f>[37]Entry!G9</f>
        <v>5.6000000000000001E-2</v>
      </c>
      <c r="I111" s="41">
        <f>[37]Entry!H9</f>
        <v>0.152</v>
      </c>
      <c r="J111" s="41"/>
      <c r="K111" s="42"/>
      <c r="L111" s="41">
        <f>[37]Entry!K9</f>
        <v>6.8879999999999999</v>
      </c>
      <c r="M111" s="40" t="s">
        <v>31</v>
      </c>
      <c r="N111" s="43">
        <v>0.2</v>
      </c>
      <c r="O111" s="47">
        <v>43593</v>
      </c>
      <c r="P111" s="47">
        <v>43593</v>
      </c>
      <c r="Q111" s="45" t="s">
        <v>173</v>
      </c>
    </row>
    <row r="112" spans="1:17" x14ac:dyDescent="0.2">
      <c r="A112" s="31" t="s">
        <v>171</v>
      </c>
      <c r="B112" s="39">
        <f>C111</f>
        <v>3</v>
      </c>
      <c r="C112" s="39">
        <f>B112+D112</f>
        <v>4</v>
      </c>
      <c r="D112" s="39">
        <v>1</v>
      </c>
      <c r="E112" s="40">
        <f>[37]Entry!B10</f>
        <v>383070</v>
      </c>
      <c r="F112" s="41">
        <f>[37]Entry!E10</f>
        <v>3.5959999999999996</v>
      </c>
      <c r="G112" s="41">
        <f>[37]Entry!F10</f>
        <v>1.0999999999999999E-2</v>
      </c>
      <c r="H112" s="41">
        <f>[37]Entry!G10</f>
        <v>1.7000000000000001E-2</v>
      </c>
      <c r="I112" s="41">
        <f>[37]Entry!H10</f>
        <v>4.2999999999999997E-2</v>
      </c>
      <c r="J112" s="41"/>
      <c r="K112" s="42"/>
      <c r="L112" s="41">
        <f>[37]Entry!K10</f>
        <v>6.6950000000000003</v>
      </c>
      <c r="M112" s="40" t="s">
        <v>32</v>
      </c>
      <c r="N112" s="43"/>
      <c r="O112" s="47">
        <v>43593</v>
      </c>
      <c r="P112" s="47">
        <v>43593</v>
      </c>
      <c r="Q112" s="45" t="s">
        <v>173</v>
      </c>
    </row>
    <row r="113" spans="1:17" x14ac:dyDescent="0.2">
      <c r="A113" s="48" t="s">
        <v>174</v>
      </c>
      <c r="B113" s="39">
        <v>0</v>
      </c>
      <c r="C113" s="39">
        <f>D113</f>
        <v>1.5</v>
      </c>
      <c r="D113" s="39">
        <v>1.5</v>
      </c>
      <c r="E113" s="40">
        <v>383360</v>
      </c>
      <c r="F113" s="41">
        <v>0.83799999999999997</v>
      </c>
      <c r="G113" s="41">
        <v>3.5999999999999997E-2</v>
      </c>
      <c r="H113" s="41">
        <v>0.02</v>
      </c>
      <c r="I113" s="41">
        <v>2.5999999999999999E-2</v>
      </c>
      <c r="J113" s="41">
        <v>2.8571428571428572</v>
      </c>
      <c r="K113" s="42"/>
      <c r="L113" s="41">
        <v>0.309</v>
      </c>
      <c r="M113" s="40" t="s">
        <v>30</v>
      </c>
      <c r="N113" s="43"/>
      <c r="O113" s="47">
        <v>43654</v>
      </c>
      <c r="P113" s="47">
        <v>43654</v>
      </c>
      <c r="Q113" s="45" t="s">
        <v>175</v>
      </c>
    </row>
    <row r="114" spans="1:17" x14ac:dyDescent="0.2">
      <c r="A114" s="48" t="s">
        <v>174</v>
      </c>
      <c r="B114" s="39">
        <f>C113</f>
        <v>1.5</v>
      </c>
      <c r="C114" s="39">
        <f>B114+D114</f>
        <v>1.8</v>
      </c>
      <c r="D114" s="39">
        <v>0.3</v>
      </c>
      <c r="E114" s="40">
        <v>383361</v>
      </c>
      <c r="F114" s="41">
        <v>0.6140000000000001</v>
      </c>
      <c r="G114" s="41">
        <v>1.4E-2</v>
      </c>
      <c r="H114" s="41">
        <v>1.2999999999999999E-2</v>
      </c>
      <c r="I114" s="41">
        <v>5.5E-2</v>
      </c>
      <c r="J114" s="41">
        <v>2.8776978417266235</v>
      </c>
      <c r="K114" s="42"/>
      <c r="L114" s="41">
        <v>0.64200000000000002</v>
      </c>
      <c r="M114" s="40" t="s">
        <v>31</v>
      </c>
      <c r="N114" s="43">
        <v>0.3</v>
      </c>
      <c r="O114" s="47">
        <v>43654</v>
      </c>
      <c r="P114" s="47">
        <v>43654</v>
      </c>
      <c r="Q114" s="45" t="s">
        <v>175</v>
      </c>
    </row>
    <row r="115" spans="1:17" x14ac:dyDescent="0.2">
      <c r="A115" s="48" t="s">
        <v>174</v>
      </c>
      <c r="B115" s="39">
        <f t="shared" ref="B115:B116" si="0">C114</f>
        <v>1.8</v>
      </c>
      <c r="C115" s="39">
        <f t="shared" ref="C115:C116" si="1">B115+D115</f>
        <v>2.5</v>
      </c>
      <c r="D115" s="39">
        <v>0.7</v>
      </c>
      <c r="E115" s="40">
        <v>383362</v>
      </c>
      <c r="F115" s="41">
        <v>6.6579999999999995</v>
      </c>
      <c r="G115" s="41">
        <v>5.6000000000000001E-2</v>
      </c>
      <c r="H115" s="41">
        <v>5.1999999999999998E-2</v>
      </c>
      <c r="I115" s="41">
        <v>7.0000000000000007E-2</v>
      </c>
      <c r="J115" s="41">
        <v>2.9197080291970825</v>
      </c>
      <c r="K115" s="42"/>
      <c r="L115" s="41">
        <v>7.1790000000000003</v>
      </c>
      <c r="M115" s="40" t="s">
        <v>32</v>
      </c>
      <c r="N115" s="43"/>
      <c r="O115" s="47">
        <v>43654</v>
      </c>
      <c r="P115" s="47">
        <v>43654</v>
      </c>
      <c r="Q115" s="45" t="s">
        <v>175</v>
      </c>
    </row>
    <row r="116" spans="1:17" x14ac:dyDescent="0.2">
      <c r="A116" s="48" t="s">
        <v>174</v>
      </c>
      <c r="B116" s="39">
        <f t="shared" si="0"/>
        <v>2.5</v>
      </c>
      <c r="C116" s="39">
        <f t="shared" si="1"/>
        <v>3.2</v>
      </c>
      <c r="D116" s="39">
        <v>0.7</v>
      </c>
      <c r="E116" s="40">
        <v>383363</v>
      </c>
      <c r="F116" s="41">
        <v>0.66799999999999993</v>
      </c>
      <c r="G116" s="41">
        <v>3.7999999999999999E-2</v>
      </c>
      <c r="H116" s="41">
        <v>0.03</v>
      </c>
      <c r="I116" s="41">
        <v>5.5E-2</v>
      </c>
      <c r="J116" s="41">
        <v>2.8776978417266235</v>
      </c>
      <c r="K116" s="42"/>
      <c r="L116" s="41">
        <v>0.97799999999999998</v>
      </c>
      <c r="M116" s="40" t="s">
        <v>32</v>
      </c>
      <c r="N116" s="43"/>
      <c r="O116" s="47">
        <v>43654</v>
      </c>
      <c r="P116" s="47">
        <v>43654</v>
      </c>
      <c r="Q116" s="45" t="s">
        <v>175</v>
      </c>
    </row>
    <row r="117" spans="1:17" x14ac:dyDescent="0.2">
      <c r="O117" s="30"/>
      <c r="P117" s="30"/>
    </row>
    <row r="118" spans="1:17" x14ac:dyDescent="0.2">
      <c r="O118" s="30"/>
      <c r="P118" s="30"/>
    </row>
    <row r="119" spans="1:17" x14ac:dyDescent="0.2">
      <c r="O119" s="30"/>
      <c r="P119" s="30"/>
    </row>
    <row r="120" spans="1:17" x14ac:dyDescent="0.2">
      <c r="O120" s="30"/>
      <c r="P120" s="30"/>
    </row>
    <row r="121" spans="1:17" x14ac:dyDescent="0.2">
      <c r="O121" s="30"/>
      <c r="P121" s="30"/>
    </row>
    <row r="122" spans="1:17" x14ac:dyDescent="0.2">
      <c r="O122" s="30"/>
      <c r="P122" s="30"/>
    </row>
    <row r="123" spans="1:17" x14ac:dyDescent="0.2">
      <c r="O123" s="30"/>
      <c r="P123" s="30"/>
    </row>
    <row r="124" spans="1:17" x14ac:dyDescent="0.2">
      <c r="O124" s="30"/>
      <c r="P124" s="30"/>
    </row>
    <row r="125" spans="1:17" x14ac:dyDescent="0.2">
      <c r="O125" s="30"/>
      <c r="P125" s="30"/>
    </row>
    <row r="126" spans="1:17" x14ac:dyDescent="0.2">
      <c r="O126" s="30"/>
      <c r="P126" s="30"/>
    </row>
    <row r="127" spans="1:17" x14ac:dyDescent="0.2">
      <c r="O127" s="30"/>
      <c r="P127" s="30"/>
    </row>
    <row r="128" spans="1:17" x14ac:dyDescent="0.2">
      <c r="O128" s="30"/>
      <c r="P128" s="30"/>
    </row>
    <row r="129" spans="15:16" x14ac:dyDescent="0.2">
      <c r="O129" s="30"/>
      <c r="P129" s="30"/>
    </row>
    <row r="130" spans="15:16" x14ac:dyDescent="0.2">
      <c r="O130" s="30"/>
      <c r="P130" s="30"/>
    </row>
    <row r="131" spans="15:16" x14ac:dyDescent="0.2">
      <c r="O131" s="30"/>
      <c r="P131" s="30"/>
    </row>
    <row r="132" spans="15:16" x14ac:dyDescent="0.2">
      <c r="O132" s="30"/>
      <c r="P132" s="30"/>
    </row>
    <row r="133" spans="15:16" x14ac:dyDescent="0.2">
      <c r="O133" s="30"/>
      <c r="P133" s="30"/>
    </row>
    <row r="134" spans="15:16" x14ac:dyDescent="0.2">
      <c r="O134" s="30"/>
      <c r="P134" s="30"/>
    </row>
    <row r="135" spans="15:16" x14ac:dyDescent="0.2">
      <c r="O135" s="30"/>
      <c r="P135" s="30"/>
    </row>
    <row r="136" spans="15:16" x14ac:dyDescent="0.2">
      <c r="O136" s="30"/>
      <c r="P136" s="30"/>
    </row>
    <row r="137" spans="15:16" x14ac:dyDescent="0.2">
      <c r="O137" s="30"/>
      <c r="P137" s="30"/>
    </row>
    <row r="138" spans="15:16" x14ac:dyDescent="0.2">
      <c r="O138" s="30"/>
      <c r="P138" s="30"/>
    </row>
    <row r="139" spans="15:16" x14ac:dyDescent="0.2">
      <c r="O139" s="30"/>
      <c r="P139" s="30"/>
    </row>
    <row r="140" spans="15:16" x14ac:dyDescent="0.2">
      <c r="O140" s="30"/>
      <c r="P140" s="30"/>
    </row>
    <row r="141" spans="15:16" x14ac:dyDescent="0.2">
      <c r="O141" s="30"/>
      <c r="P141" s="30"/>
    </row>
    <row r="142" spans="15:16" x14ac:dyDescent="0.2">
      <c r="O142" s="30"/>
      <c r="P142" s="30"/>
    </row>
    <row r="143" spans="15:16" x14ac:dyDescent="0.2">
      <c r="O143" s="30"/>
      <c r="P143" s="30"/>
    </row>
    <row r="144" spans="15:16" x14ac:dyDescent="0.2">
      <c r="O144" s="30"/>
      <c r="P144" s="30"/>
    </row>
    <row r="145" spans="15:16" x14ac:dyDescent="0.2">
      <c r="O145" s="30"/>
      <c r="P145" s="30"/>
    </row>
    <row r="146" spans="15:16" x14ac:dyDescent="0.2">
      <c r="O146" s="30"/>
      <c r="P146" s="30"/>
    </row>
    <row r="147" spans="15:16" x14ac:dyDescent="0.2">
      <c r="O147" s="30"/>
      <c r="P147" s="30"/>
    </row>
    <row r="148" spans="15:16" x14ac:dyDescent="0.2">
      <c r="O148" s="30"/>
      <c r="P148" s="30"/>
    </row>
    <row r="149" spans="15:16" x14ac:dyDescent="0.2">
      <c r="O149" s="30"/>
      <c r="P149" s="30"/>
    </row>
    <row r="150" spans="15:16" x14ac:dyDescent="0.2">
      <c r="O150" s="30"/>
      <c r="P150" s="30"/>
    </row>
    <row r="151" spans="15:16" x14ac:dyDescent="0.2">
      <c r="O151" s="30"/>
      <c r="P151" s="30"/>
    </row>
    <row r="152" spans="15:16" x14ac:dyDescent="0.2">
      <c r="O152" s="30"/>
      <c r="P152" s="30"/>
    </row>
    <row r="153" spans="15:16" x14ac:dyDescent="0.2">
      <c r="O153" s="30"/>
      <c r="P153" s="30"/>
    </row>
    <row r="154" spans="15:16" x14ac:dyDescent="0.2">
      <c r="O154" s="30"/>
      <c r="P154" s="30"/>
    </row>
    <row r="155" spans="15:16" x14ac:dyDescent="0.2">
      <c r="O155" s="30"/>
      <c r="P155" s="30"/>
    </row>
    <row r="156" spans="15:16" x14ac:dyDescent="0.2">
      <c r="O156" s="30"/>
      <c r="P156" s="30"/>
    </row>
    <row r="157" spans="15:16" x14ac:dyDescent="0.2">
      <c r="O157" s="30"/>
      <c r="P157" s="30"/>
    </row>
    <row r="158" spans="15:16" x14ac:dyDescent="0.2">
      <c r="O158" s="30"/>
      <c r="P158" s="30"/>
    </row>
    <row r="159" spans="15:16" x14ac:dyDescent="0.2">
      <c r="O159" s="30"/>
      <c r="P159" s="30"/>
    </row>
    <row r="160" spans="15:16" x14ac:dyDescent="0.2">
      <c r="O160" s="30"/>
      <c r="P160" s="30"/>
    </row>
    <row r="161" spans="15:16" x14ac:dyDescent="0.2">
      <c r="O161" s="30"/>
      <c r="P161" s="30"/>
    </row>
    <row r="162" spans="15:16" x14ac:dyDescent="0.2">
      <c r="O162" s="30"/>
      <c r="P162" s="30"/>
    </row>
    <row r="163" spans="15:16" x14ac:dyDescent="0.2">
      <c r="O163" s="30"/>
      <c r="P163" s="30"/>
    </row>
    <row r="164" spans="15:16" x14ac:dyDescent="0.2">
      <c r="O164" s="30"/>
      <c r="P164" s="30"/>
    </row>
    <row r="165" spans="15:16" x14ac:dyDescent="0.2">
      <c r="O165" s="30"/>
      <c r="P165" s="30"/>
    </row>
    <row r="166" spans="15:16" x14ac:dyDescent="0.2">
      <c r="O166" s="30"/>
      <c r="P166" s="30"/>
    </row>
    <row r="167" spans="15:16" x14ac:dyDescent="0.2">
      <c r="O167" s="30"/>
      <c r="P167" s="30"/>
    </row>
    <row r="168" spans="15:16" x14ac:dyDescent="0.2">
      <c r="O168" s="30"/>
      <c r="P168" s="30"/>
    </row>
    <row r="169" spans="15:16" x14ac:dyDescent="0.2">
      <c r="O169" s="30"/>
      <c r="P169" s="30"/>
    </row>
    <row r="170" spans="15:16" x14ac:dyDescent="0.2">
      <c r="O170" s="30"/>
      <c r="P170" s="30"/>
    </row>
    <row r="171" spans="15:16" x14ac:dyDescent="0.2">
      <c r="O171" s="30"/>
      <c r="P171" s="30"/>
    </row>
    <row r="172" spans="15:16" x14ac:dyDescent="0.2">
      <c r="O172" s="30"/>
      <c r="P172" s="30"/>
    </row>
    <row r="173" spans="15:16" x14ac:dyDescent="0.2">
      <c r="O173" s="30"/>
      <c r="P173" s="30"/>
    </row>
    <row r="174" spans="15:16" x14ac:dyDescent="0.2">
      <c r="O174" s="30"/>
      <c r="P174" s="30"/>
    </row>
    <row r="175" spans="15:16" x14ac:dyDescent="0.2">
      <c r="O175" s="30"/>
      <c r="P175" s="30"/>
    </row>
    <row r="176" spans="15:16" x14ac:dyDescent="0.2">
      <c r="O176" s="30"/>
      <c r="P176" s="30"/>
    </row>
    <row r="177" spans="15:16" x14ac:dyDescent="0.2">
      <c r="O177" s="30"/>
      <c r="P177" s="30"/>
    </row>
    <row r="178" spans="15:16" x14ac:dyDescent="0.2">
      <c r="O178" s="30"/>
      <c r="P178" s="30"/>
    </row>
    <row r="179" spans="15:16" x14ac:dyDescent="0.2">
      <c r="O179" s="30"/>
      <c r="P179" s="30"/>
    </row>
    <row r="180" spans="15:16" x14ac:dyDescent="0.2">
      <c r="O180" s="30"/>
      <c r="P180" s="30"/>
    </row>
    <row r="181" spans="15:16" x14ac:dyDescent="0.2">
      <c r="O181" s="30"/>
      <c r="P181" s="30"/>
    </row>
    <row r="182" spans="15:16" x14ac:dyDescent="0.2">
      <c r="O182" s="30"/>
      <c r="P182" s="30"/>
    </row>
    <row r="183" spans="15:16" x14ac:dyDescent="0.2">
      <c r="O183" s="30"/>
      <c r="P183" s="30"/>
    </row>
    <row r="184" spans="15:16" x14ac:dyDescent="0.2">
      <c r="O184" s="30"/>
      <c r="P184" s="30"/>
    </row>
    <row r="185" spans="15:16" x14ac:dyDescent="0.2">
      <c r="O185" s="30"/>
      <c r="P185" s="30"/>
    </row>
    <row r="186" spans="15:16" x14ac:dyDescent="0.2">
      <c r="O186" s="30"/>
      <c r="P186" s="30"/>
    </row>
    <row r="187" spans="15:16" x14ac:dyDescent="0.2">
      <c r="O187" s="30"/>
      <c r="P187" s="30"/>
    </row>
    <row r="188" spans="15:16" x14ac:dyDescent="0.2">
      <c r="O188" s="30"/>
      <c r="P188" s="30"/>
    </row>
    <row r="189" spans="15:16" x14ac:dyDescent="0.2">
      <c r="O189" s="30"/>
      <c r="P189" s="30"/>
    </row>
    <row r="190" spans="15:16" x14ac:dyDescent="0.2">
      <c r="O190" s="30"/>
      <c r="P190" s="30"/>
    </row>
    <row r="191" spans="15:16" x14ac:dyDescent="0.2">
      <c r="O191" s="30"/>
      <c r="P191" s="30"/>
    </row>
    <row r="192" spans="15:16" x14ac:dyDescent="0.2">
      <c r="O192" s="30"/>
      <c r="P192" s="30"/>
    </row>
    <row r="193" spans="15:16" x14ac:dyDescent="0.2">
      <c r="O193" s="30"/>
      <c r="P193" s="30"/>
    </row>
    <row r="194" spans="15:16" x14ac:dyDescent="0.2">
      <c r="O194" s="30"/>
      <c r="P194" s="30"/>
    </row>
    <row r="195" spans="15:16" x14ac:dyDescent="0.2">
      <c r="O195" s="30"/>
      <c r="P195" s="30"/>
    </row>
    <row r="196" spans="15:16" x14ac:dyDescent="0.2">
      <c r="O196" s="30"/>
      <c r="P196" s="30"/>
    </row>
    <row r="197" spans="15:16" x14ac:dyDescent="0.2">
      <c r="O197" s="30"/>
      <c r="P197" s="30"/>
    </row>
    <row r="198" spans="15:16" x14ac:dyDescent="0.2">
      <c r="O198" s="30"/>
      <c r="P198" s="30"/>
    </row>
    <row r="199" spans="15:16" x14ac:dyDescent="0.2">
      <c r="O199" s="30"/>
      <c r="P199" s="30"/>
    </row>
    <row r="200" spans="15:16" x14ac:dyDescent="0.2">
      <c r="O200" s="30"/>
      <c r="P200" s="30"/>
    </row>
    <row r="201" spans="15:16" x14ac:dyDescent="0.2">
      <c r="O201" s="30"/>
      <c r="P201" s="30"/>
    </row>
    <row r="202" spans="15:16" x14ac:dyDescent="0.2">
      <c r="O202" s="30"/>
      <c r="P202" s="30"/>
    </row>
    <row r="203" spans="15:16" x14ac:dyDescent="0.2">
      <c r="O203" s="30"/>
      <c r="P203" s="30"/>
    </row>
    <row r="204" spans="15:16" x14ac:dyDescent="0.2">
      <c r="O204" s="30"/>
      <c r="P204" s="30"/>
    </row>
    <row r="205" spans="15:16" x14ac:dyDescent="0.2">
      <c r="O205" s="30"/>
      <c r="P205" s="30"/>
    </row>
    <row r="206" spans="15:16" x14ac:dyDescent="0.2">
      <c r="O206" s="30"/>
      <c r="P206" s="30"/>
    </row>
    <row r="207" spans="15:16" x14ac:dyDescent="0.2">
      <c r="O207" s="30"/>
      <c r="P207" s="30"/>
    </row>
    <row r="208" spans="15:16" x14ac:dyDescent="0.2">
      <c r="O208" s="30"/>
      <c r="P208" s="30"/>
    </row>
    <row r="209" spans="15:16" x14ac:dyDescent="0.2">
      <c r="O209" s="30"/>
      <c r="P209" s="30"/>
    </row>
    <row r="210" spans="15:16" x14ac:dyDescent="0.2">
      <c r="O210" s="30"/>
      <c r="P210" s="30"/>
    </row>
    <row r="211" spans="15:16" x14ac:dyDescent="0.2">
      <c r="O211" s="30"/>
      <c r="P211" s="30"/>
    </row>
    <row r="212" spans="15:16" x14ac:dyDescent="0.2">
      <c r="O212" s="30"/>
      <c r="P212" s="30"/>
    </row>
    <row r="213" spans="15:16" x14ac:dyDescent="0.2">
      <c r="O213" s="30"/>
      <c r="P213" s="30"/>
    </row>
    <row r="214" spans="15:16" x14ac:dyDescent="0.2">
      <c r="O214" s="30"/>
      <c r="P214" s="30"/>
    </row>
    <row r="215" spans="15:16" x14ac:dyDescent="0.2">
      <c r="O215" s="30"/>
      <c r="P215" s="30"/>
    </row>
    <row r="216" spans="15:16" x14ac:dyDescent="0.2">
      <c r="O216" s="30"/>
      <c r="P216" s="30"/>
    </row>
    <row r="217" spans="15:16" x14ac:dyDescent="0.2">
      <c r="O217" s="30"/>
      <c r="P217" s="30"/>
    </row>
    <row r="218" spans="15:16" x14ac:dyDescent="0.2">
      <c r="O218" s="30"/>
      <c r="P218" s="30"/>
    </row>
    <row r="219" spans="15:16" x14ac:dyDescent="0.2">
      <c r="O219" s="30"/>
      <c r="P219" s="30"/>
    </row>
    <row r="220" spans="15:16" x14ac:dyDescent="0.2">
      <c r="O220" s="30"/>
      <c r="P220" s="30"/>
    </row>
    <row r="221" spans="15:16" x14ac:dyDescent="0.2">
      <c r="O221" s="30"/>
      <c r="P221" s="30"/>
    </row>
    <row r="222" spans="15:16" x14ac:dyDescent="0.2">
      <c r="O222" s="30"/>
      <c r="P222" s="30"/>
    </row>
    <row r="223" spans="15:16" x14ac:dyDescent="0.2">
      <c r="O223" s="30"/>
      <c r="P223" s="30"/>
    </row>
    <row r="224" spans="15:16" x14ac:dyDescent="0.2">
      <c r="O224" s="30"/>
      <c r="P224" s="30"/>
    </row>
    <row r="225" spans="15:16" x14ac:dyDescent="0.2">
      <c r="O225" s="30"/>
      <c r="P225" s="30"/>
    </row>
    <row r="226" spans="15:16" x14ac:dyDescent="0.2">
      <c r="O226" s="30"/>
      <c r="P226" s="30"/>
    </row>
    <row r="227" spans="15:16" x14ac:dyDescent="0.2">
      <c r="O227" s="30"/>
      <c r="P227" s="30"/>
    </row>
    <row r="228" spans="15:16" x14ac:dyDescent="0.2">
      <c r="O228" s="30"/>
      <c r="P228" s="30"/>
    </row>
    <row r="229" spans="15:16" x14ac:dyDescent="0.2">
      <c r="O229" s="30"/>
      <c r="P229" s="30"/>
    </row>
    <row r="230" spans="15:16" x14ac:dyDescent="0.2">
      <c r="O230" s="30"/>
      <c r="P230" s="30"/>
    </row>
    <row r="231" spans="15:16" x14ac:dyDescent="0.2">
      <c r="O231" s="30"/>
      <c r="P231" s="30"/>
    </row>
    <row r="232" spans="15:16" x14ac:dyDescent="0.2">
      <c r="O232" s="30"/>
      <c r="P232" s="30"/>
    </row>
    <row r="233" spans="15:16" x14ac:dyDescent="0.2">
      <c r="O233" s="30"/>
      <c r="P233" s="30"/>
    </row>
    <row r="234" spans="15:16" x14ac:dyDescent="0.2">
      <c r="O234" s="30"/>
      <c r="P234" s="30"/>
    </row>
    <row r="235" spans="15:16" x14ac:dyDescent="0.2">
      <c r="O235" s="30"/>
      <c r="P235" s="30"/>
    </row>
    <row r="236" spans="15:16" x14ac:dyDescent="0.2">
      <c r="O236" s="30"/>
      <c r="P236" s="30"/>
    </row>
    <row r="237" spans="15:16" x14ac:dyDescent="0.2">
      <c r="O237" s="30"/>
      <c r="P237" s="30"/>
    </row>
    <row r="238" spans="15:16" x14ac:dyDescent="0.2">
      <c r="O238" s="30"/>
      <c r="P238" s="30"/>
    </row>
    <row r="239" spans="15:16" x14ac:dyDescent="0.2">
      <c r="O239" s="30"/>
      <c r="P239" s="30"/>
    </row>
    <row r="240" spans="15:16" x14ac:dyDescent="0.2">
      <c r="O240" s="30"/>
      <c r="P240" s="30"/>
    </row>
    <row r="241" spans="15:16" x14ac:dyDescent="0.2">
      <c r="O241" s="30"/>
      <c r="P241" s="30"/>
    </row>
    <row r="242" spans="15:16" x14ac:dyDescent="0.2">
      <c r="O242" s="30"/>
      <c r="P242" s="30"/>
    </row>
    <row r="243" spans="15:16" x14ac:dyDescent="0.2">
      <c r="O243" s="30"/>
      <c r="P243" s="30"/>
    </row>
    <row r="244" spans="15:16" x14ac:dyDescent="0.2">
      <c r="O244" s="30"/>
      <c r="P244" s="30"/>
    </row>
    <row r="245" spans="15:16" x14ac:dyDescent="0.2">
      <c r="O245" s="30"/>
      <c r="P245" s="30"/>
    </row>
    <row r="246" spans="15:16" x14ac:dyDescent="0.2">
      <c r="O246" s="30"/>
      <c r="P246" s="30"/>
    </row>
    <row r="247" spans="15:16" x14ac:dyDescent="0.2">
      <c r="O247" s="30"/>
      <c r="P247" s="30"/>
    </row>
    <row r="248" spans="15:16" x14ac:dyDescent="0.2">
      <c r="O248" s="30"/>
      <c r="P248" s="30"/>
    </row>
    <row r="249" spans="15:16" x14ac:dyDescent="0.2">
      <c r="O249" s="30"/>
      <c r="P249" s="30"/>
    </row>
    <row r="250" spans="15:16" x14ac:dyDescent="0.2">
      <c r="O250" s="30"/>
      <c r="P250" s="30"/>
    </row>
    <row r="251" spans="15:16" x14ac:dyDescent="0.2">
      <c r="O251" s="30"/>
      <c r="P251" s="30"/>
    </row>
    <row r="252" spans="15:16" x14ac:dyDescent="0.2">
      <c r="O252" s="30"/>
      <c r="P252" s="30"/>
    </row>
    <row r="253" spans="15:16" x14ac:dyDescent="0.2">
      <c r="O253" s="30"/>
      <c r="P253" s="30"/>
    </row>
    <row r="254" spans="15:16" x14ac:dyDescent="0.2">
      <c r="O254" s="30"/>
      <c r="P254" s="30"/>
    </row>
    <row r="255" spans="15:16" x14ac:dyDescent="0.2">
      <c r="O255" s="30"/>
      <c r="P255" s="30"/>
    </row>
    <row r="256" spans="15:16" x14ac:dyDescent="0.2">
      <c r="O256" s="30"/>
      <c r="P256" s="30"/>
    </row>
    <row r="257" spans="15:16" x14ac:dyDescent="0.2">
      <c r="O257" s="30"/>
      <c r="P257" s="30"/>
    </row>
    <row r="258" spans="15:16" x14ac:dyDescent="0.2">
      <c r="O258" s="30"/>
      <c r="P258" s="30"/>
    </row>
    <row r="259" spans="15:16" x14ac:dyDescent="0.2">
      <c r="O259" s="30"/>
      <c r="P259" s="30"/>
    </row>
    <row r="260" spans="15:16" x14ac:dyDescent="0.2">
      <c r="O260" s="30"/>
      <c r="P260" s="30"/>
    </row>
    <row r="261" spans="15:16" x14ac:dyDescent="0.2">
      <c r="O261" s="30"/>
      <c r="P261" s="30"/>
    </row>
    <row r="262" spans="15:16" x14ac:dyDescent="0.2">
      <c r="O262" s="30"/>
      <c r="P262" s="30"/>
    </row>
    <row r="263" spans="15:16" x14ac:dyDescent="0.2">
      <c r="O263" s="30"/>
      <c r="P263" s="30"/>
    </row>
    <row r="264" spans="15:16" x14ac:dyDescent="0.2">
      <c r="O264" s="30"/>
      <c r="P264" s="30"/>
    </row>
    <row r="265" spans="15:16" x14ac:dyDescent="0.2">
      <c r="O265" s="30"/>
      <c r="P265" s="30"/>
    </row>
    <row r="266" spans="15:16" x14ac:dyDescent="0.2">
      <c r="O266" s="30"/>
      <c r="P266" s="30"/>
    </row>
    <row r="267" spans="15:16" x14ac:dyDescent="0.2">
      <c r="O267" s="30"/>
      <c r="P267" s="30"/>
    </row>
    <row r="268" spans="15:16" x14ac:dyDescent="0.2">
      <c r="O268" s="30"/>
      <c r="P268" s="30"/>
    </row>
    <row r="269" spans="15:16" x14ac:dyDescent="0.2">
      <c r="O269" s="30"/>
      <c r="P269" s="30"/>
    </row>
    <row r="270" spans="15:16" x14ac:dyDescent="0.2">
      <c r="O270" s="30"/>
      <c r="P270" s="30"/>
    </row>
    <row r="271" spans="15:16" x14ac:dyDescent="0.2">
      <c r="O271" s="30"/>
      <c r="P271" s="30"/>
    </row>
    <row r="272" spans="15:16" x14ac:dyDescent="0.2">
      <c r="O272" s="30"/>
      <c r="P272" s="30"/>
    </row>
    <row r="273" spans="15:16" x14ac:dyDescent="0.2">
      <c r="O273" s="30"/>
      <c r="P273" s="30"/>
    </row>
    <row r="274" spans="15:16" x14ac:dyDescent="0.2">
      <c r="O274" s="30"/>
      <c r="P274" s="30"/>
    </row>
    <row r="275" spans="15:16" x14ac:dyDescent="0.2">
      <c r="O275" s="30"/>
      <c r="P275" s="30"/>
    </row>
    <row r="276" spans="15:16" x14ac:dyDescent="0.2">
      <c r="O276" s="30"/>
      <c r="P276" s="30"/>
    </row>
    <row r="277" spans="15:16" x14ac:dyDescent="0.2">
      <c r="O277" s="30"/>
      <c r="P277" s="30"/>
    </row>
    <row r="278" spans="15:16" x14ac:dyDescent="0.2">
      <c r="O278" s="30"/>
      <c r="P278" s="30"/>
    </row>
    <row r="279" spans="15:16" x14ac:dyDescent="0.2">
      <c r="O279" s="30"/>
      <c r="P279" s="30"/>
    </row>
    <row r="280" spans="15:16" x14ac:dyDescent="0.2">
      <c r="O280" s="30"/>
      <c r="P280" s="30"/>
    </row>
    <row r="281" spans="15:16" x14ac:dyDescent="0.2">
      <c r="O281" s="30"/>
      <c r="P281" s="30"/>
    </row>
    <row r="282" spans="15:16" x14ac:dyDescent="0.2">
      <c r="O282" s="30"/>
      <c r="P282" s="30"/>
    </row>
    <row r="283" spans="15:16" x14ac:dyDescent="0.2">
      <c r="O283" s="30"/>
      <c r="P283" s="30"/>
    </row>
    <row r="284" spans="15:16" x14ac:dyDescent="0.2">
      <c r="O284" s="30"/>
      <c r="P284" s="30"/>
    </row>
    <row r="285" spans="15:16" x14ac:dyDescent="0.2">
      <c r="O285" s="30"/>
      <c r="P285" s="30"/>
    </row>
    <row r="286" spans="15:16" x14ac:dyDescent="0.2">
      <c r="O286" s="30"/>
      <c r="P286" s="30"/>
    </row>
    <row r="287" spans="15:16" x14ac:dyDescent="0.2">
      <c r="O287" s="30"/>
      <c r="P287" s="30"/>
    </row>
    <row r="288" spans="15:16" x14ac:dyDescent="0.2">
      <c r="O288" s="30"/>
      <c r="P288" s="30"/>
    </row>
    <row r="289" spans="15:16" x14ac:dyDescent="0.2">
      <c r="O289" s="30"/>
      <c r="P289" s="30"/>
    </row>
    <row r="290" spans="15:16" x14ac:dyDescent="0.2">
      <c r="O290" s="30"/>
      <c r="P290" s="30"/>
    </row>
    <row r="291" spans="15:16" x14ac:dyDescent="0.2">
      <c r="O291" s="30"/>
      <c r="P291" s="30"/>
    </row>
    <row r="292" spans="15:16" x14ac:dyDescent="0.2">
      <c r="O292" s="30"/>
      <c r="P292" s="30"/>
    </row>
    <row r="293" spans="15:16" x14ac:dyDescent="0.2">
      <c r="O293" s="30"/>
      <c r="P293" s="30"/>
    </row>
    <row r="294" spans="15:16" x14ac:dyDescent="0.2">
      <c r="O294" s="30"/>
      <c r="P294" s="30"/>
    </row>
    <row r="295" spans="15:16" x14ac:dyDescent="0.2">
      <c r="O295" s="30"/>
      <c r="P295" s="30"/>
    </row>
    <row r="296" spans="15:16" x14ac:dyDescent="0.2">
      <c r="O296" s="30"/>
      <c r="P296" s="30"/>
    </row>
    <row r="297" spans="15:16" x14ac:dyDescent="0.2">
      <c r="O297" s="30"/>
      <c r="P297" s="30"/>
    </row>
    <row r="298" spans="15:16" x14ac:dyDescent="0.2">
      <c r="O298" s="30"/>
      <c r="P298" s="30"/>
    </row>
    <row r="299" spans="15:16" x14ac:dyDescent="0.2">
      <c r="O299" s="30"/>
      <c r="P299" s="30"/>
    </row>
    <row r="300" spans="15:16" x14ac:dyDescent="0.2">
      <c r="O300" s="30"/>
      <c r="P300" s="30"/>
    </row>
    <row r="301" spans="15:16" x14ac:dyDescent="0.2">
      <c r="O301" s="30"/>
      <c r="P301" s="30"/>
    </row>
    <row r="302" spans="15:16" x14ac:dyDescent="0.2">
      <c r="O302" s="30"/>
      <c r="P302" s="30"/>
    </row>
    <row r="303" spans="15:16" x14ac:dyDescent="0.2">
      <c r="O303" s="30"/>
      <c r="P303" s="30"/>
    </row>
    <row r="304" spans="15:16" x14ac:dyDescent="0.2">
      <c r="O304" s="30"/>
      <c r="P304" s="30"/>
    </row>
    <row r="305" spans="15:16" x14ac:dyDescent="0.2">
      <c r="O305" s="30"/>
      <c r="P305" s="30"/>
    </row>
    <row r="306" spans="15:16" x14ac:dyDescent="0.2">
      <c r="O306" s="30"/>
      <c r="P306" s="30"/>
    </row>
    <row r="307" spans="15:16" x14ac:dyDescent="0.2">
      <c r="O307" s="30"/>
      <c r="P307" s="30"/>
    </row>
    <row r="308" spans="15:16" x14ac:dyDescent="0.2">
      <c r="O308" s="30"/>
      <c r="P308" s="30"/>
    </row>
    <row r="309" spans="15:16" x14ac:dyDescent="0.2">
      <c r="O309" s="30"/>
      <c r="P309" s="30"/>
    </row>
    <row r="310" spans="15:16" x14ac:dyDescent="0.2">
      <c r="O310" s="30"/>
      <c r="P310" s="30"/>
    </row>
    <row r="311" spans="15:16" x14ac:dyDescent="0.2">
      <c r="O311" s="30"/>
      <c r="P311" s="30"/>
    </row>
    <row r="312" spans="15:16" x14ac:dyDescent="0.2">
      <c r="O312" s="30"/>
      <c r="P312" s="30"/>
    </row>
    <row r="313" spans="15:16" x14ac:dyDescent="0.2">
      <c r="O313" s="30"/>
      <c r="P313" s="30"/>
    </row>
    <row r="314" spans="15:16" x14ac:dyDescent="0.2">
      <c r="O314" s="30"/>
      <c r="P314" s="30"/>
    </row>
    <row r="315" spans="15:16" x14ac:dyDescent="0.2">
      <c r="O315" s="30"/>
      <c r="P315" s="30"/>
    </row>
    <row r="316" spans="15:16" x14ac:dyDescent="0.2">
      <c r="O316" s="30"/>
      <c r="P316" s="30"/>
    </row>
    <row r="317" spans="15:16" x14ac:dyDescent="0.2">
      <c r="O317" s="30"/>
      <c r="P317" s="30"/>
    </row>
    <row r="318" spans="15:16" x14ac:dyDescent="0.2">
      <c r="O318" s="30"/>
      <c r="P318" s="30"/>
    </row>
    <row r="319" spans="15:16" x14ac:dyDescent="0.2">
      <c r="O319" s="30"/>
      <c r="P319" s="30"/>
    </row>
    <row r="320" spans="15:16" x14ac:dyDescent="0.2">
      <c r="O320" s="30"/>
      <c r="P320" s="30"/>
    </row>
    <row r="321" spans="15:16" x14ac:dyDescent="0.2">
      <c r="O321" s="30"/>
      <c r="P321" s="30"/>
    </row>
    <row r="322" spans="15:16" x14ac:dyDescent="0.2">
      <c r="O322" s="30"/>
      <c r="P322" s="30"/>
    </row>
    <row r="323" spans="15:16" x14ac:dyDescent="0.2">
      <c r="O323" s="30"/>
      <c r="P323" s="30"/>
    </row>
    <row r="324" spans="15:16" x14ac:dyDescent="0.2">
      <c r="O324" s="30"/>
      <c r="P324" s="30"/>
    </row>
    <row r="325" spans="15:16" x14ac:dyDescent="0.2">
      <c r="O325" s="30"/>
      <c r="P325" s="30"/>
    </row>
    <row r="326" spans="15:16" x14ac:dyDescent="0.2">
      <c r="O326" s="30"/>
      <c r="P326" s="30"/>
    </row>
    <row r="327" spans="15:16" x14ac:dyDescent="0.2">
      <c r="O327" s="30"/>
      <c r="P327" s="30"/>
    </row>
    <row r="328" spans="15:16" x14ac:dyDescent="0.2">
      <c r="O328" s="30"/>
      <c r="P328" s="30"/>
    </row>
    <row r="329" spans="15:16" x14ac:dyDescent="0.2">
      <c r="O329" s="30"/>
      <c r="P329" s="30"/>
    </row>
    <row r="330" spans="15:16" x14ac:dyDescent="0.2">
      <c r="O330" s="30"/>
      <c r="P330" s="30"/>
    </row>
    <row r="331" spans="15:16" x14ac:dyDescent="0.2">
      <c r="O331" s="30"/>
      <c r="P331" s="30"/>
    </row>
    <row r="332" spans="15:16" x14ac:dyDescent="0.2">
      <c r="O332" s="30"/>
      <c r="P332" s="30"/>
    </row>
    <row r="333" spans="15:16" x14ac:dyDescent="0.2">
      <c r="O333" s="30"/>
      <c r="P333" s="30"/>
    </row>
    <row r="334" spans="15:16" x14ac:dyDescent="0.2">
      <c r="O334" s="30"/>
      <c r="P334" s="30"/>
    </row>
    <row r="335" spans="15:16" x14ac:dyDescent="0.2">
      <c r="O335" s="30"/>
      <c r="P335" s="30"/>
    </row>
    <row r="336" spans="15:16" x14ac:dyDescent="0.2">
      <c r="O336" s="30"/>
      <c r="P336" s="30"/>
    </row>
    <row r="337" spans="15:16" x14ac:dyDescent="0.2">
      <c r="O337" s="30"/>
      <c r="P337" s="30"/>
    </row>
    <row r="338" spans="15:16" x14ac:dyDescent="0.2">
      <c r="O338" s="30"/>
      <c r="P338" s="30"/>
    </row>
    <row r="339" spans="15:16" x14ac:dyDescent="0.2">
      <c r="O339" s="30"/>
      <c r="P339" s="30"/>
    </row>
    <row r="340" spans="15:16" x14ac:dyDescent="0.2">
      <c r="O340" s="30"/>
      <c r="P340" s="30"/>
    </row>
    <row r="341" spans="15:16" x14ac:dyDescent="0.2">
      <c r="O341" s="30"/>
      <c r="P341" s="30"/>
    </row>
    <row r="342" spans="15:16" x14ac:dyDescent="0.2">
      <c r="O342" s="30"/>
      <c r="P342" s="30"/>
    </row>
    <row r="343" spans="15:16" x14ac:dyDescent="0.2">
      <c r="O343" s="30"/>
      <c r="P343" s="30"/>
    </row>
    <row r="344" spans="15:16" x14ac:dyDescent="0.2">
      <c r="O344" s="30"/>
      <c r="P344" s="30"/>
    </row>
    <row r="345" spans="15:16" x14ac:dyDescent="0.2">
      <c r="O345" s="30"/>
      <c r="P345" s="30"/>
    </row>
    <row r="346" spans="15:16" x14ac:dyDescent="0.2">
      <c r="O346" s="30"/>
      <c r="P346" s="30"/>
    </row>
    <row r="347" spans="15:16" x14ac:dyDescent="0.2">
      <c r="O347" s="30"/>
      <c r="P347" s="30"/>
    </row>
    <row r="348" spans="15:16" x14ac:dyDescent="0.2">
      <c r="O348" s="30"/>
      <c r="P348" s="30"/>
    </row>
    <row r="349" spans="15:16" x14ac:dyDescent="0.2">
      <c r="O349" s="30"/>
      <c r="P349" s="30"/>
    </row>
    <row r="350" spans="15:16" x14ac:dyDescent="0.2">
      <c r="O350" s="30"/>
      <c r="P350" s="30"/>
    </row>
    <row r="351" spans="15:16" x14ac:dyDescent="0.2">
      <c r="O351" s="30"/>
      <c r="P351" s="30"/>
    </row>
    <row r="352" spans="15:16" x14ac:dyDescent="0.2">
      <c r="O352" s="30"/>
      <c r="P352" s="30"/>
    </row>
    <row r="353" spans="15:16" x14ac:dyDescent="0.2">
      <c r="O353" s="30"/>
      <c r="P353" s="30"/>
    </row>
    <row r="354" spans="15:16" x14ac:dyDescent="0.2">
      <c r="O354" s="30"/>
      <c r="P354" s="30"/>
    </row>
    <row r="355" spans="15:16" x14ac:dyDescent="0.2">
      <c r="O355" s="30"/>
      <c r="P355" s="30"/>
    </row>
    <row r="356" spans="15:16" x14ac:dyDescent="0.2">
      <c r="O356" s="30"/>
      <c r="P356" s="30"/>
    </row>
    <row r="357" spans="15:16" x14ac:dyDescent="0.2">
      <c r="O357" s="30"/>
      <c r="P357" s="30"/>
    </row>
    <row r="358" spans="15:16" x14ac:dyDescent="0.2">
      <c r="O358" s="30"/>
      <c r="P358" s="30"/>
    </row>
    <row r="359" spans="15:16" x14ac:dyDescent="0.2">
      <c r="O359" s="30"/>
      <c r="P359" s="30"/>
    </row>
    <row r="360" spans="15:16" x14ac:dyDescent="0.2">
      <c r="O360" s="30"/>
      <c r="P360" s="30"/>
    </row>
    <row r="361" spans="15:16" x14ac:dyDescent="0.2">
      <c r="O361" s="30"/>
      <c r="P361" s="30"/>
    </row>
    <row r="362" spans="15:16" x14ac:dyDescent="0.2">
      <c r="O362" s="30"/>
      <c r="P362" s="30"/>
    </row>
    <row r="363" spans="15:16" x14ac:dyDescent="0.2">
      <c r="O363" s="30"/>
      <c r="P363" s="30"/>
    </row>
    <row r="364" spans="15:16" x14ac:dyDescent="0.2">
      <c r="O364" s="30"/>
      <c r="P364" s="30"/>
    </row>
    <row r="365" spans="15:16" x14ac:dyDescent="0.2">
      <c r="O365" s="30"/>
      <c r="P365" s="30"/>
    </row>
    <row r="366" spans="15:16" x14ac:dyDescent="0.2">
      <c r="O366" s="30"/>
      <c r="P366" s="30"/>
    </row>
    <row r="367" spans="15:16" x14ac:dyDescent="0.2">
      <c r="O367" s="30"/>
      <c r="P367" s="30"/>
    </row>
    <row r="368" spans="15:16" x14ac:dyDescent="0.2">
      <c r="O368" s="30"/>
      <c r="P368" s="30"/>
    </row>
    <row r="369" spans="15:16" x14ac:dyDescent="0.2">
      <c r="O369" s="30"/>
      <c r="P369" s="30"/>
    </row>
    <row r="370" spans="15:16" x14ac:dyDescent="0.2">
      <c r="O370" s="30"/>
      <c r="P370" s="30"/>
    </row>
    <row r="371" spans="15:16" x14ac:dyDescent="0.2">
      <c r="O371" s="30"/>
      <c r="P371" s="30"/>
    </row>
    <row r="372" spans="15:16" x14ac:dyDescent="0.2">
      <c r="O372" s="30"/>
      <c r="P372" s="30"/>
    </row>
    <row r="373" spans="15:16" x14ac:dyDescent="0.2">
      <c r="O373" s="30"/>
      <c r="P373" s="30"/>
    </row>
    <row r="374" spans="15:16" x14ac:dyDescent="0.2">
      <c r="O374" s="30"/>
      <c r="P374" s="30"/>
    </row>
    <row r="375" spans="15:16" x14ac:dyDescent="0.2">
      <c r="O375" s="30"/>
      <c r="P375" s="30"/>
    </row>
    <row r="376" spans="15:16" x14ac:dyDescent="0.2">
      <c r="O376" s="30"/>
      <c r="P376" s="30"/>
    </row>
    <row r="377" spans="15:16" x14ac:dyDescent="0.2">
      <c r="O377" s="30"/>
      <c r="P377" s="30"/>
    </row>
    <row r="378" spans="15:16" x14ac:dyDescent="0.2">
      <c r="O378" s="30"/>
      <c r="P378" s="30"/>
    </row>
    <row r="379" spans="15:16" x14ac:dyDescent="0.2">
      <c r="O379" s="30"/>
      <c r="P379" s="30"/>
    </row>
    <row r="380" spans="15:16" x14ac:dyDescent="0.2">
      <c r="O380" s="30"/>
      <c r="P380" s="30"/>
    </row>
    <row r="381" spans="15:16" x14ac:dyDescent="0.2">
      <c r="O381" s="30"/>
      <c r="P381" s="30"/>
    </row>
    <row r="382" spans="15:16" x14ac:dyDescent="0.2">
      <c r="O382" s="30"/>
      <c r="P382" s="30"/>
    </row>
    <row r="383" spans="15:16" x14ac:dyDescent="0.2">
      <c r="O383" s="30"/>
      <c r="P383" s="30"/>
    </row>
    <row r="384" spans="15:16" x14ac:dyDescent="0.2">
      <c r="O384" s="30"/>
      <c r="P384" s="30"/>
    </row>
    <row r="385" spans="15:16" x14ac:dyDescent="0.2">
      <c r="O385" s="30"/>
      <c r="P385" s="30"/>
    </row>
    <row r="386" spans="15:16" x14ac:dyDescent="0.2">
      <c r="O386" s="30"/>
      <c r="P386" s="30"/>
    </row>
    <row r="387" spans="15:16" x14ac:dyDescent="0.2">
      <c r="O387" s="30"/>
      <c r="P387" s="30"/>
    </row>
    <row r="388" spans="15:16" x14ac:dyDescent="0.2">
      <c r="O388" s="30"/>
      <c r="P388" s="30"/>
    </row>
    <row r="389" spans="15:16" x14ac:dyDescent="0.2">
      <c r="O389" s="30"/>
      <c r="P389" s="30"/>
    </row>
    <row r="390" spans="15:16" x14ac:dyDescent="0.2">
      <c r="O390" s="30"/>
      <c r="P390" s="30"/>
    </row>
    <row r="391" spans="15:16" x14ac:dyDescent="0.2">
      <c r="O391" s="30"/>
      <c r="P391" s="30"/>
    </row>
    <row r="392" spans="15:16" x14ac:dyDescent="0.2">
      <c r="O392" s="30"/>
      <c r="P392" s="30"/>
    </row>
    <row r="393" spans="15:16" x14ac:dyDescent="0.2">
      <c r="O393" s="30"/>
      <c r="P393" s="30"/>
    </row>
    <row r="394" spans="15:16" x14ac:dyDescent="0.2">
      <c r="O394" s="30"/>
      <c r="P394" s="30"/>
    </row>
    <row r="395" spans="15:16" x14ac:dyDescent="0.2">
      <c r="O395" s="30"/>
      <c r="P395" s="30"/>
    </row>
    <row r="396" spans="15:16" x14ac:dyDescent="0.2">
      <c r="O396" s="30"/>
      <c r="P396" s="30"/>
    </row>
    <row r="397" spans="15:16" x14ac:dyDescent="0.2">
      <c r="O397" s="30"/>
      <c r="P397" s="30"/>
    </row>
    <row r="398" spans="15:16" x14ac:dyDescent="0.2">
      <c r="O398" s="30"/>
      <c r="P398" s="30"/>
    </row>
    <row r="399" spans="15:16" x14ac:dyDescent="0.2">
      <c r="O399" s="30"/>
      <c r="P399" s="30"/>
    </row>
    <row r="400" spans="15:16" x14ac:dyDescent="0.2">
      <c r="O400" s="30"/>
      <c r="P400" s="30"/>
    </row>
    <row r="401" spans="15:16" x14ac:dyDescent="0.2">
      <c r="O401" s="30"/>
      <c r="P401" s="30"/>
    </row>
    <row r="402" spans="15:16" x14ac:dyDescent="0.2">
      <c r="O402" s="30"/>
      <c r="P402" s="30"/>
    </row>
    <row r="403" spans="15:16" x14ac:dyDescent="0.2">
      <c r="O403" s="30"/>
      <c r="P403" s="30"/>
    </row>
    <row r="404" spans="15:16" x14ac:dyDescent="0.2">
      <c r="O404" s="30"/>
      <c r="P404" s="30"/>
    </row>
    <row r="405" spans="15:16" x14ac:dyDescent="0.2">
      <c r="O405" s="30"/>
      <c r="P405" s="30"/>
    </row>
    <row r="406" spans="15:16" x14ac:dyDescent="0.2">
      <c r="O406" s="30"/>
      <c r="P406" s="30"/>
    </row>
    <row r="407" spans="15:16" x14ac:dyDescent="0.2">
      <c r="O407" s="30"/>
      <c r="P407" s="30"/>
    </row>
    <row r="408" spans="15:16" x14ac:dyDescent="0.2">
      <c r="O408" s="30"/>
      <c r="P408" s="30"/>
    </row>
    <row r="409" spans="15:16" x14ac:dyDescent="0.2">
      <c r="O409" s="30"/>
      <c r="P409" s="30"/>
    </row>
    <row r="410" spans="15:16" x14ac:dyDescent="0.2">
      <c r="O410" s="30"/>
      <c r="P410" s="30"/>
    </row>
    <row r="411" spans="15:16" x14ac:dyDescent="0.2">
      <c r="O411" s="30"/>
      <c r="P411" s="30"/>
    </row>
    <row r="412" spans="15:16" x14ac:dyDescent="0.2">
      <c r="O412" s="30"/>
      <c r="P412" s="30"/>
    </row>
    <row r="413" spans="15:16" x14ac:dyDescent="0.2">
      <c r="O413" s="30"/>
      <c r="P413" s="30"/>
    </row>
    <row r="414" spans="15:16" x14ac:dyDescent="0.2">
      <c r="O414" s="30"/>
      <c r="P414" s="30"/>
    </row>
    <row r="415" spans="15:16" x14ac:dyDescent="0.2">
      <c r="O415" s="30"/>
      <c r="P415" s="30"/>
    </row>
    <row r="416" spans="15:16" x14ac:dyDescent="0.2">
      <c r="O416" s="30"/>
      <c r="P416" s="30"/>
    </row>
    <row r="417" spans="15:16" x14ac:dyDescent="0.2">
      <c r="O417" s="30"/>
      <c r="P417" s="30"/>
    </row>
    <row r="418" spans="15:16" x14ac:dyDescent="0.2">
      <c r="O418" s="30"/>
      <c r="P418" s="30"/>
    </row>
    <row r="419" spans="15:16" x14ac:dyDescent="0.2">
      <c r="O419" s="30"/>
      <c r="P419" s="30"/>
    </row>
    <row r="420" spans="15:16" x14ac:dyDescent="0.2">
      <c r="O420" s="30"/>
      <c r="P420" s="30"/>
    </row>
    <row r="421" spans="15:16" x14ac:dyDescent="0.2">
      <c r="O421" s="30"/>
      <c r="P421" s="30"/>
    </row>
    <row r="422" spans="15:16" x14ac:dyDescent="0.2">
      <c r="O422" s="30"/>
      <c r="P422" s="30"/>
    </row>
    <row r="423" spans="15:16" x14ac:dyDescent="0.2">
      <c r="O423" s="30"/>
      <c r="P423" s="30"/>
    </row>
    <row r="424" spans="15:16" x14ac:dyDescent="0.2">
      <c r="O424" s="30"/>
      <c r="P424" s="30"/>
    </row>
    <row r="425" spans="15:16" x14ac:dyDescent="0.2">
      <c r="O425" s="30"/>
      <c r="P425" s="30"/>
    </row>
    <row r="426" spans="15:16" x14ac:dyDescent="0.2">
      <c r="O426" s="30"/>
      <c r="P426" s="30"/>
    </row>
    <row r="427" spans="15:16" x14ac:dyDescent="0.2">
      <c r="O427" s="30"/>
      <c r="P427" s="30"/>
    </row>
    <row r="428" spans="15:16" x14ac:dyDescent="0.2">
      <c r="O428" s="30"/>
      <c r="P428" s="30"/>
    </row>
    <row r="429" spans="15:16" x14ac:dyDescent="0.2">
      <c r="O429" s="30"/>
      <c r="P429" s="30"/>
    </row>
    <row r="430" spans="15:16" x14ac:dyDescent="0.2">
      <c r="O430" s="30"/>
      <c r="P430" s="30"/>
    </row>
    <row r="431" spans="15:16" x14ac:dyDescent="0.2">
      <c r="O431" s="30"/>
      <c r="P431" s="30"/>
    </row>
    <row r="432" spans="15:16" x14ac:dyDescent="0.2">
      <c r="O432" s="30"/>
      <c r="P432" s="30"/>
    </row>
    <row r="433" spans="15:16" x14ac:dyDescent="0.2">
      <c r="O433" s="30"/>
      <c r="P433" s="30"/>
    </row>
    <row r="434" spans="15:16" x14ac:dyDescent="0.2">
      <c r="O434" s="30"/>
      <c r="P434" s="30"/>
    </row>
    <row r="435" spans="15:16" x14ac:dyDescent="0.2">
      <c r="O435" s="30"/>
      <c r="P435" s="30"/>
    </row>
    <row r="436" spans="15:16" x14ac:dyDescent="0.2">
      <c r="O436" s="30"/>
      <c r="P436" s="30"/>
    </row>
    <row r="437" spans="15:16" x14ac:dyDescent="0.2">
      <c r="O437" s="30"/>
      <c r="P437" s="30"/>
    </row>
    <row r="438" spans="15:16" x14ac:dyDescent="0.2">
      <c r="O438" s="30"/>
      <c r="P438" s="30"/>
    </row>
    <row r="439" spans="15:16" x14ac:dyDescent="0.2">
      <c r="O439" s="30"/>
      <c r="P439" s="30"/>
    </row>
    <row r="440" spans="15:16" x14ac:dyDescent="0.2">
      <c r="O440" s="30"/>
      <c r="P440" s="30"/>
    </row>
    <row r="441" spans="15:16" x14ac:dyDescent="0.2">
      <c r="O441" s="30"/>
      <c r="P441" s="30"/>
    </row>
    <row r="442" spans="15:16" x14ac:dyDescent="0.2">
      <c r="O442" s="30"/>
      <c r="P442" s="30"/>
    </row>
    <row r="443" spans="15:16" x14ac:dyDescent="0.2">
      <c r="O443" s="30"/>
      <c r="P443" s="30"/>
    </row>
    <row r="444" spans="15:16" x14ac:dyDescent="0.2">
      <c r="O444" s="30"/>
      <c r="P444" s="30"/>
    </row>
    <row r="445" spans="15:16" x14ac:dyDescent="0.2">
      <c r="O445" s="30"/>
      <c r="P445" s="30"/>
    </row>
    <row r="446" spans="15:16" x14ac:dyDescent="0.2">
      <c r="O446" s="30"/>
      <c r="P446" s="30"/>
    </row>
    <row r="447" spans="15:16" x14ac:dyDescent="0.2">
      <c r="O447" s="30"/>
      <c r="P447" s="30"/>
    </row>
    <row r="448" spans="15:16" x14ac:dyDescent="0.2">
      <c r="O448" s="30"/>
      <c r="P448" s="30"/>
    </row>
    <row r="449" spans="15:16" x14ac:dyDescent="0.2">
      <c r="O449" s="30"/>
      <c r="P449" s="30"/>
    </row>
    <row r="450" spans="15:16" x14ac:dyDescent="0.2">
      <c r="O450" s="30"/>
      <c r="P450" s="30"/>
    </row>
    <row r="451" spans="15:16" x14ac:dyDescent="0.2">
      <c r="O451" s="30"/>
      <c r="P451" s="30"/>
    </row>
    <row r="452" spans="15:16" x14ac:dyDescent="0.2">
      <c r="O452" s="30"/>
      <c r="P452" s="30"/>
    </row>
    <row r="453" spans="15:16" x14ac:dyDescent="0.2">
      <c r="O453" s="30"/>
      <c r="P453" s="30"/>
    </row>
    <row r="454" spans="15:16" x14ac:dyDescent="0.2">
      <c r="O454" s="30"/>
      <c r="P454" s="30"/>
    </row>
    <row r="455" spans="15:16" x14ac:dyDescent="0.2">
      <c r="O455" s="30"/>
      <c r="P455" s="30"/>
    </row>
    <row r="456" spans="15:16" x14ac:dyDescent="0.2">
      <c r="O456" s="30"/>
      <c r="P456" s="30"/>
    </row>
    <row r="457" spans="15:16" x14ac:dyDescent="0.2">
      <c r="O457" s="30"/>
      <c r="P457" s="30"/>
    </row>
    <row r="458" spans="15:16" x14ac:dyDescent="0.2">
      <c r="O458" s="30"/>
      <c r="P458" s="30"/>
    </row>
    <row r="459" spans="15:16" x14ac:dyDescent="0.2">
      <c r="O459" s="30"/>
      <c r="P459" s="30"/>
    </row>
    <row r="460" spans="15:16" x14ac:dyDescent="0.2">
      <c r="O460" s="30"/>
      <c r="P460" s="30"/>
    </row>
    <row r="461" spans="15:16" x14ac:dyDescent="0.2">
      <c r="O461" s="30"/>
      <c r="P461" s="30"/>
    </row>
    <row r="462" spans="15:16" x14ac:dyDescent="0.2">
      <c r="O462" s="30"/>
      <c r="P462" s="30"/>
    </row>
    <row r="463" spans="15:16" x14ac:dyDescent="0.2">
      <c r="O463" s="30"/>
      <c r="P463" s="30"/>
    </row>
    <row r="464" spans="15:16" x14ac:dyDescent="0.2">
      <c r="O464" s="30"/>
      <c r="P464" s="30"/>
    </row>
    <row r="465" spans="15:16" x14ac:dyDescent="0.2">
      <c r="O465" s="30"/>
      <c r="P465" s="30"/>
    </row>
    <row r="466" spans="15:16" x14ac:dyDescent="0.2">
      <c r="O466" s="30"/>
      <c r="P466" s="30"/>
    </row>
    <row r="467" spans="15:16" x14ac:dyDescent="0.2">
      <c r="O467" s="30"/>
      <c r="P467" s="30"/>
    </row>
    <row r="468" spans="15:16" x14ac:dyDescent="0.2">
      <c r="O468" s="30"/>
      <c r="P468" s="30"/>
    </row>
    <row r="469" spans="15:16" x14ac:dyDescent="0.2">
      <c r="O469" s="30"/>
      <c r="P469" s="30"/>
    </row>
    <row r="470" spans="15:16" x14ac:dyDescent="0.2">
      <c r="O470" s="30"/>
      <c r="P470" s="30"/>
    </row>
    <row r="471" spans="15:16" x14ac:dyDescent="0.2">
      <c r="O471" s="30"/>
      <c r="P471" s="30"/>
    </row>
    <row r="472" spans="15:16" x14ac:dyDescent="0.2">
      <c r="O472" s="30"/>
      <c r="P472" s="30"/>
    </row>
    <row r="473" spans="15:16" x14ac:dyDescent="0.2">
      <c r="O473" s="30"/>
      <c r="P473" s="30"/>
    </row>
    <row r="474" spans="15:16" x14ac:dyDescent="0.2">
      <c r="O474" s="30"/>
      <c r="P474" s="30"/>
    </row>
    <row r="475" spans="15:16" x14ac:dyDescent="0.2">
      <c r="O475" s="30"/>
      <c r="P475" s="30"/>
    </row>
    <row r="476" spans="15:16" x14ac:dyDescent="0.2">
      <c r="O476" s="30"/>
      <c r="P476" s="30"/>
    </row>
    <row r="477" spans="15:16" x14ac:dyDescent="0.2">
      <c r="O477" s="30"/>
      <c r="P477" s="30"/>
    </row>
    <row r="478" spans="15:16" x14ac:dyDescent="0.2">
      <c r="O478" s="30"/>
      <c r="P478" s="30"/>
    </row>
    <row r="479" spans="15:16" x14ac:dyDescent="0.2">
      <c r="O479" s="30"/>
      <c r="P479" s="30"/>
    </row>
    <row r="480" spans="15:16" x14ac:dyDescent="0.2">
      <c r="O480" s="30"/>
      <c r="P480" s="30"/>
    </row>
    <row r="481" spans="15:16" x14ac:dyDescent="0.2">
      <c r="O481" s="30"/>
      <c r="P481" s="30"/>
    </row>
    <row r="482" spans="15:16" x14ac:dyDescent="0.2">
      <c r="O482" s="30"/>
      <c r="P482" s="30"/>
    </row>
    <row r="483" spans="15:16" x14ac:dyDescent="0.2">
      <c r="O483" s="30"/>
      <c r="P483" s="30"/>
    </row>
    <row r="484" spans="15:16" x14ac:dyDescent="0.2">
      <c r="O484" s="30"/>
      <c r="P484" s="30"/>
    </row>
    <row r="485" spans="15:16" x14ac:dyDescent="0.2">
      <c r="O485" s="30"/>
      <c r="P485" s="30"/>
    </row>
    <row r="486" spans="15:16" x14ac:dyDescent="0.2">
      <c r="O486" s="30"/>
      <c r="P486" s="30"/>
    </row>
    <row r="487" spans="15:16" x14ac:dyDescent="0.2">
      <c r="O487" s="30"/>
      <c r="P487" s="30"/>
    </row>
    <row r="488" spans="15:16" x14ac:dyDescent="0.2">
      <c r="O488" s="30"/>
      <c r="P488" s="30"/>
    </row>
    <row r="489" spans="15:16" x14ac:dyDescent="0.2">
      <c r="O489" s="30"/>
      <c r="P489" s="30"/>
    </row>
    <row r="490" spans="15:16" x14ac:dyDescent="0.2">
      <c r="O490" s="30"/>
      <c r="P490" s="30"/>
    </row>
    <row r="491" spans="15:16" x14ac:dyDescent="0.2">
      <c r="O491" s="30"/>
      <c r="P491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zoomScaleNormal="100" workbookViewId="0">
      <pane ySplit="1" topLeftCell="A2" activePane="bottomLeft" state="frozen"/>
      <selection pane="bottomLeft" activeCell="F8" sqref="F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ht="15" x14ac:dyDescent="0.25">
      <c r="A2" s="31" t="s">
        <v>35</v>
      </c>
      <c r="B2" s="39">
        <v>0</v>
      </c>
      <c r="C2" s="49" t="s">
        <v>87</v>
      </c>
      <c r="D2" s="39">
        <v>0</v>
      </c>
    </row>
    <row r="3" spans="1:4" ht="15" x14ac:dyDescent="0.25">
      <c r="A3" s="31" t="s">
        <v>36</v>
      </c>
      <c r="B3" s="39">
        <v>0</v>
      </c>
      <c r="C3" s="49" t="s">
        <v>88</v>
      </c>
      <c r="D3" s="39">
        <v>0</v>
      </c>
    </row>
    <row r="4" spans="1:4" ht="15" x14ac:dyDescent="0.25">
      <c r="A4" s="31" t="s">
        <v>37</v>
      </c>
      <c r="B4" s="39">
        <v>0</v>
      </c>
      <c r="C4" s="49" t="s">
        <v>89</v>
      </c>
      <c r="D4" s="39">
        <v>0</v>
      </c>
    </row>
    <row r="5" spans="1:4" ht="15" x14ac:dyDescent="0.25">
      <c r="A5" s="31" t="s">
        <v>38</v>
      </c>
      <c r="B5" s="39">
        <v>0</v>
      </c>
      <c r="C5" s="49" t="s">
        <v>90</v>
      </c>
      <c r="D5" s="39">
        <v>0</v>
      </c>
    </row>
    <row r="6" spans="1:4" ht="15" x14ac:dyDescent="0.25">
      <c r="A6" s="31" t="s">
        <v>39</v>
      </c>
      <c r="B6" s="39">
        <v>0</v>
      </c>
      <c r="C6" s="49" t="s">
        <v>91</v>
      </c>
      <c r="D6" s="39">
        <v>0</v>
      </c>
    </row>
    <row r="7" spans="1:4" ht="15" x14ac:dyDescent="0.25">
      <c r="A7" s="31" t="s">
        <v>50</v>
      </c>
      <c r="B7" s="39">
        <v>0</v>
      </c>
      <c r="C7" s="49" t="s">
        <v>92</v>
      </c>
      <c r="D7" s="39">
        <v>0</v>
      </c>
    </row>
    <row r="8" spans="1:4" ht="15" x14ac:dyDescent="0.25">
      <c r="A8" s="31" t="s">
        <v>51</v>
      </c>
      <c r="B8" s="39">
        <v>0</v>
      </c>
      <c r="C8" s="49" t="s">
        <v>93</v>
      </c>
      <c r="D8" s="39">
        <v>0</v>
      </c>
    </row>
    <row r="9" spans="1:4" ht="15" x14ac:dyDescent="0.25">
      <c r="A9" s="31" t="s">
        <v>52</v>
      </c>
      <c r="B9" s="39">
        <v>0</v>
      </c>
      <c r="C9" s="49" t="s">
        <v>94</v>
      </c>
      <c r="D9" s="39">
        <v>0</v>
      </c>
    </row>
    <row r="10" spans="1:4" ht="15" x14ac:dyDescent="0.25">
      <c r="A10" s="31" t="s">
        <v>53</v>
      </c>
      <c r="B10" s="39">
        <v>0</v>
      </c>
      <c r="C10" s="49" t="s">
        <v>95</v>
      </c>
      <c r="D10" s="39">
        <v>0</v>
      </c>
    </row>
    <row r="11" spans="1:4" ht="15" x14ac:dyDescent="0.25">
      <c r="A11" s="31" t="s">
        <v>54</v>
      </c>
      <c r="B11" s="39">
        <v>0</v>
      </c>
      <c r="C11" s="49" t="s">
        <v>96</v>
      </c>
      <c r="D11" s="39">
        <v>0</v>
      </c>
    </row>
    <row r="12" spans="1:4" ht="15" x14ac:dyDescent="0.25">
      <c r="A12" s="31" t="s">
        <v>55</v>
      </c>
      <c r="B12" s="39">
        <v>0</v>
      </c>
      <c r="C12" s="49" t="s">
        <v>97</v>
      </c>
      <c r="D12" s="39">
        <v>0</v>
      </c>
    </row>
    <row r="13" spans="1:4" ht="15" x14ac:dyDescent="0.25">
      <c r="A13" s="31" t="s">
        <v>98</v>
      </c>
      <c r="B13" s="39">
        <v>0</v>
      </c>
      <c r="C13" s="49" t="s">
        <v>135</v>
      </c>
      <c r="D13" s="39">
        <v>0</v>
      </c>
    </row>
    <row r="14" spans="1:4" ht="15" x14ac:dyDescent="0.25">
      <c r="A14" s="31" t="s">
        <v>99</v>
      </c>
      <c r="B14" s="39">
        <v>0</v>
      </c>
      <c r="C14" s="49" t="s">
        <v>87</v>
      </c>
      <c r="D14" s="39">
        <v>0</v>
      </c>
    </row>
    <row r="15" spans="1:4" ht="15" x14ac:dyDescent="0.25">
      <c r="A15" s="31" t="s">
        <v>100</v>
      </c>
      <c r="B15" s="39">
        <v>0</v>
      </c>
      <c r="C15" s="49" t="s">
        <v>136</v>
      </c>
      <c r="D15" s="39">
        <v>0</v>
      </c>
    </row>
    <row r="16" spans="1:4" ht="15" x14ac:dyDescent="0.25">
      <c r="A16" s="31" t="s">
        <v>101</v>
      </c>
      <c r="B16" s="39">
        <v>0</v>
      </c>
      <c r="C16" s="49" t="s">
        <v>137</v>
      </c>
      <c r="D16" s="39">
        <v>0</v>
      </c>
    </row>
    <row r="17" spans="1:4" ht="15" x14ac:dyDescent="0.25">
      <c r="A17" s="31" t="s">
        <v>102</v>
      </c>
      <c r="B17" s="39">
        <v>0</v>
      </c>
      <c r="C17" s="49" t="s">
        <v>138</v>
      </c>
      <c r="D17" s="39">
        <v>0</v>
      </c>
    </row>
    <row r="18" spans="1:4" ht="15" x14ac:dyDescent="0.25">
      <c r="A18" s="31" t="s">
        <v>111</v>
      </c>
      <c r="B18" s="39">
        <v>0</v>
      </c>
      <c r="C18" s="49" t="s">
        <v>139</v>
      </c>
      <c r="D18" s="39">
        <v>0</v>
      </c>
    </row>
    <row r="19" spans="1:4" ht="15" x14ac:dyDescent="0.25">
      <c r="A19" s="31" t="s">
        <v>112</v>
      </c>
      <c r="B19" s="39">
        <v>0</v>
      </c>
      <c r="C19" s="49" t="s">
        <v>140</v>
      </c>
      <c r="D19" s="39">
        <v>0</v>
      </c>
    </row>
    <row r="20" spans="1:4" ht="15" x14ac:dyDescent="0.25">
      <c r="A20" s="31" t="s">
        <v>113</v>
      </c>
      <c r="B20" s="39">
        <v>0</v>
      </c>
      <c r="C20" s="49" t="s">
        <v>141</v>
      </c>
      <c r="D20" s="39">
        <v>0</v>
      </c>
    </row>
    <row r="21" spans="1:4" ht="15" x14ac:dyDescent="0.25">
      <c r="A21" s="31" t="s">
        <v>114</v>
      </c>
      <c r="B21" s="39">
        <v>0</v>
      </c>
      <c r="C21" s="49" t="s">
        <v>142</v>
      </c>
      <c r="D21" s="39">
        <v>0</v>
      </c>
    </row>
    <row r="22" spans="1:4" ht="15" x14ac:dyDescent="0.25">
      <c r="A22" s="31" t="s">
        <v>115</v>
      </c>
      <c r="B22" s="39">
        <v>0</v>
      </c>
      <c r="C22" s="49" t="s">
        <v>143</v>
      </c>
      <c r="D22" s="39">
        <v>0</v>
      </c>
    </row>
    <row r="23" spans="1:4" ht="15" x14ac:dyDescent="0.25">
      <c r="A23" s="31" t="s">
        <v>126</v>
      </c>
      <c r="B23" s="39">
        <v>0</v>
      </c>
      <c r="C23" s="49" t="s">
        <v>144</v>
      </c>
      <c r="D23" s="39">
        <v>0</v>
      </c>
    </row>
    <row r="24" spans="1:4" ht="15" x14ac:dyDescent="0.25">
      <c r="A24" s="31" t="s">
        <v>129</v>
      </c>
      <c r="B24" s="39">
        <v>0</v>
      </c>
      <c r="C24" s="49" t="s">
        <v>145</v>
      </c>
      <c r="D24" s="39">
        <v>0</v>
      </c>
    </row>
    <row r="25" spans="1:4" ht="15" x14ac:dyDescent="0.25">
      <c r="A25" s="31" t="s">
        <v>130</v>
      </c>
      <c r="B25" s="39">
        <v>0</v>
      </c>
      <c r="C25" s="49" t="s">
        <v>146</v>
      </c>
      <c r="D25" s="39">
        <v>0</v>
      </c>
    </row>
    <row r="26" spans="1:4" ht="15" x14ac:dyDescent="0.25">
      <c r="A26" s="31" t="s">
        <v>133</v>
      </c>
      <c r="B26" s="39">
        <v>0</v>
      </c>
      <c r="C26" s="49" t="s">
        <v>147</v>
      </c>
      <c r="D26" s="39">
        <v>0</v>
      </c>
    </row>
    <row r="27" spans="1:4" x14ac:dyDescent="0.2">
      <c r="A27" s="31" t="s">
        <v>148</v>
      </c>
      <c r="B27" s="39">
        <v>0</v>
      </c>
      <c r="C27" s="39">
        <v>48.37</v>
      </c>
      <c r="D27" s="39">
        <v>0</v>
      </c>
    </row>
    <row r="28" spans="1:4" x14ac:dyDescent="0.2">
      <c r="A28" s="31" t="s">
        <v>149</v>
      </c>
      <c r="B28" s="39">
        <v>0</v>
      </c>
      <c r="C28" s="39">
        <v>45.09</v>
      </c>
      <c r="D28" s="39">
        <v>0</v>
      </c>
    </row>
    <row r="29" spans="1:4" x14ac:dyDescent="0.2">
      <c r="A29" s="31" t="s">
        <v>150</v>
      </c>
      <c r="B29" s="39">
        <v>0</v>
      </c>
      <c r="C29" s="39">
        <v>24.35</v>
      </c>
      <c r="D29" s="39">
        <v>0</v>
      </c>
    </row>
    <row r="30" spans="1:4" x14ac:dyDescent="0.2">
      <c r="A30" s="31" t="s">
        <v>151</v>
      </c>
      <c r="B30" s="39">
        <v>0</v>
      </c>
      <c r="C30" s="39">
        <v>26.07</v>
      </c>
      <c r="D30" s="39">
        <v>0</v>
      </c>
    </row>
    <row r="31" spans="1:4" x14ac:dyDescent="0.2">
      <c r="A31" s="31" t="s">
        <v>152</v>
      </c>
      <c r="B31" s="39">
        <v>0</v>
      </c>
      <c r="C31" s="39">
        <v>29.84</v>
      </c>
      <c r="D31" s="39">
        <v>0</v>
      </c>
    </row>
    <row r="32" spans="1:4" x14ac:dyDescent="0.2">
      <c r="A32" s="31" t="s">
        <v>158</v>
      </c>
      <c r="B32" s="39">
        <v>0</v>
      </c>
      <c r="C32" s="39">
        <v>33.049999999999997</v>
      </c>
      <c r="D32" s="39">
        <v>0</v>
      </c>
    </row>
    <row r="33" spans="1:4" x14ac:dyDescent="0.2">
      <c r="A33" s="31" t="s">
        <v>159</v>
      </c>
      <c r="B33" s="39">
        <v>0</v>
      </c>
      <c r="C33" s="39">
        <v>59.1</v>
      </c>
      <c r="D33" s="39">
        <v>0</v>
      </c>
    </row>
    <row r="34" spans="1:4" x14ac:dyDescent="0.2">
      <c r="A34" s="31" t="s">
        <v>160</v>
      </c>
      <c r="B34" s="39">
        <v>0</v>
      </c>
      <c r="C34" s="39">
        <v>53.21</v>
      </c>
      <c r="D34" s="39">
        <v>0</v>
      </c>
    </row>
    <row r="35" spans="1:4" x14ac:dyDescent="0.2">
      <c r="A35" s="31" t="s">
        <v>161</v>
      </c>
      <c r="B35" s="39">
        <v>0</v>
      </c>
      <c r="C35" s="39">
        <v>51.7</v>
      </c>
      <c r="D35" s="39">
        <v>0</v>
      </c>
    </row>
    <row r="36" spans="1:4" x14ac:dyDescent="0.2">
      <c r="A36" s="31" t="s">
        <v>170</v>
      </c>
      <c r="B36" s="39">
        <v>0</v>
      </c>
      <c r="C36" s="39">
        <v>31.72</v>
      </c>
      <c r="D36" s="39">
        <v>0</v>
      </c>
    </row>
    <row r="37" spans="1:4" x14ac:dyDescent="0.2">
      <c r="A37" s="31" t="s">
        <v>171</v>
      </c>
      <c r="B37" s="39">
        <v>0</v>
      </c>
      <c r="C37" s="39">
        <v>28.49</v>
      </c>
      <c r="D37" s="39">
        <v>0</v>
      </c>
    </row>
    <row r="38" spans="1:4" x14ac:dyDescent="0.2">
      <c r="A38" s="31" t="s">
        <v>174</v>
      </c>
      <c r="B38" s="39">
        <v>0</v>
      </c>
      <c r="C38" s="39">
        <v>32.5</v>
      </c>
      <c r="D38" s="39">
        <v>0</v>
      </c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2020-09-24T06:02:13Z</dcterms:modified>
</cp:coreProperties>
</file>