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545 SDN2 ODW\"/>
    </mc:Choice>
  </mc:AlternateContent>
  <bookViews>
    <workbookView xWindow="0" yWindow="0" windowWidth="25200" windowHeight="10980"/>
  </bookViews>
  <sheets>
    <sheet name="HEADER" sheetId="1" r:id="rId1"/>
    <sheet name="ORIG_ASSAY" sheetId="2" r:id="rId2"/>
    <sheet name="SURVE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52511"/>
</workbook>
</file>

<file path=xl/calcChain.xml><?xml version="1.0" encoding="utf-8"?>
<calcChain xmlns="http://schemas.openxmlformats.org/spreadsheetml/2006/main">
  <c r="B484" i="2" l="1"/>
  <c r="C484" i="2" s="1"/>
  <c r="B485" i="2" s="1"/>
  <c r="C485" i="2" s="1"/>
  <c r="B486" i="2" s="1"/>
  <c r="C486" i="2" s="1"/>
  <c r="B480" i="2"/>
  <c r="C480" i="2" s="1"/>
  <c r="B481" i="2" s="1"/>
  <c r="C481" i="2" s="1"/>
  <c r="B482" i="2" s="1"/>
  <c r="C482" i="2" s="1"/>
  <c r="B476" i="2"/>
  <c r="C476" i="2" s="1"/>
  <c r="B477" i="2" s="1"/>
  <c r="C477" i="2" s="1"/>
  <c r="B478" i="2" s="1"/>
  <c r="C478" i="2" s="1"/>
  <c r="B472" i="2"/>
  <c r="C472" i="2" s="1"/>
  <c r="B473" i="2" s="1"/>
  <c r="C473" i="2" s="1"/>
  <c r="B474" i="2" s="1"/>
  <c r="C474" i="2" s="1"/>
  <c r="B468" i="2" l="1"/>
  <c r="C468" i="2" s="1"/>
  <c r="B469" i="2" s="1"/>
  <c r="C469" i="2" s="1"/>
  <c r="B470" i="2" s="1"/>
  <c r="C470" i="2" s="1"/>
  <c r="B425" i="2" l="1"/>
  <c r="C425" i="2" s="1"/>
  <c r="B426" i="2" s="1"/>
  <c r="C426" i="2" s="1"/>
  <c r="B427" i="2" s="1"/>
  <c r="C427" i="2" s="1"/>
  <c r="B491" i="2" l="1"/>
  <c r="C491" i="2" s="1"/>
  <c r="B492" i="2" s="1"/>
  <c r="C492" i="2" s="1"/>
  <c r="B488" i="2"/>
  <c r="C488" i="2" s="1"/>
  <c r="B489" i="2" s="1"/>
  <c r="C489" i="2" s="1"/>
  <c r="B440" i="2"/>
  <c r="C440" i="2" s="1"/>
  <c r="B441" i="2" s="1"/>
  <c r="C441" i="2" s="1"/>
  <c r="B442" i="2" s="1"/>
  <c r="C442" i="2" s="1"/>
  <c r="B436" i="2"/>
  <c r="C436" i="2" s="1"/>
  <c r="B437" i="2" s="1"/>
  <c r="C437" i="2" s="1"/>
  <c r="B438" i="2" s="1"/>
  <c r="C438" i="2" s="1"/>
  <c r="B433" i="2"/>
  <c r="C433" i="2" s="1"/>
  <c r="B434" i="2" s="1"/>
  <c r="C434" i="2" s="1"/>
  <c r="B463" i="2" l="1"/>
  <c r="C463" i="2" s="1"/>
  <c r="B464" i="2" s="1"/>
  <c r="C464" i="2" s="1"/>
  <c r="B465" i="2" s="1"/>
  <c r="C465" i="2" s="1"/>
  <c r="B466" i="2" s="1"/>
  <c r="C466" i="2" s="1"/>
  <c r="B460" i="2"/>
  <c r="C460" i="2" s="1"/>
  <c r="B461" i="2" s="1"/>
  <c r="C461" i="2" s="1"/>
  <c r="B456" i="2"/>
  <c r="C456" i="2" s="1"/>
  <c r="B457" i="2" s="1"/>
  <c r="C457" i="2" s="1"/>
  <c r="B458" i="2" s="1"/>
  <c r="C458" i="2" s="1"/>
  <c r="B452" i="2"/>
  <c r="C452" i="2" s="1"/>
  <c r="B453" i="2" s="1"/>
  <c r="C453" i="2" s="1"/>
  <c r="B454" i="2" s="1"/>
  <c r="C454" i="2" s="1"/>
  <c r="B448" i="2"/>
  <c r="C448" i="2" s="1"/>
  <c r="B449" i="2" s="1"/>
  <c r="C449" i="2" s="1"/>
  <c r="B450" i="2" s="1"/>
  <c r="C450" i="2" s="1"/>
  <c r="B445" i="2"/>
  <c r="C445" i="2" s="1"/>
  <c r="B446" i="2" s="1"/>
  <c r="C446" i="2" s="1"/>
  <c r="B429" i="2"/>
  <c r="C429" i="2" s="1"/>
  <c r="B430" i="2" s="1"/>
  <c r="C430" i="2" s="1"/>
  <c r="B431" i="2" s="1"/>
  <c r="C431" i="2" s="1"/>
  <c r="B421" i="2" l="1"/>
  <c r="C421" i="2" s="1"/>
  <c r="B422" i="2" s="1"/>
  <c r="C422" i="2" s="1"/>
  <c r="B423" i="2" s="1"/>
  <c r="C423" i="2" s="1"/>
  <c r="C416" i="2"/>
  <c r="B417" i="2" s="1"/>
  <c r="C417" i="2" s="1"/>
  <c r="B418" i="2" s="1"/>
  <c r="C418" i="2" s="1"/>
  <c r="B419" i="2" s="1"/>
  <c r="C419" i="2" s="1"/>
  <c r="C412" i="2"/>
  <c r="B413" i="2" s="1"/>
  <c r="C413" i="2" s="1"/>
  <c r="B414" i="2" s="1"/>
  <c r="C414" i="2" s="1"/>
  <c r="B415" i="2" s="1"/>
  <c r="C415" i="2" s="1"/>
  <c r="C407" i="2"/>
  <c r="B408" i="2" s="1"/>
  <c r="C408" i="2" s="1"/>
  <c r="B409" i="2" s="1"/>
  <c r="C409" i="2" s="1"/>
  <c r="B410" i="2" s="1"/>
  <c r="C410" i="2" s="1"/>
  <c r="B411" i="2" s="1"/>
  <c r="C411" i="2" s="1"/>
  <c r="C403" i="2"/>
  <c r="B404" i="2" s="1"/>
  <c r="C404" i="2" s="1"/>
  <c r="B405" i="2" s="1"/>
  <c r="C405" i="2" s="1"/>
  <c r="B406" i="2" s="1"/>
  <c r="C406" i="2" s="1"/>
  <c r="B400" i="2"/>
  <c r="C400" i="2" s="1"/>
  <c r="B401" i="2" s="1"/>
  <c r="C401" i="2" s="1"/>
  <c r="B402" i="2" s="1"/>
  <c r="C402" i="2" s="1"/>
  <c r="C399" i="2"/>
  <c r="C394" i="2"/>
  <c r="B395" i="2" s="1"/>
  <c r="C395" i="2" s="1"/>
  <c r="B396" i="2" s="1"/>
  <c r="C396" i="2" s="1"/>
  <c r="B397" i="2" s="1"/>
  <c r="C397" i="2" s="1"/>
  <c r="C389" i="2"/>
  <c r="B390" i="2" s="1"/>
  <c r="C390" i="2" s="1"/>
  <c r="B391" i="2" s="1"/>
  <c r="C391" i="2" s="1"/>
  <c r="B392" i="2" s="1"/>
  <c r="C392" i="2" s="1"/>
  <c r="C385" i="2"/>
  <c r="B386" i="2" s="1"/>
  <c r="C386" i="2" s="1"/>
  <c r="B387" i="2" s="1"/>
  <c r="C387" i="2" s="1"/>
  <c r="B388" i="2" s="1"/>
  <c r="C388" i="2" s="1"/>
  <c r="C380" i="2"/>
  <c r="B381" i="2" s="1"/>
  <c r="C381" i="2" s="1"/>
  <c r="C377" i="2"/>
  <c r="B378" i="2" s="1"/>
  <c r="C378" i="2" s="1"/>
  <c r="B379" i="2" s="1"/>
  <c r="C379" i="2" s="1"/>
  <c r="C374" i="2"/>
  <c r="B375" i="2" s="1"/>
  <c r="C375" i="2" s="1"/>
  <c r="B376" i="2" s="1"/>
  <c r="C376" i="2" s="1"/>
  <c r="C371" i="2"/>
  <c r="B372" i="2" s="1"/>
  <c r="C372" i="2" s="1"/>
  <c r="B373" i="2" s="1"/>
  <c r="C373" i="2" s="1"/>
  <c r="C368" i="2"/>
  <c r="B369" i="2" s="1"/>
  <c r="C369" i="2" s="1"/>
  <c r="B370" i="2" s="1"/>
  <c r="C370" i="2" s="1"/>
  <c r="L367" i="2"/>
  <c r="L366" i="2"/>
  <c r="L364" i="2"/>
  <c r="C364" i="2"/>
  <c r="B365" i="2" s="1"/>
  <c r="C365" i="2" s="1"/>
  <c r="B366" i="2" s="1"/>
  <c r="C366" i="2" s="1"/>
  <c r="B367" i="2" s="1"/>
  <c r="C367" i="2" s="1"/>
  <c r="L360" i="2"/>
  <c r="C360" i="2"/>
  <c r="B361" i="2" s="1"/>
  <c r="C361" i="2" s="1"/>
  <c r="B362" i="2" s="1"/>
  <c r="C362" i="2" s="1"/>
  <c r="B363" i="2" s="1"/>
  <c r="C363" i="2" s="1"/>
  <c r="C356" i="2"/>
  <c r="B357" i="2" s="1"/>
  <c r="C357" i="2" s="1"/>
  <c r="B358" i="2" s="1"/>
  <c r="C358" i="2" s="1"/>
  <c r="B359" i="2" s="1"/>
  <c r="C359" i="2" s="1"/>
  <c r="C352" i="2"/>
  <c r="B353" i="2" s="1"/>
  <c r="C353" i="2" s="1"/>
  <c r="B354" i="2" s="1"/>
  <c r="C354" i="2" s="1"/>
  <c r="B355" i="2" s="1"/>
  <c r="C355" i="2" s="1"/>
  <c r="C347" i="2"/>
  <c r="B348" i="2" s="1"/>
  <c r="C348" i="2" s="1"/>
  <c r="B349" i="2" s="1"/>
  <c r="C349" i="2" s="1"/>
  <c r="B350" i="2" s="1"/>
  <c r="C350" i="2" s="1"/>
  <c r="B345" i="2"/>
  <c r="C345" i="2" s="1"/>
  <c r="B346" i="2" s="1"/>
  <c r="C346" i="2" s="1"/>
  <c r="C344" i="2"/>
  <c r="C340" i="2"/>
  <c r="B341" i="2" s="1"/>
  <c r="C341" i="2" s="1"/>
  <c r="B342" i="2" s="1"/>
  <c r="C342" i="2" s="1"/>
  <c r="B343" i="2" s="1"/>
  <c r="C343" i="2" s="1"/>
  <c r="C333" i="2"/>
  <c r="B334" i="2" s="1"/>
  <c r="C334" i="2" s="1"/>
  <c r="B335" i="2" s="1"/>
  <c r="C335" i="2" s="1"/>
  <c r="B336" i="2" s="1"/>
  <c r="C336" i="2" s="1"/>
  <c r="B337" i="2" s="1"/>
  <c r="C337" i="2" s="1"/>
  <c r="C330" i="2"/>
  <c r="B331" i="2" s="1"/>
  <c r="C331" i="2" s="1"/>
  <c r="B332" i="2" s="1"/>
  <c r="C332" i="2" s="1"/>
  <c r="C327" i="2"/>
  <c r="B328" i="2" s="1"/>
  <c r="C328" i="2" s="1"/>
  <c r="C323" i="2"/>
  <c r="B324" i="2" s="1"/>
  <c r="C324" i="2" s="1"/>
  <c r="B325" i="2" s="1"/>
  <c r="C325" i="2" s="1"/>
  <c r="B326" i="2" s="1"/>
  <c r="C326" i="2" s="1"/>
  <c r="C319" i="2"/>
  <c r="B320" i="2" s="1"/>
  <c r="C320" i="2" s="1"/>
  <c r="B321" i="2" s="1"/>
  <c r="C321" i="2" s="1"/>
  <c r="B322" i="2" s="1"/>
  <c r="C322" i="2" s="1"/>
  <c r="C315" i="2"/>
  <c r="B316" i="2" s="1"/>
  <c r="C316" i="2" s="1"/>
  <c r="B317" i="2" s="1"/>
  <c r="C317" i="2" s="1"/>
  <c r="B318" i="2" s="1"/>
  <c r="C318" i="2" s="1"/>
  <c r="C311" i="2"/>
  <c r="B312" i="2" s="1"/>
  <c r="C312" i="2" s="1"/>
  <c r="B313" i="2" s="1"/>
  <c r="C313" i="2" s="1"/>
  <c r="B314" i="2" s="1"/>
  <c r="C314" i="2" s="1"/>
  <c r="C306" i="2"/>
  <c r="B307" i="2" s="1"/>
  <c r="C307" i="2" s="1"/>
  <c r="B308" i="2" s="1"/>
  <c r="C308" i="2" s="1"/>
  <c r="B309" i="2" s="1"/>
  <c r="C309" i="2" s="1"/>
  <c r="B310" i="2" s="1"/>
  <c r="C310" i="2" s="1"/>
  <c r="C302" i="2"/>
  <c r="B303" i="2" s="1"/>
  <c r="C303" i="2" s="1"/>
  <c r="B304" i="2" s="1"/>
  <c r="C304" i="2" s="1"/>
  <c r="B305" i="2" s="1"/>
  <c r="C305" i="2" s="1"/>
  <c r="C299" i="2"/>
  <c r="B300" i="2" s="1"/>
  <c r="C300" i="2" s="1"/>
  <c r="B301" i="2" s="1"/>
  <c r="C301" i="2" s="1"/>
  <c r="B296" i="2"/>
  <c r="C296" i="2" s="1"/>
  <c r="B297" i="2" s="1"/>
  <c r="C297" i="2" s="1"/>
  <c r="B298" i="2" s="1"/>
  <c r="C298" i="2" s="1"/>
  <c r="C295" i="2"/>
  <c r="L292" i="2"/>
  <c r="C291" i="2"/>
  <c r="B292" i="2" s="1"/>
  <c r="C292" i="2" s="1"/>
  <c r="B293" i="2" s="1"/>
  <c r="C293" i="2" s="1"/>
  <c r="B294" i="2" s="1"/>
  <c r="C294" i="2" s="1"/>
  <c r="C287" i="2"/>
  <c r="B288" i="2" s="1"/>
  <c r="C288" i="2" s="1"/>
  <c r="B289" i="2" s="1"/>
  <c r="C289" i="2" s="1"/>
  <c r="B290" i="2" s="1"/>
  <c r="C290" i="2" s="1"/>
  <c r="C283" i="2"/>
  <c r="B284" i="2" s="1"/>
  <c r="C284" i="2" s="1"/>
  <c r="B285" i="2" s="1"/>
  <c r="C285" i="2" s="1"/>
  <c r="B286" i="2" s="1"/>
  <c r="C286" i="2" s="1"/>
  <c r="C279" i="2"/>
  <c r="B280" i="2" s="1"/>
  <c r="C280" i="2" s="1"/>
  <c r="B281" i="2" s="1"/>
  <c r="C281" i="2" s="1"/>
  <c r="B282" i="2" s="1"/>
  <c r="C282" i="2" s="1"/>
  <c r="C274" i="2"/>
  <c r="B275" i="2" s="1"/>
  <c r="C275" i="2" s="1"/>
  <c r="B276" i="2" s="1"/>
  <c r="C276" i="2" s="1"/>
  <c r="B277" i="2" s="1"/>
  <c r="C277" i="2" s="1"/>
  <c r="B278" i="2" s="1"/>
  <c r="C278" i="2" s="1"/>
  <c r="C269" i="2"/>
  <c r="B270" i="2" s="1"/>
  <c r="C270" i="2" s="1"/>
  <c r="B271" i="2" s="1"/>
  <c r="C271" i="2" s="1"/>
  <c r="B272" i="2" s="1"/>
  <c r="C272" i="2" s="1"/>
  <c r="B273" i="2" s="1"/>
  <c r="C273" i="2" s="1"/>
  <c r="L268" i="2"/>
  <c r="I268" i="2"/>
  <c r="H268" i="2"/>
  <c r="G268" i="2"/>
  <c r="F268" i="2"/>
  <c r="E268" i="2"/>
  <c r="L267" i="2"/>
  <c r="I267" i="2"/>
  <c r="H267" i="2"/>
  <c r="G267" i="2"/>
  <c r="F267" i="2"/>
  <c r="E267" i="2"/>
  <c r="L266" i="2"/>
  <c r="I266" i="2"/>
  <c r="H266" i="2"/>
  <c r="G266" i="2"/>
  <c r="F266" i="2"/>
  <c r="E266" i="2"/>
  <c r="L265" i="2"/>
  <c r="I265" i="2"/>
  <c r="H265" i="2"/>
  <c r="G265" i="2"/>
  <c r="F265" i="2"/>
  <c r="E265" i="2"/>
  <c r="L264" i="2"/>
  <c r="I264" i="2"/>
  <c r="H264" i="2"/>
  <c r="G264" i="2"/>
  <c r="F264" i="2"/>
  <c r="E264" i="2"/>
  <c r="C264" i="2"/>
  <c r="B265" i="2" s="1"/>
  <c r="C265" i="2" s="1"/>
  <c r="B266" i="2" s="1"/>
  <c r="C266" i="2" s="1"/>
  <c r="B267" i="2" s="1"/>
  <c r="C267" i="2" s="1"/>
  <c r="B268" i="2" s="1"/>
  <c r="C268" i="2" s="1"/>
  <c r="L263" i="2"/>
  <c r="J263" i="2"/>
  <c r="I263" i="2"/>
  <c r="H263" i="2"/>
  <c r="G263" i="2"/>
  <c r="F263" i="2"/>
  <c r="E263" i="2"/>
  <c r="L262" i="2"/>
  <c r="J262" i="2"/>
  <c r="I262" i="2"/>
  <c r="H262" i="2"/>
  <c r="G262" i="2"/>
  <c r="F262" i="2"/>
  <c r="E262" i="2"/>
  <c r="L261" i="2"/>
  <c r="J261" i="2"/>
  <c r="I261" i="2"/>
  <c r="H261" i="2"/>
  <c r="G261" i="2"/>
  <c r="F261" i="2"/>
  <c r="E261" i="2"/>
  <c r="C261" i="2"/>
  <c r="B262" i="2" s="1"/>
  <c r="C262" i="2" s="1"/>
  <c r="B263" i="2" s="1"/>
  <c r="C263" i="2" s="1"/>
  <c r="C258" i="2"/>
  <c r="B259" i="2" s="1"/>
  <c r="C259" i="2" s="1"/>
  <c r="B260" i="2" s="1"/>
  <c r="C260" i="2" s="1"/>
  <c r="L257" i="2"/>
  <c r="I257" i="2"/>
  <c r="H257" i="2"/>
  <c r="G257" i="2"/>
  <c r="F257" i="2"/>
  <c r="E257" i="2"/>
  <c r="L256" i="2"/>
  <c r="I256" i="2"/>
  <c r="H256" i="2"/>
  <c r="G256" i="2"/>
  <c r="F256" i="2"/>
  <c r="E256" i="2"/>
  <c r="L255" i="2"/>
  <c r="I255" i="2"/>
  <c r="H255" i="2"/>
  <c r="G255" i="2"/>
  <c r="F255" i="2"/>
  <c r="E255" i="2"/>
  <c r="B255" i="2"/>
  <c r="C255" i="2" s="1"/>
  <c r="B256" i="2" s="1"/>
  <c r="C256" i="2" s="1"/>
  <c r="B257" i="2" s="1"/>
  <c r="C257" i="2" s="1"/>
  <c r="L254" i="2"/>
  <c r="I254" i="2"/>
  <c r="H254" i="2"/>
  <c r="G254" i="2"/>
  <c r="F254" i="2"/>
  <c r="E254" i="2"/>
  <c r="C254" i="2"/>
  <c r="L253" i="2"/>
  <c r="I253" i="2"/>
  <c r="H253" i="2"/>
  <c r="G253" i="2"/>
  <c r="F253" i="2"/>
  <c r="E253" i="2"/>
  <c r="L252" i="2"/>
  <c r="I252" i="2"/>
  <c r="H252" i="2"/>
  <c r="G252" i="2"/>
  <c r="F252" i="2"/>
  <c r="E252" i="2"/>
  <c r="L251" i="2"/>
  <c r="I251" i="2"/>
  <c r="H251" i="2"/>
  <c r="G251" i="2"/>
  <c r="F251" i="2"/>
  <c r="E251" i="2"/>
  <c r="L250" i="2"/>
  <c r="I250" i="2"/>
  <c r="H250" i="2"/>
  <c r="G250" i="2"/>
  <c r="F250" i="2"/>
  <c r="E250" i="2"/>
  <c r="C250" i="2"/>
  <c r="B251" i="2" s="1"/>
  <c r="C251" i="2" s="1"/>
  <c r="B252" i="2" s="1"/>
  <c r="C252" i="2" s="1"/>
  <c r="B253" i="2" s="1"/>
  <c r="C253" i="2" s="1"/>
  <c r="C246" i="2"/>
  <c r="B247" i="2" s="1"/>
  <c r="C247" i="2" s="1"/>
  <c r="B248" i="2" s="1"/>
  <c r="C248" i="2" s="1"/>
  <c r="B249" i="2" s="1"/>
  <c r="C249" i="2" s="1"/>
  <c r="L245" i="2"/>
  <c r="I245" i="2"/>
  <c r="H245" i="2"/>
  <c r="G245" i="2"/>
  <c r="F245" i="2"/>
  <c r="E245" i="2"/>
  <c r="L244" i="2"/>
  <c r="I244" i="2"/>
  <c r="H244" i="2"/>
  <c r="G244" i="2"/>
  <c r="F244" i="2"/>
  <c r="E244" i="2"/>
  <c r="L243" i="2"/>
  <c r="I243" i="2"/>
  <c r="H243" i="2"/>
  <c r="G243" i="2"/>
  <c r="F243" i="2"/>
  <c r="E243" i="2"/>
  <c r="L242" i="2"/>
  <c r="I242" i="2"/>
  <c r="H242" i="2"/>
  <c r="G242" i="2"/>
  <c r="F242" i="2"/>
  <c r="E242" i="2"/>
  <c r="L241" i="2"/>
  <c r="I241" i="2"/>
  <c r="H241" i="2"/>
  <c r="G241" i="2"/>
  <c r="F241" i="2"/>
  <c r="E241" i="2"/>
  <c r="C241" i="2"/>
  <c r="B242" i="2" s="1"/>
  <c r="C242" i="2" s="1"/>
  <c r="B243" i="2" s="1"/>
  <c r="C243" i="2" s="1"/>
  <c r="B244" i="2" s="1"/>
  <c r="C244" i="2" s="1"/>
  <c r="B245" i="2" s="1"/>
  <c r="C245" i="2" s="1"/>
  <c r="L240" i="2"/>
  <c r="I240" i="2"/>
  <c r="H240" i="2"/>
  <c r="G240" i="2"/>
  <c r="F240" i="2"/>
  <c r="E240" i="2"/>
  <c r="L239" i="2"/>
  <c r="I239" i="2"/>
  <c r="H239" i="2"/>
  <c r="G239" i="2"/>
  <c r="F239" i="2"/>
  <c r="E239" i="2"/>
  <c r="L238" i="2"/>
  <c r="I238" i="2"/>
  <c r="H238" i="2"/>
  <c r="G238" i="2"/>
  <c r="F238" i="2"/>
  <c r="E238" i="2"/>
  <c r="L237" i="2"/>
  <c r="I237" i="2"/>
  <c r="H237" i="2"/>
  <c r="G237" i="2"/>
  <c r="F237" i="2"/>
  <c r="E237" i="2"/>
  <c r="C237" i="2"/>
  <c r="B238" i="2" s="1"/>
  <c r="C238" i="2" s="1"/>
  <c r="B239" i="2" s="1"/>
  <c r="C239" i="2" s="1"/>
  <c r="B240" i="2" s="1"/>
  <c r="C240" i="2" s="1"/>
  <c r="C233" i="2"/>
  <c r="B234" i="2" s="1"/>
  <c r="C234" i="2" s="1"/>
  <c r="B235" i="2" s="1"/>
  <c r="C235" i="2" s="1"/>
  <c r="B236" i="2" s="1"/>
  <c r="C236" i="2" s="1"/>
  <c r="L232" i="2"/>
  <c r="I232" i="2"/>
  <c r="H232" i="2"/>
  <c r="G232" i="2"/>
  <c r="F232" i="2"/>
  <c r="E232" i="2"/>
  <c r="L231" i="2"/>
  <c r="I231" i="2"/>
  <c r="H231" i="2"/>
  <c r="G231" i="2"/>
  <c r="F231" i="2"/>
  <c r="E231" i="2"/>
  <c r="L230" i="2"/>
  <c r="I230" i="2"/>
  <c r="H230" i="2"/>
  <c r="G230" i="2"/>
  <c r="F230" i="2"/>
  <c r="E230" i="2"/>
  <c r="L229" i="2"/>
  <c r="I229" i="2"/>
  <c r="H229" i="2"/>
  <c r="G229" i="2"/>
  <c r="F229" i="2"/>
  <c r="E229" i="2"/>
  <c r="L228" i="2"/>
  <c r="I228" i="2"/>
  <c r="H228" i="2"/>
  <c r="G228" i="2"/>
  <c r="F228" i="2"/>
  <c r="E228" i="2"/>
  <c r="C228" i="2"/>
  <c r="B229" i="2" s="1"/>
  <c r="C229" i="2" s="1"/>
  <c r="B230" i="2" s="1"/>
  <c r="C230" i="2" s="1"/>
  <c r="B231" i="2" s="1"/>
  <c r="C231" i="2" s="1"/>
  <c r="B232" i="2" s="1"/>
  <c r="C232" i="2" s="1"/>
  <c r="L227" i="2"/>
  <c r="I227" i="2"/>
  <c r="H227" i="2"/>
  <c r="G227" i="2"/>
  <c r="F227" i="2"/>
  <c r="E227" i="2"/>
  <c r="L226" i="2"/>
  <c r="I226" i="2"/>
  <c r="H226" i="2"/>
  <c r="G226" i="2"/>
  <c r="F226" i="2"/>
  <c r="E226" i="2"/>
  <c r="L225" i="2"/>
  <c r="I225" i="2"/>
  <c r="H225" i="2"/>
  <c r="G225" i="2"/>
  <c r="F225" i="2"/>
  <c r="E225" i="2"/>
  <c r="L224" i="2"/>
  <c r="I224" i="2"/>
  <c r="H224" i="2"/>
  <c r="G224" i="2"/>
  <c r="F224" i="2"/>
  <c r="E224" i="2"/>
  <c r="C224" i="2"/>
  <c r="B225" i="2" s="1"/>
  <c r="C225" i="2" s="1"/>
  <c r="B226" i="2" s="1"/>
  <c r="C226" i="2" s="1"/>
  <c r="B227" i="2" s="1"/>
  <c r="C227" i="2" s="1"/>
  <c r="C219" i="2"/>
  <c r="B220" i="2" s="1"/>
  <c r="C220" i="2" s="1"/>
  <c r="B221" i="2" s="1"/>
  <c r="C221" i="2" s="1"/>
  <c r="B222" i="2" s="1"/>
  <c r="C222" i="2" s="1"/>
  <c r="B223" i="2" s="1"/>
  <c r="C223" i="2" s="1"/>
  <c r="L218" i="2"/>
  <c r="J218" i="2"/>
  <c r="I218" i="2"/>
  <c r="H218" i="2"/>
  <c r="G218" i="2"/>
  <c r="F218" i="2"/>
  <c r="E218" i="2"/>
  <c r="L217" i="2"/>
  <c r="J217" i="2"/>
  <c r="I217" i="2"/>
  <c r="H217" i="2"/>
  <c r="G217" i="2"/>
  <c r="F217" i="2"/>
  <c r="E217" i="2"/>
  <c r="L216" i="2"/>
  <c r="J216" i="2"/>
  <c r="I216" i="2"/>
  <c r="H216" i="2"/>
  <c r="G216" i="2"/>
  <c r="F216" i="2"/>
  <c r="E216" i="2"/>
  <c r="C216" i="2"/>
  <c r="B217" i="2" s="1"/>
  <c r="C217" i="2" s="1"/>
  <c r="B218" i="2" s="1"/>
  <c r="C218" i="2" s="1"/>
  <c r="L215" i="2"/>
  <c r="J215" i="2"/>
  <c r="I215" i="2"/>
  <c r="H215" i="2"/>
  <c r="G215" i="2"/>
  <c r="F215" i="2"/>
  <c r="E215" i="2"/>
  <c r="L214" i="2"/>
  <c r="J214" i="2"/>
  <c r="I214" i="2"/>
  <c r="H214" i="2"/>
  <c r="G214" i="2"/>
  <c r="F214" i="2"/>
  <c r="E214" i="2"/>
  <c r="L213" i="2"/>
  <c r="J213" i="2"/>
  <c r="I213" i="2"/>
  <c r="H213" i="2"/>
  <c r="G213" i="2"/>
  <c r="F213" i="2"/>
  <c r="E213" i="2"/>
  <c r="L212" i="2"/>
  <c r="J212" i="2"/>
  <c r="I212" i="2"/>
  <c r="H212" i="2"/>
  <c r="G212" i="2"/>
  <c r="F212" i="2"/>
  <c r="E212" i="2"/>
  <c r="C212" i="2"/>
  <c r="B213" i="2" s="1"/>
  <c r="C213" i="2" s="1"/>
  <c r="B214" i="2" s="1"/>
  <c r="C214" i="2" s="1"/>
  <c r="B215" i="2" s="1"/>
  <c r="C215" i="2" s="1"/>
  <c r="L211" i="2"/>
  <c r="I211" i="2"/>
  <c r="H211" i="2"/>
  <c r="G211" i="2"/>
  <c r="F211" i="2"/>
  <c r="E211" i="2"/>
  <c r="L210" i="2"/>
  <c r="I210" i="2"/>
  <c r="H210" i="2"/>
  <c r="G210" i="2"/>
  <c r="F210" i="2"/>
  <c r="E210" i="2"/>
  <c r="L209" i="2"/>
  <c r="I209" i="2"/>
  <c r="H209" i="2"/>
  <c r="G209" i="2"/>
  <c r="F209" i="2"/>
  <c r="E209" i="2"/>
  <c r="L208" i="2"/>
  <c r="I208" i="2"/>
  <c r="H208" i="2"/>
  <c r="G208" i="2"/>
  <c r="F208" i="2"/>
  <c r="E208" i="2"/>
  <c r="C208" i="2"/>
  <c r="B209" i="2" s="1"/>
  <c r="C209" i="2" s="1"/>
  <c r="B210" i="2" s="1"/>
  <c r="C210" i="2" s="1"/>
  <c r="B211" i="2" s="1"/>
  <c r="C211" i="2" s="1"/>
  <c r="C203" i="2"/>
  <c r="B204" i="2" s="1"/>
  <c r="C204" i="2" s="1"/>
  <c r="B205" i="2" s="1"/>
  <c r="C205" i="2" s="1"/>
  <c r="B206" i="2" s="1"/>
  <c r="C206" i="2" s="1"/>
  <c r="L202" i="2"/>
  <c r="I202" i="2"/>
  <c r="H202" i="2"/>
  <c r="G202" i="2"/>
  <c r="F202" i="2"/>
  <c r="E202" i="2"/>
  <c r="L201" i="2"/>
  <c r="I201" i="2"/>
  <c r="H201" i="2"/>
  <c r="G201" i="2"/>
  <c r="F201" i="2"/>
  <c r="E201" i="2"/>
  <c r="L200" i="2"/>
  <c r="I200" i="2"/>
  <c r="H200" i="2"/>
  <c r="G200" i="2"/>
  <c r="F200" i="2"/>
  <c r="E200" i="2"/>
  <c r="L199" i="2"/>
  <c r="I199" i="2"/>
  <c r="H199" i="2"/>
  <c r="G199" i="2"/>
  <c r="F199" i="2"/>
  <c r="E199" i="2"/>
  <c r="L198" i="2"/>
  <c r="I198" i="2"/>
  <c r="H198" i="2"/>
  <c r="G198" i="2"/>
  <c r="F198" i="2"/>
  <c r="E198" i="2"/>
  <c r="C198" i="2"/>
  <c r="B199" i="2" s="1"/>
  <c r="C199" i="2" s="1"/>
  <c r="B200" i="2" s="1"/>
  <c r="C200" i="2" s="1"/>
  <c r="B201" i="2" s="1"/>
  <c r="C201" i="2" s="1"/>
  <c r="B202" i="2" s="1"/>
  <c r="C202" i="2" s="1"/>
  <c r="L193" i="2"/>
  <c r="J193" i="2"/>
  <c r="I193" i="2"/>
  <c r="H193" i="2"/>
  <c r="G193" i="2"/>
  <c r="F193" i="2"/>
  <c r="E193" i="2"/>
  <c r="L192" i="2"/>
  <c r="J192" i="2"/>
  <c r="I192" i="2"/>
  <c r="H192" i="2"/>
  <c r="G192" i="2"/>
  <c r="F192" i="2"/>
  <c r="E192" i="2"/>
  <c r="L191" i="2"/>
  <c r="J191" i="2"/>
  <c r="I191" i="2"/>
  <c r="H191" i="2"/>
  <c r="G191" i="2"/>
  <c r="F191" i="2"/>
  <c r="E191" i="2"/>
  <c r="L190" i="2"/>
  <c r="J190" i="2"/>
  <c r="I190" i="2"/>
  <c r="H190" i="2"/>
  <c r="G190" i="2"/>
  <c r="F190" i="2"/>
  <c r="E190" i="2"/>
  <c r="C190" i="2"/>
  <c r="B191" i="2" s="1"/>
  <c r="C191" i="2" s="1"/>
  <c r="B192" i="2" s="1"/>
  <c r="C192" i="2" s="1"/>
  <c r="B193" i="2" s="1"/>
  <c r="C193" i="2" s="1"/>
  <c r="L189" i="2"/>
  <c r="J189" i="2"/>
  <c r="I189" i="2"/>
  <c r="H189" i="2"/>
  <c r="G189" i="2"/>
  <c r="F189" i="2"/>
  <c r="E189" i="2"/>
  <c r="L188" i="2"/>
  <c r="J188" i="2"/>
  <c r="I188" i="2"/>
  <c r="H188" i="2"/>
  <c r="G188" i="2"/>
  <c r="F188" i="2"/>
  <c r="E188" i="2"/>
  <c r="L187" i="2"/>
  <c r="J187" i="2"/>
  <c r="I187" i="2"/>
  <c r="H187" i="2"/>
  <c r="G187" i="2"/>
  <c r="F187" i="2"/>
  <c r="E187" i="2"/>
  <c r="L186" i="2"/>
  <c r="J186" i="2"/>
  <c r="I186" i="2"/>
  <c r="H186" i="2"/>
  <c r="G186" i="2"/>
  <c r="F186" i="2"/>
  <c r="E186" i="2"/>
  <c r="L185" i="2"/>
  <c r="J185" i="2"/>
  <c r="I185" i="2"/>
  <c r="H185" i="2"/>
  <c r="G185" i="2"/>
  <c r="F185" i="2"/>
  <c r="E185" i="2"/>
  <c r="C185" i="2"/>
  <c r="B186" i="2" s="1"/>
  <c r="C186" i="2" s="1"/>
  <c r="B187" i="2" s="1"/>
  <c r="C187" i="2" s="1"/>
  <c r="B188" i="2" s="1"/>
  <c r="C188" i="2" s="1"/>
  <c r="B189" i="2" s="1"/>
  <c r="C189" i="2" s="1"/>
  <c r="L184" i="2"/>
  <c r="J184" i="2"/>
  <c r="I184" i="2"/>
  <c r="H184" i="2"/>
  <c r="G184" i="2"/>
  <c r="F184" i="2"/>
  <c r="E184" i="2"/>
  <c r="L183" i="2"/>
  <c r="J183" i="2"/>
  <c r="I183" i="2"/>
  <c r="H183" i="2"/>
  <c r="G183" i="2"/>
  <c r="F183" i="2"/>
  <c r="E183" i="2"/>
  <c r="L182" i="2"/>
  <c r="J182" i="2"/>
  <c r="I182" i="2"/>
  <c r="H182" i="2"/>
  <c r="G182" i="2"/>
  <c r="F182" i="2"/>
  <c r="E182" i="2"/>
  <c r="L181" i="2"/>
  <c r="J181" i="2"/>
  <c r="I181" i="2"/>
  <c r="H181" i="2"/>
  <c r="G181" i="2"/>
  <c r="F181" i="2"/>
  <c r="E181" i="2"/>
  <c r="L180" i="2"/>
  <c r="J180" i="2"/>
  <c r="I180" i="2"/>
  <c r="H180" i="2"/>
  <c r="G180" i="2"/>
  <c r="F180" i="2"/>
  <c r="E180" i="2"/>
  <c r="C180" i="2"/>
  <c r="B181" i="2" s="1"/>
  <c r="C181" i="2" s="1"/>
  <c r="B182" i="2" s="1"/>
  <c r="C182" i="2" s="1"/>
  <c r="B183" i="2" s="1"/>
  <c r="C183" i="2" s="1"/>
  <c r="B184" i="2" s="1"/>
  <c r="C184" i="2" s="1"/>
  <c r="J179" i="2"/>
  <c r="F179" i="2"/>
  <c r="E179" i="2"/>
  <c r="J178" i="2"/>
  <c r="F178" i="2"/>
  <c r="E178" i="2"/>
  <c r="J177" i="2"/>
  <c r="F177" i="2"/>
  <c r="E177" i="2"/>
  <c r="B177" i="2"/>
  <c r="C177" i="2" s="1"/>
  <c r="B178" i="2" s="1"/>
  <c r="C178" i="2" s="1"/>
  <c r="B179" i="2" s="1"/>
  <c r="C179" i="2" s="1"/>
  <c r="J176" i="2"/>
  <c r="F176" i="2"/>
  <c r="E176" i="2"/>
  <c r="C176" i="2"/>
  <c r="C172" i="2"/>
  <c r="B173" i="2" s="1"/>
  <c r="C173" i="2" s="1"/>
  <c r="B174" i="2" s="1"/>
  <c r="C174" i="2" s="1"/>
  <c r="B175" i="2" s="1"/>
  <c r="C175" i="2" s="1"/>
  <c r="L171" i="2"/>
  <c r="J171" i="2"/>
  <c r="I171" i="2"/>
  <c r="H171" i="2"/>
  <c r="G171" i="2"/>
  <c r="F171" i="2"/>
  <c r="E171" i="2"/>
  <c r="L170" i="2"/>
  <c r="J170" i="2"/>
  <c r="I170" i="2"/>
  <c r="H170" i="2"/>
  <c r="G170" i="2"/>
  <c r="F170" i="2"/>
  <c r="E170" i="2"/>
  <c r="L169" i="2"/>
  <c r="J169" i="2"/>
  <c r="I169" i="2"/>
  <c r="H169" i="2"/>
  <c r="G169" i="2"/>
  <c r="F169" i="2"/>
  <c r="E169" i="2"/>
  <c r="L168" i="2"/>
  <c r="J168" i="2"/>
  <c r="I168" i="2"/>
  <c r="H168" i="2"/>
  <c r="G168" i="2"/>
  <c r="F168" i="2"/>
  <c r="E168" i="2"/>
  <c r="C168" i="2"/>
  <c r="B169" i="2" s="1"/>
  <c r="C169" i="2" s="1"/>
  <c r="B170" i="2" s="1"/>
  <c r="C170" i="2" s="1"/>
  <c r="B171" i="2" s="1"/>
  <c r="C171" i="2" s="1"/>
  <c r="L161" i="2"/>
  <c r="J161" i="2"/>
  <c r="I161" i="2"/>
  <c r="H161" i="2"/>
  <c r="G161" i="2"/>
  <c r="F161" i="2"/>
  <c r="E161" i="2"/>
  <c r="L160" i="2"/>
  <c r="J160" i="2"/>
  <c r="I160" i="2"/>
  <c r="H160" i="2"/>
  <c r="G160" i="2"/>
  <c r="F160" i="2"/>
  <c r="E160" i="2"/>
  <c r="L159" i="2"/>
  <c r="J159" i="2"/>
  <c r="I159" i="2"/>
  <c r="H159" i="2"/>
  <c r="G159" i="2"/>
  <c r="F159" i="2"/>
  <c r="E159" i="2"/>
  <c r="L158" i="2"/>
  <c r="J158" i="2"/>
  <c r="I158" i="2"/>
  <c r="H158" i="2"/>
  <c r="G158" i="2"/>
  <c r="F158" i="2"/>
  <c r="E158" i="2"/>
  <c r="L157" i="2"/>
  <c r="J157" i="2"/>
  <c r="I157" i="2"/>
  <c r="H157" i="2"/>
  <c r="G157" i="2"/>
  <c r="F157" i="2"/>
  <c r="E157" i="2"/>
  <c r="C157" i="2"/>
  <c r="B158" i="2" s="1"/>
  <c r="C158" i="2" s="1"/>
  <c r="B159" i="2" s="1"/>
  <c r="C159" i="2" s="1"/>
  <c r="B160" i="2" s="1"/>
  <c r="C160" i="2" s="1"/>
  <c r="B161" i="2" s="1"/>
  <c r="C161" i="2" s="1"/>
  <c r="L153" i="2"/>
  <c r="J153" i="2"/>
  <c r="I153" i="2"/>
  <c r="H153" i="2"/>
  <c r="G153" i="2"/>
  <c r="F153" i="2"/>
  <c r="E153" i="2"/>
  <c r="L152" i="2"/>
  <c r="J152" i="2"/>
  <c r="I152" i="2"/>
  <c r="H152" i="2"/>
  <c r="G152" i="2"/>
  <c r="F152" i="2"/>
  <c r="E152" i="2"/>
  <c r="L151" i="2"/>
  <c r="J151" i="2"/>
  <c r="I151" i="2"/>
  <c r="H151" i="2"/>
  <c r="G151" i="2"/>
  <c r="F151" i="2"/>
  <c r="E151" i="2"/>
  <c r="L150" i="2"/>
  <c r="J150" i="2"/>
  <c r="I150" i="2"/>
  <c r="H150" i="2"/>
  <c r="G150" i="2"/>
  <c r="F150" i="2"/>
  <c r="E150" i="2"/>
  <c r="C150" i="2"/>
  <c r="B151" i="2" s="1"/>
  <c r="C151" i="2" s="1"/>
  <c r="B152" i="2" s="1"/>
  <c r="C152" i="2" s="1"/>
  <c r="B153" i="2" s="1"/>
  <c r="C153" i="2" s="1"/>
  <c r="L146" i="2"/>
  <c r="J146" i="2"/>
  <c r="I146" i="2"/>
  <c r="H146" i="2"/>
  <c r="G146" i="2"/>
  <c r="F146" i="2"/>
  <c r="E146" i="2"/>
  <c r="L145" i="2"/>
  <c r="J145" i="2"/>
  <c r="I145" i="2"/>
  <c r="H145" i="2"/>
  <c r="G145" i="2"/>
  <c r="F145" i="2"/>
  <c r="E145" i="2"/>
  <c r="L144" i="2"/>
  <c r="J144" i="2"/>
  <c r="I144" i="2"/>
  <c r="H144" i="2"/>
  <c r="G144" i="2"/>
  <c r="F144" i="2"/>
  <c r="E144" i="2"/>
  <c r="L143" i="2"/>
  <c r="J143" i="2"/>
  <c r="I143" i="2"/>
  <c r="H143" i="2"/>
  <c r="G143" i="2"/>
  <c r="F143" i="2"/>
  <c r="E143" i="2"/>
  <c r="C143" i="2"/>
  <c r="B144" i="2" s="1"/>
  <c r="C144" i="2" s="1"/>
  <c r="B145" i="2" s="1"/>
  <c r="C145" i="2" s="1"/>
  <c r="B146" i="2" s="1"/>
  <c r="C146" i="2" s="1"/>
  <c r="L142" i="2"/>
  <c r="J142" i="2"/>
  <c r="I142" i="2"/>
  <c r="H142" i="2"/>
  <c r="G142" i="2"/>
  <c r="F142" i="2"/>
  <c r="E142" i="2"/>
  <c r="L141" i="2"/>
  <c r="J141" i="2"/>
  <c r="I141" i="2"/>
  <c r="H141" i="2"/>
  <c r="G141" i="2"/>
  <c r="F141" i="2"/>
  <c r="E141" i="2"/>
  <c r="L140" i="2"/>
  <c r="J140" i="2"/>
  <c r="I140" i="2"/>
  <c r="H140" i="2"/>
  <c r="G140" i="2"/>
  <c r="F140" i="2"/>
  <c r="E140" i="2"/>
  <c r="L139" i="2"/>
  <c r="J139" i="2"/>
  <c r="I139" i="2"/>
  <c r="H139" i="2"/>
  <c r="G139" i="2"/>
  <c r="F139" i="2"/>
  <c r="E139" i="2"/>
  <c r="C139" i="2"/>
  <c r="B140" i="2" s="1"/>
  <c r="C140" i="2" s="1"/>
  <c r="B141" i="2" s="1"/>
  <c r="C141" i="2" s="1"/>
  <c r="B142" i="2" s="1"/>
  <c r="C142" i="2" s="1"/>
  <c r="L138" i="2"/>
  <c r="J138" i="2"/>
  <c r="I138" i="2"/>
  <c r="H138" i="2"/>
  <c r="G138" i="2"/>
  <c r="F138" i="2"/>
  <c r="E138" i="2"/>
  <c r="L137" i="2"/>
  <c r="J137" i="2"/>
  <c r="I137" i="2"/>
  <c r="H137" i="2"/>
  <c r="G137" i="2"/>
  <c r="F137" i="2"/>
  <c r="E137" i="2"/>
  <c r="L136" i="2"/>
  <c r="J136" i="2"/>
  <c r="I136" i="2"/>
  <c r="H136" i="2"/>
  <c r="G136" i="2"/>
  <c r="F136" i="2"/>
  <c r="E136" i="2"/>
  <c r="L135" i="2"/>
  <c r="J135" i="2"/>
  <c r="I135" i="2"/>
  <c r="H135" i="2"/>
  <c r="G135" i="2"/>
  <c r="F135" i="2"/>
  <c r="E135" i="2"/>
  <c r="C135" i="2"/>
  <c r="B136" i="2" s="1"/>
  <c r="C136" i="2" s="1"/>
  <c r="B137" i="2" s="1"/>
  <c r="C137" i="2" s="1"/>
  <c r="B138" i="2" s="1"/>
  <c r="C138" i="2" s="1"/>
  <c r="L134" i="2"/>
  <c r="J134" i="2"/>
  <c r="I134" i="2"/>
  <c r="H134" i="2"/>
  <c r="G134" i="2"/>
  <c r="F134" i="2"/>
  <c r="E134" i="2"/>
  <c r="L133" i="2"/>
  <c r="J133" i="2"/>
  <c r="I133" i="2"/>
  <c r="H133" i="2"/>
  <c r="G133" i="2"/>
  <c r="F133" i="2"/>
  <c r="E133" i="2"/>
  <c r="L132" i="2"/>
  <c r="J132" i="2"/>
  <c r="I132" i="2"/>
  <c r="H132" i="2"/>
  <c r="G132" i="2"/>
  <c r="F132" i="2"/>
  <c r="E132" i="2"/>
  <c r="L131" i="2"/>
  <c r="J131" i="2"/>
  <c r="I131" i="2"/>
  <c r="H131" i="2"/>
  <c r="G131" i="2"/>
  <c r="F131" i="2"/>
  <c r="E131" i="2"/>
  <c r="C131" i="2"/>
  <c r="B132" i="2" s="1"/>
  <c r="C132" i="2" s="1"/>
  <c r="B133" i="2" s="1"/>
  <c r="C133" i="2" s="1"/>
  <c r="B134" i="2" s="1"/>
  <c r="C134" i="2" s="1"/>
  <c r="L130" i="2"/>
  <c r="J130" i="2"/>
  <c r="I130" i="2"/>
  <c r="H130" i="2"/>
  <c r="G130" i="2"/>
  <c r="F130" i="2"/>
  <c r="E130" i="2"/>
  <c r="L129" i="2"/>
  <c r="J129" i="2"/>
  <c r="I129" i="2"/>
  <c r="H129" i="2"/>
  <c r="G129" i="2"/>
  <c r="F129" i="2"/>
  <c r="E129" i="2"/>
  <c r="L128" i="2"/>
  <c r="J128" i="2"/>
  <c r="I128" i="2"/>
  <c r="H128" i="2"/>
  <c r="G128" i="2"/>
  <c r="F128" i="2"/>
  <c r="E128" i="2"/>
  <c r="L127" i="2"/>
  <c r="J127" i="2"/>
  <c r="I127" i="2"/>
  <c r="H127" i="2"/>
  <c r="G127" i="2"/>
  <c r="F127" i="2"/>
  <c r="E127" i="2"/>
  <c r="C127" i="2"/>
  <c r="B128" i="2" s="1"/>
  <c r="C128" i="2" s="1"/>
  <c r="B129" i="2" s="1"/>
  <c r="C129" i="2" s="1"/>
  <c r="B130" i="2" s="1"/>
  <c r="C130" i="2" s="1"/>
  <c r="R126" i="2"/>
  <c r="Q126" i="2"/>
  <c r="L126" i="2"/>
  <c r="J126" i="2"/>
  <c r="I126" i="2"/>
  <c r="H126" i="2"/>
  <c r="G126" i="2"/>
  <c r="F126" i="2"/>
  <c r="E126" i="2"/>
  <c r="R125" i="2"/>
  <c r="Q125" i="2"/>
  <c r="L125" i="2"/>
  <c r="J125" i="2"/>
  <c r="I125" i="2"/>
  <c r="H125" i="2"/>
  <c r="G125" i="2"/>
  <c r="F125" i="2"/>
  <c r="E125" i="2"/>
  <c r="R124" i="2"/>
  <c r="Q124" i="2"/>
  <c r="L124" i="2"/>
  <c r="J124" i="2"/>
  <c r="I124" i="2"/>
  <c r="H124" i="2"/>
  <c r="G124" i="2"/>
  <c r="F124" i="2"/>
  <c r="E124" i="2"/>
  <c r="C124" i="2"/>
  <c r="B125" i="2" s="1"/>
  <c r="C125" i="2" s="1"/>
  <c r="B126" i="2" s="1"/>
  <c r="C126" i="2" s="1"/>
  <c r="L117" i="2"/>
  <c r="J117" i="2"/>
  <c r="I117" i="2"/>
  <c r="H117" i="2"/>
  <c r="G117" i="2"/>
  <c r="F117" i="2"/>
  <c r="E117" i="2"/>
  <c r="L116" i="2"/>
  <c r="J116" i="2"/>
  <c r="I116" i="2"/>
  <c r="H116" i="2"/>
  <c r="G116" i="2"/>
  <c r="F116" i="2"/>
  <c r="E116" i="2"/>
  <c r="L115" i="2"/>
  <c r="J115" i="2"/>
  <c r="I115" i="2"/>
  <c r="H115" i="2"/>
  <c r="G115" i="2"/>
  <c r="F115" i="2"/>
  <c r="E115" i="2"/>
  <c r="L114" i="2"/>
  <c r="J114" i="2"/>
  <c r="I114" i="2"/>
  <c r="H114" i="2"/>
  <c r="G114" i="2"/>
  <c r="F114" i="2"/>
  <c r="E114" i="2"/>
  <c r="C114" i="2"/>
  <c r="B115" i="2" s="1"/>
  <c r="C115" i="2" s="1"/>
  <c r="B116" i="2" s="1"/>
  <c r="C116" i="2" s="1"/>
  <c r="B117" i="2" s="1"/>
  <c r="C117" i="2" s="1"/>
  <c r="L110" i="2"/>
  <c r="J110" i="2"/>
  <c r="I110" i="2"/>
  <c r="H110" i="2"/>
  <c r="G110" i="2"/>
  <c r="F110" i="2"/>
  <c r="E110" i="2"/>
  <c r="L109" i="2"/>
  <c r="J109" i="2"/>
  <c r="I109" i="2"/>
  <c r="H109" i="2"/>
  <c r="G109" i="2"/>
  <c r="F109" i="2"/>
  <c r="E109" i="2"/>
  <c r="L108" i="2"/>
  <c r="J108" i="2"/>
  <c r="I108" i="2"/>
  <c r="H108" i="2"/>
  <c r="G108" i="2"/>
  <c r="F108" i="2"/>
  <c r="E108" i="2"/>
  <c r="L107" i="2"/>
  <c r="J107" i="2"/>
  <c r="I107" i="2"/>
  <c r="H107" i="2"/>
  <c r="G107" i="2"/>
  <c r="F107" i="2"/>
  <c r="E107" i="2"/>
  <c r="L106" i="2"/>
  <c r="J106" i="2"/>
  <c r="I106" i="2"/>
  <c r="H106" i="2"/>
  <c r="G106" i="2"/>
  <c r="F106" i="2"/>
  <c r="E106" i="2"/>
  <c r="C106" i="2"/>
  <c r="B107" i="2" s="1"/>
  <c r="C107" i="2" s="1"/>
  <c r="B108" i="2" s="1"/>
  <c r="C108" i="2" s="1"/>
  <c r="B109" i="2" s="1"/>
  <c r="C109" i="2" s="1"/>
  <c r="B110" i="2" s="1"/>
  <c r="C110" i="2" s="1"/>
  <c r="L105" i="2"/>
  <c r="J105" i="2"/>
  <c r="I105" i="2"/>
  <c r="H105" i="2"/>
  <c r="G105" i="2"/>
  <c r="F105" i="2"/>
  <c r="E105" i="2"/>
  <c r="L104" i="2"/>
  <c r="J104" i="2"/>
  <c r="I104" i="2"/>
  <c r="H104" i="2"/>
  <c r="G104" i="2"/>
  <c r="F104" i="2"/>
  <c r="E104" i="2"/>
  <c r="L103" i="2"/>
  <c r="J103" i="2"/>
  <c r="I103" i="2"/>
  <c r="H103" i="2"/>
  <c r="G103" i="2"/>
  <c r="F103" i="2"/>
  <c r="E103" i="2"/>
  <c r="L102" i="2"/>
  <c r="J102" i="2"/>
  <c r="I102" i="2"/>
  <c r="H102" i="2"/>
  <c r="G102" i="2"/>
  <c r="F102" i="2"/>
  <c r="E102" i="2"/>
  <c r="L101" i="2"/>
  <c r="J101" i="2"/>
  <c r="I101" i="2"/>
  <c r="H101" i="2"/>
  <c r="G101" i="2"/>
  <c r="F101" i="2"/>
  <c r="E101" i="2"/>
  <c r="C101" i="2"/>
  <c r="B102" i="2" s="1"/>
  <c r="C102" i="2" s="1"/>
  <c r="B103" i="2" s="1"/>
  <c r="C103" i="2" s="1"/>
  <c r="B104" i="2" s="1"/>
  <c r="C104" i="2" s="1"/>
  <c r="B105" i="2" s="1"/>
  <c r="C105" i="2" s="1"/>
  <c r="L100" i="2"/>
  <c r="J100" i="2"/>
  <c r="I100" i="2"/>
  <c r="H100" i="2"/>
  <c r="G100" i="2"/>
  <c r="F100" i="2"/>
  <c r="E100" i="2"/>
  <c r="L99" i="2"/>
  <c r="J99" i="2"/>
  <c r="I99" i="2"/>
  <c r="H99" i="2"/>
  <c r="G99" i="2"/>
  <c r="F99" i="2"/>
  <c r="E99" i="2"/>
  <c r="L98" i="2"/>
  <c r="J98" i="2"/>
  <c r="I98" i="2"/>
  <c r="H98" i="2"/>
  <c r="G98" i="2"/>
  <c r="F98" i="2"/>
  <c r="E98" i="2"/>
  <c r="L97" i="2"/>
  <c r="J97" i="2"/>
  <c r="I97" i="2"/>
  <c r="H97" i="2"/>
  <c r="G97" i="2"/>
  <c r="F97" i="2"/>
  <c r="E97" i="2"/>
  <c r="L96" i="2"/>
  <c r="J96" i="2"/>
  <c r="I96" i="2"/>
  <c r="H96" i="2"/>
  <c r="G96" i="2"/>
  <c r="F96" i="2"/>
  <c r="E96" i="2"/>
  <c r="C96" i="2"/>
  <c r="B97" i="2" s="1"/>
  <c r="C97" i="2" s="1"/>
  <c r="B98" i="2" s="1"/>
  <c r="C98" i="2" s="1"/>
  <c r="B99" i="2" s="1"/>
  <c r="C99" i="2" s="1"/>
  <c r="B100" i="2" s="1"/>
  <c r="C100" i="2" s="1"/>
  <c r="C92" i="2"/>
  <c r="B93" i="2" s="1"/>
  <c r="C93" i="2" s="1"/>
  <c r="B94" i="2" s="1"/>
  <c r="C94" i="2" s="1"/>
  <c r="B95" i="2" s="1"/>
  <c r="C95" i="2" s="1"/>
  <c r="B86" i="2"/>
  <c r="C86" i="2" s="1"/>
  <c r="B87" i="2" s="1"/>
  <c r="C87" i="2" s="1"/>
  <c r="B88" i="2" s="1"/>
  <c r="C88" i="2" s="1"/>
  <c r="C85" i="2"/>
  <c r="L84" i="2"/>
  <c r="J84" i="2"/>
  <c r="I84" i="2"/>
  <c r="H84" i="2"/>
  <c r="G84" i="2"/>
  <c r="F84" i="2"/>
  <c r="E84" i="2"/>
  <c r="L83" i="2"/>
  <c r="J83" i="2"/>
  <c r="I83" i="2"/>
  <c r="H83" i="2"/>
  <c r="G83" i="2"/>
  <c r="F83" i="2"/>
  <c r="E83" i="2"/>
  <c r="L82" i="2"/>
  <c r="J82" i="2"/>
  <c r="I82" i="2"/>
  <c r="H82" i="2"/>
  <c r="G82" i="2"/>
  <c r="F82" i="2"/>
  <c r="E82" i="2"/>
  <c r="L81" i="2"/>
  <c r="J81" i="2"/>
  <c r="I81" i="2"/>
  <c r="H81" i="2"/>
  <c r="G81" i="2"/>
  <c r="F81" i="2"/>
  <c r="E81" i="2"/>
  <c r="L80" i="2"/>
  <c r="J80" i="2"/>
  <c r="I80" i="2"/>
  <c r="H80" i="2"/>
  <c r="G80" i="2"/>
  <c r="F80" i="2"/>
  <c r="E80" i="2"/>
  <c r="C80" i="2"/>
  <c r="B81" i="2" s="1"/>
  <c r="C81" i="2" s="1"/>
  <c r="B82" i="2" s="1"/>
  <c r="C82" i="2" s="1"/>
  <c r="B83" i="2" s="1"/>
  <c r="C83" i="2" s="1"/>
  <c r="B84" i="2" s="1"/>
  <c r="C84" i="2" s="1"/>
  <c r="L79" i="2"/>
  <c r="J79" i="2"/>
  <c r="I79" i="2"/>
  <c r="H79" i="2"/>
  <c r="G79" i="2"/>
  <c r="F79" i="2"/>
  <c r="E79" i="2"/>
  <c r="L78" i="2"/>
  <c r="J78" i="2"/>
  <c r="I78" i="2"/>
  <c r="H78" i="2"/>
  <c r="G78" i="2"/>
  <c r="F78" i="2"/>
  <c r="E78" i="2"/>
  <c r="L77" i="2"/>
  <c r="J77" i="2"/>
  <c r="I77" i="2"/>
  <c r="H77" i="2"/>
  <c r="G77" i="2"/>
  <c r="F77" i="2"/>
  <c r="E77" i="2"/>
  <c r="L76" i="2"/>
  <c r="J76" i="2"/>
  <c r="I76" i="2"/>
  <c r="H76" i="2"/>
  <c r="G76" i="2"/>
  <c r="F76" i="2"/>
  <c r="E76" i="2"/>
  <c r="L75" i="2"/>
  <c r="J75" i="2"/>
  <c r="I75" i="2"/>
  <c r="H75" i="2"/>
  <c r="G75" i="2"/>
  <c r="F75" i="2"/>
  <c r="E75" i="2"/>
  <c r="C75" i="2"/>
  <c r="B76" i="2" s="1"/>
  <c r="C76" i="2" s="1"/>
  <c r="B77" i="2" s="1"/>
  <c r="C77" i="2" s="1"/>
  <c r="B78" i="2" s="1"/>
  <c r="C78" i="2" s="1"/>
  <c r="B79" i="2" s="1"/>
  <c r="C79" i="2" s="1"/>
  <c r="L74" i="2"/>
  <c r="J74" i="2"/>
  <c r="I74" i="2"/>
  <c r="H74" i="2"/>
  <c r="G74" i="2"/>
  <c r="F74" i="2"/>
  <c r="E74" i="2"/>
  <c r="L73" i="2"/>
  <c r="J73" i="2"/>
  <c r="I73" i="2"/>
  <c r="H73" i="2"/>
  <c r="G73" i="2"/>
  <c r="F73" i="2"/>
  <c r="E73" i="2"/>
  <c r="L72" i="2"/>
  <c r="J72" i="2"/>
  <c r="I72" i="2"/>
  <c r="H72" i="2"/>
  <c r="G72" i="2"/>
  <c r="F72" i="2"/>
  <c r="E72" i="2"/>
  <c r="L71" i="2"/>
  <c r="J71" i="2"/>
  <c r="I71" i="2"/>
  <c r="H71" i="2"/>
  <c r="G71" i="2"/>
  <c r="F71" i="2"/>
  <c r="E71" i="2"/>
  <c r="C71" i="2"/>
  <c r="B72" i="2" s="1"/>
  <c r="C72" i="2" s="1"/>
  <c r="B73" i="2" s="1"/>
  <c r="C73" i="2" s="1"/>
  <c r="B74" i="2" s="1"/>
  <c r="C74" i="2" s="1"/>
  <c r="C67" i="2"/>
  <c r="B68" i="2" s="1"/>
  <c r="C68" i="2" s="1"/>
  <c r="B69" i="2" s="1"/>
  <c r="C69" i="2" s="1"/>
  <c r="B70" i="2" s="1"/>
  <c r="C70" i="2" s="1"/>
  <c r="C61" i="2"/>
  <c r="B62" i="2" s="1"/>
  <c r="C62" i="2" s="1"/>
  <c r="B63" i="2" s="1"/>
  <c r="C63" i="2" s="1"/>
  <c r="B64" i="2" s="1"/>
  <c r="C64" i="2" s="1"/>
  <c r="B65" i="2" s="1"/>
  <c r="C65" i="2" s="1"/>
  <c r="B66" i="2" s="1"/>
  <c r="C66" i="2" s="1"/>
  <c r="C58" i="2"/>
  <c r="B59" i="2" s="1"/>
  <c r="C59" i="2" s="1"/>
  <c r="B60" i="2" s="1"/>
  <c r="C60" i="2" s="1"/>
  <c r="C56" i="2"/>
  <c r="B57" i="2" s="1"/>
  <c r="C57" i="2" s="1"/>
  <c r="C53" i="2"/>
  <c r="B54" i="2" s="1"/>
  <c r="C54" i="2" s="1"/>
  <c r="B55" i="2" s="1"/>
  <c r="C55" i="2" s="1"/>
  <c r="C50" i="2"/>
  <c r="B51" i="2" s="1"/>
  <c r="C51" i="2" s="1"/>
  <c r="B52" i="2" s="1"/>
  <c r="C52" i="2" s="1"/>
  <c r="C46" i="2"/>
  <c r="B47" i="2" s="1"/>
  <c r="C47" i="2" s="1"/>
  <c r="B48" i="2" s="1"/>
  <c r="C48" i="2" s="1"/>
  <c r="B49" i="2" s="1"/>
  <c r="C49" i="2" s="1"/>
  <c r="C43" i="2"/>
  <c r="B44" i="2" s="1"/>
  <c r="C44" i="2" s="1"/>
  <c r="B45" i="2" s="1"/>
  <c r="C45" i="2" s="1"/>
  <c r="B41" i="2"/>
  <c r="C41" i="2" s="1"/>
  <c r="B42" i="2" s="1"/>
  <c r="C42" i="2" s="1"/>
  <c r="C40" i="2"/>
  <c r="C36" i="2"/>
  <c r="B37" i="2" s="1"/>
  <c r="C37" i="2" s="1"/>
  <c r="B38" i="2" s="1"/>
  <c r="C38" i="2" s="1"/>
  <c r="B39" i="2" s="1"/>
  <c r="C39" i="2" s="1"/>
  <c r="C34" i="2"/>
  <c r="B35" i="2" s="1"/>
  <c r="C35" i="2" s="1"/>
  <c r="C30" i="2"/>
  <c r="B31" i="2" s="1"/>
  <c r="C31" i="2" s="1"/>
  <c r="B32" i="2" s="1"/>
  <c r="C32" i="2" s="1"/>
  <c r="B33" i="2" s="1"/>
  <c r="C33" i="2" s="1"/>
  <c r="C29" i="2"/>
  <c r="L27" i="2"/>
  <c r="C27" i="2"/>
  <c r="B28" i="2" s="1"/>
  <c r="C28" i="2" s="1"/>
  <c r="B29" i="2" s="1"/>
  <c r="C24" i="2"/>
  <c r="B25" i="2" s="1"/>
  <c r="C25" i="2" s="1"/>
  <c r="B26" i="2" s="1"/>
  <c r="C26" i="2" s="1"/>
  <c r="C21" i="2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B20" i="2" s="1"/>
  <c r="C20" i="2" s="1"/>
  <c r="B12" i="2"/>
  <c r="C12" i="2" s="1"/>
  <c r="B13" i="2" s="1"/>
  <c r="C13" i="2" s="1"/>
  <c r="B14" i="2" s="1"/>
  <c r="C14" i="2" s="1"/>
  <c r="B15" i="2" s="1"/>
  <c r="C15" i="2" s="1"/>
  <c r="C11" i="2"/>
  <c r="C7" i="2"/>
  <c r="B8" i="2" s="1"/>
  <c r="C8" i="2" s="1"/>
  <c r="B9" i="2" s="1"/>
  <c r="C9" i="2" s="1"/>
  <c r="B10" i="2" s="1"/>
  <c r="C10" i="2" s="1"/>
  <c r="B3" i="2"/>
  <c r="C3" i="2" s="1"/>
  <c r="B4" i="2" s="1"/>
  <c r="C4" i="2" s="1"/>
  <c r="B5" i="2" s="1"/>
  <c r="C5" i="2" s="1"/>
  <c r="B6" i="2" s="1"/>
  <c r="C6" i="2" s="1"/>
  <c r="C2" i="2"/>
</calcChain>
</file>

<file path=xl/comments1.xml><?xml version="1.0" encoding="utf-8"?>
<comments xmlns="http://schemas.openxmlformats.org/spreadsheetml/2006/main">
  <authors>
    <author>Juvi Lou Jovita</author>
    <author>Edgar Biego</author>
    <author>Mark Neil Adorable</author>
  </authors>
  <commentList>
    <comment ref="L27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-0.06</t>
        </r>
      </text>
    </comment>
    <comment ref="L240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-4.170</t>
        </r>
      </text>
    </comment>
    <comment ref="L268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-0.262</t>
        </r>
      </text>
    </comment>
    <comment ref="L292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-0.737</t>
        </r>
      </text>
    </comment>
    <comment ref="L360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-0.350</t>
        </r>
      </text>
    </comment>
    <comment ref="L364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-1.650</t>
        </r>
      </text>
    </comment>
    <comment ref="L366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-0.665</t>
        </r>
      </text>
    </comment>
    <comment ref="L367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-1.820</t>
        </r>
      </text>
    </comment>
    <comment ref="L490" authorId="2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-1.60</t>
        </r>
      </text>
    </comment>
  </commentList>
</comments>
</file>

<file path=xl/sharedStrings.xml><?xml version="1.0" encoding="utf-8"?>
<sst xmlns="http://schemas.openxmlformats.org/spreadsheetml/2006/main" count="2518" uniqueCount="479">
  <si>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</si>
  <si>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</si>
  <si>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</si>
  <si>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</si>
  <si>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</si>
  <si>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</si>
  <si>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</si>
  <si>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</si>
  <si>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</si>
  <si>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</si>
  <si>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</si>
  <si>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</si>
  <si>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</si>
  <si>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</si>
  <si>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</si>
  <si>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</si>
  <si>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</si>
  <si>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</si>
  <si>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</si>
  <si>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</si>
  <si>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</si>
  <si>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</si>
  <si>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</si>
  <si>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</si>
  <si>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</si>
  <si>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</si>
  <si>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</si>
  <si>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</si>
  <si>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</si>
  <si>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</si>
  <si>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SDN2</t>
  </si>
  <si>
    <t>J. CUYOS</t>
  </si>
  <si>
    <t>FW</t>
  </si>
  <si>
    <t>MV</t>
  </si>
  <si>
    <t>HW</t>
  </si>
  <si>
    <t>8/15/2018</t>
  </si>
  <si>
    <t>B-15808</t>
  </si>
  <si>
    <t>SDN2_545_W_001</t>
  </si>
  <si>
    <t>SDN2_545_W_014</t>
  </si>
  <si>
    <t>R.YBAÑEZ</t>
  </si>
  <si>
    <t>B-16393</t>
  </si>
  <si>
    <t>SDN2_545_W_013</t>
  </si>
  <si>
    <t>J. SACLAYAN</t>
  </si>
  <si>
    <t>B-16374</t>
  </si>
  <si>
    <t>SDN2_545_W_004</t>
  </si>
  <si>
    <t>B-15947</t>
  </si>
  <si>
    <t>SDN2_545_W_017</t>
  </si>
  <si>
    <t>D. ASENA</t>
  </si>
  <si>
    <t>B-16509</t>
  </si>
  <si>
    <t>SDN2_545_W_018</t>
  </si>
  <si>
    <t>B-16529</t>
  </si>
  <si>
    <t>SDN2_545_W_016</t>
  </si>
  <si>
    <t>B-16422</t>
  </si>
  <si>
    <t>SDN2_545_W_011</t>
  </si>
  <si>
    <t>B-16329</t>
  </si>
  <si>
    <t>SDN2_545_W_012</t>
  </si>
  <si>
    <t>O. SUNGANGA</t>
  </si>
  <si>
    <t>B-16352</t>
  </si>
  <si>
    <t>SDN2_545_W_015</t>
  </si>
  <si>
    <t>R. PARADIANG</t>
  </si>
  <si>
    <t>B-16409</t>
  </si>
  <si>
    <t>SDN2_545_W_002</t>
  </si>
  <si>
    <t>D. SUNGANGA</t>
  </si>
  <si>
    <t>B-15888</t>
  </si>
  <si>
    <t>SDN2_545_W_003</t>
  </si>
  <si>
    <t>B-15919</t>
  </si>
  <si>
    <t>SDN2_545_W_005</t>
  </si>
  <si>
    <t>E. FAUSTINO</t>
  </si>
  <si>
    <t>B-15974</t>
  </si>
  <si>
    <t>SDN2_545_W_006</t>
  </si>
  <si>
    <t>B-16041</t>
  </si>
  <si>
    <t>SDN2_545_W_007</t>
  </si>
  <si>
    <t>B-16116</t>
  </si>
  <si>
    <t>SDN2_545_W_009</t>
  </si>
  <si>
    <t>B-16280</t>
  </si>
  <si>
    <t>SDN2_545_W_010</t>
  </si>
  <si>
    <t>B-16306</t>
  </si>
  <si>
    <t>SDN2_545_W_019</t>
  </si>
  <si>
    <t>R. YBAÑEZ</t>
  </si>
  <si>
    <t>B-16990</t>
  </si>
  <si>
    <t>SDN2_545_W_020</t>
  </si>
  <si>
    <t>SDN2_545_W_021</t>
  </si>
  <si>
    <t>SDN2_545_W_022</t>
  </si>
  <si>
    <t>SDN2_545_W_023</t>
  </si>
  <si>
    <t>SDN2_545_W_024</t>
  </si>
  <si>
    <t>SDN2_545_W_025</t>
  </si>
  <si>
    <t>SDN2_545_W_026</t>
  </si>
  <si>
    <t>SDN2_545_W_027</t>
  </si>
  <si>
    <t>SDN2_545_W_028</t>
  </si>
  <si>
    <t>SDN2_545_W_029</t>
  </si>
  <si>
    <t>SDN2_545_W_030</t>
  </si>
  <si>
    <t>SDN2_545_W_031</t>
  </si>
  <si>
    <t>SDN2_545_W_032</t>
  </si>
  <si>
    <t>SDN2_545_W_033</t>
  </si>
  <si>
    <t>SDN2_545_W_034</t>
  </si>
  <si>
    <t>SDN2_545_W_035</t>
  </si>
  <si>
    <t>SDN2_545_W_036</t>
  </si>
  <si>
    <t>SDN2_545_W_037</t>
  </si>
  <si>
    <t>SDN2_545_W_038</t>
  </si>
  <si>
    <t>SDN2_545_W_039</t>
  </si>
  <si>
    <t>SDN2_545_W_040</t>
  </si>
  <si>
    <t>SDN2_545_W_041</t>
  </si>
  <si>
    <t>03/22/2019</t>
  </si>
  <si>
    <t>B-18220</t>
  </si>
  <si>
    <t>B-18638</t>
  </si>
  <si>
    <t>B-18700</t>
  </si>
  <si>
    <t>B-18715</t>
  </si>
  <si>
    <t>B-18746</t>
  </si>
  <si>
    <t>05/14/2019</t>
  </si>
  <si>
    <t>B-18768</t>
  </si>
  <si>
    <t>05/21/2019</t>
  </si>
  <si>
    <t>05/22/2019</t>
  </si>
  <si>
    <t>B-18848</t>
  </si>
  <si>
    <t>SDN2_545_W_008</t>
  </si>
  <si>
    <t>SDN2_545_W_042</t>
  </si>
  <si>
    <t>SDN2_545_W_043</t>
  </si>
  <si>
    <t>SDN2_545_W_044</t>
  </si>
  <si>
    <t>SDN2_545_W_045</t>
  </si>
  <si>
    <t>SDN2_545_W_046</t>
  </si>
  <si>
    <t>SDN2_545_W_047</t>
  </si>
  <si>
    <t>SDN2_545_W_048</t>
  </si>
  <si>
    <t>SDN2_545_W_049</t>
  </si>
  <si>
    <t>SDN2_545_W_050</t>
  </si>
  <si>
    <t>05/30/2019</t>
  </si>
  <si>
    <t>05/31/2019</t>
  </si>
  <si>
    <t>B-18943</t>
  </si>
  <si>
    <t>B-19021</t>
  </si>
  <si>
    <t>06/19/2019</t>
  </si>
  <si>
    <t>06/20/2019</t>
  </si>
  <si>
    <t>B-19125</t>
  </si>
  <si>
    <t>O. SUNGANNGA</t>
  </si>
  <si>
    <t>B-18332</t>
  </si>
  <si>
    <t>B-18355</t>
  </si>
  <si>
    <t>B-18407</t>
  </si>
  <si>
    <t>B-18513</t>
  </si>
  <si>
    <t>SDN2_545_W_051</t>
  </si>
  <si>
    <t>SDN2_545_W_052</t>
  </si>
  <si>
    <t>SDN2_545_W_053</t>
  </si>
  <si>
    <t>B-19200</t>
  </si>
  <si>
    <t>SDN2_545_W_054</t>
  </si>
  <si>
    <t>SDN2_545_W_055</t>
  </si>
  <si>
    <t>SDN2_545_W_056</t>
  </si>
  <si>
    <t>B-19302</t>
  </si>
  <si>
    <t>SDN2_545_W_057</t>
  </si>
  <si>
    <t>SDN2_545_W_058</t>
  </si>
  <si>
    <t>SDN2_545_W_059</t>
  </si>
  <si>
    <t>SDN2_545_W_060</t>
  </si>
  <si>
    <t>SDN2_545_W_061</t>
  </si>
  <si>
    <t>L. CABATAS</t>
  </si>
  <si>
    <t>7/17/2019</t>
  </si>
  <si>
    <t>B-19389</t>
  </si>
  <si>
    <t>7/20/2019</t>
  </si>
  <si>
    <t>B-19419</t>
  </si>
  <si>
    <t>6/14/2019</t>
  </si>
  <si>
    <t>B-19075</t>
  </si>
  <si>
    <t>6/17/2019</t>
  </si>
  <si>
    <t>B-19098</t>
  </si>
  <si>
    <t>SDN2_545_W_062</t>
  </si>
  <si>
    <t>SDN2_545_W_063</t>
  </si>
  <si>
    <t>SDN2_545_W_064</t>
  </si>
  <si>
    <t>SDN2_545_W_065</t>
  </si>
  <si>
    <t>SDN2_545_W_066</t>
  </si>
  <si>
    <t>7/23/2019</t>
  </si>
  <si>
    <t>B-19444</t>
  </si>
  <si>
    <t>7/25/2019</t>
  </si>
  <si>
    <t>B-19463</t>
  </si>
  <si>
    <t>E.FAUSTINO</t>
  </si>
  <si>
    <t>B-19567</t>
  </si>
  <si>
    <t>3/20/2019</t>
  </si>
  <si>
    <t>3/21/2019</t>
  </si>
  <si>
    <t>B-18201</t>
  </si>
  <si>
    <t>3/24/2019</t>
  </si>
  <si>
    <t>B-18239</t>
  </si>
  <si>
    <t>SDN2_545_W_067</t>
  </si>
  <si>
    <t>8/22/2019</t>
  </si>
  <si>
    <t>B-19743</t>
  </si>
  <si>
    <t>SDN2_545_W_068</t>
  </si>
  <si>
    <t>SDN2_545_W_069</t>
  </si>
  <si>
    <t>B-19875</t>
  </si>
  <si>
    <t>6/20/2019</t>
  </si>
  <si>
    <t>B-19132</t>
  </si>
  <si>
    <t>B-19313</t>
  </si>
  <si>
    <t>B-19336</t>
  </si>
  <si>
    <t>SDN2_545_W_070</t>
  </si>
  <si>
    <t>9/13/2019</t>
  </si>
  <si>
    <t>9/14/2019</t>
  </si>
  <si>
    <t>B-19998</t>
  </si>
  <si>
    <t>3/14/2019</t>
  </si>
  <si>
    <t>3/15/2019</t>
  </si>
  <si>
    <t>B-18128</t>
  </si>
  <si>
    <t>3/25/2019</t>
  </si>
  <si>
    <t>3/26/2019</t>
  </si>
  <si>
    <t>B-18259</t>
  </si>
  <si>
    <t>B-19044</t>
  </si>
  <si>
    <t>B-19237</t>
  </si>
  <si>
    <t>7/15/2019</t>
  </si>
  <si>
    <t>7/16/2019</t>
  </si>
  <si>
    <t>B-19373</t>
  </si>
  <si>
    <t>7/22/2019</t>
  </si>
  <si>
    <t>B-19435</t>
  </si>
  <si>
    <t>R. SUMBAGUE</t>
  </si>
  <si>
    <t>8/27/2019</t>
  </si>
  <si>
    <t>8/28/2019</t>
  </si>
  <si>
    <t>B-19805</t>
  </si>
  <si>
    <t>SDN2_545_W_071</t>
  </si>
  <si>
    <t>SDN2_545_W_072</t>
  </si>
  <si>
    <t>SDN2_545_W_073</t>
  </si>
  <si>
    <t>9/19/2019</t>
  </si>
  <si>
    <t>B-20055</t>
  </si>
  <si>
    <t>9/21/2019</t>
  </si>
  <si>
    <t>B-20080</t>
  </si>
  <si>
    <t>9/18/2019</t>
  </si>
  <si>
    <t>B-20044</t>
  </si>
  <si>
    <t>SDN2_545_W_074</t>
  </si>
  <si>
    <t>9/26/2019</t>
  </si>
  <si>
    <t>B-20124</t>
  </si>
  <si>
    <t>SDN2_545_W_075</t>
  </si>
  <si>
    <t>SDN2_545_W_076</t>
  </si>
  <si>
    <t>SDN2_545_W_077</t>
  </si>
  <si>
    <t>SDN2_545_W_078</t>
  </si>
  <si>
    <t>SDN2_545_W_079</t>
  </si>
  <si>
    <t>3/30/2019</t>
  </si>
  <si>
    <t>B-18303</t>
  </si>
  <si>
    <t>B-20178</t>
  </si>
  <si>
    <t>B-20239</t>
  </si>
  <si>
    <t>B-20195</t>
  </si>
  <si>
    <t>B-20222</t>
  </si>
  <si>
    <t>SDN2_545_W_080</t>
  </si>
  <si>
    <t>SDN2_545_W_081</t>
  </si>
  <si>
    <t>SDN2_545_W_082</t>
  </si>
  <si>
    <t>10/15/2019</t>
  </si>
  <si>
    <t>B-20347</t>
  </si>
  <si>
    <t>10/19/2019</t>
  </si>
  <si>
    <t>SDN2_545_W_083</t>
  </si>
  <si>
    <t>B-20398</t>
  </si>
  <si>
    <t>SDN2_545_W_084</t>
  </si>
  <si>
    <t>SDN2_545_W_085</t>
  </si>
  <si>
    <t>10/23/2019</t>
  </si>
  <si>
    <t>B-20441</t>
  </si>
  <si>
    <t>SDN2_545_W_086</t>
  </si>
  <si>
    <t>SDN2_545_W_087</t>
  </si>
  <si>
    <t>SDN2_545_W_088</t>
  </si>
  <si>
    <t>SDN2_545_W_089</t>
  </si>
  <si>
    <t>10/30/2019</t>
  </si>
  <si>
    <t>B-20530</t>
  </si>
  <si>
    <t>B-19510</t>
  </si>
  <si>
    <t>B-20271</t>
  </si>
  <si>
    <t>B-20298</t>
  </si>
  <si>
    <t>B-20358</t>
  </si>
  <si>
    <t>SDN2_545_W_090</t>
  </si>
  <si>
    <t>SDN2_545_W_091</t>
  </si>
  <si>
    <t>B-20417</t>
  </si>
  <si>
    <t>D. LAOS</t>
  </si>
  <si>
    <t>B-20575</t>
  </si>
  <si>
    <t>SDN2_545_W_092</t>
  </si>
  <si>
    <t>SDN2_545_W_093</t>
  </si>
  <si>
    <t>SDN2_545_W_094</t>
  </si>
  <si>
    <t>SDN2_545_W_095</t>
  </si>
  <si>
    <t>SDN2_545_W_096</t>
  </si>
  <si>
    <t>SDN2_545_W_097</t>
  </si>
  <si>
    <t>SDN2_545_W_098</t>
  </si>
  <si>
    <t>SDN2_545_W_099</t>
  </si>
  <si>
    <t>SDN2_545_W_100</t>
  </si>
  <si>
    <t>SDN2_545_W_101</t>
  </si>
  <si>
    <t>SDN2_545_W_102</t>
  </si>
  <si>
    <t>SDN2_545_W_103</t>
  </si>
  <si>
    <t>SDN2_545_W_104</t>
  </si>
  <si>
    <t>SDN2_545_W_105</t>
  </si>
  <si>
    <t>SDN2_545_W_106</t>
  </si>
  <si>
    <t>SDN2_545_W_107</t>
  </si>
  <si>
    <t>SDN2_545_W_108</t>
  </si>
  <si>
    <t>B-20825</t>
  </si>
  <si>
    <t>B-2020174</t>
  </si>
  <si>
    <t>B-2020263</t>
  </si>
  <si>
    <t>B-2020382</t>
  </si>
  <si>
    <t>SDN2_545_W_109</t>
  </si>
  <si>
    <t>SDN2_545_W_110</t>
  </si>
  <si>
    <t>SDN2_545_W_111</t>
  </si>
  <si>
    <t>SDN2_545_W_112</t>
  </si>
  <si>
    <t>SDN2_545_W_113</t>
  </si>
  <si>
    <t>SDN2_545_W_114</t>
  </si>
  <si>
    <t>G. ROCACURVA</t>
  </si>
  <si>
    <t>B-2020014</t>
  </si>
  <si>
    <t>B-2020416</t>
  </si>
  <si>
    <t>B-2020467</t>
  </si>
  <si>
    <t>B-2020520</t>
  </si>
  <si>
    <t>R. MONJAS</t>
  </si>
  <si>
    <t>B-2020542</t>
  </si>
  <si>
    <t>B-21098</t>
  </si>
  <si>
    <t>B-2020091</t>
  </si>
  <si>
    <t>B-2020119</t>
  </si>
  <si>
    <t>B-2020120</t>
  </si>
  <si>
    <t>B-2020121</t>
  </si>
  <si>
    <t>B-2020122</t>
  </si>
  <si>
    <t>SDN2_545_W_115</t>
  </si>
  <si>
    <t>SDN2_545_W_116</t>
  </si>
  <si>
    <t>SDN2_545_W_117</t>
  </si>
  <si>
    <t>B-2020569</t>
  </si>
  <si>
    <t>B-2020594</t>
  </si>
  <si>
    <t>B-2020494</t>
  </si>
  <si>
    <t>B-2020232</t>
  </si>
  <si>
    <t>B-2020205</t>
  </si>
  <si>
    <t>B-2020139</t>
  </si>
  <si>
    <t>B-2020057</t>
  </si>
  <si>
    <t>B-20939</t>
  </si>
  <si>
    <t>SDN2_545_W_118</t>
  </si>
  <si>
    <t>B-2020903</t>
  </si>
  <si>
    <t>SDN2_545_W_119</t>
  </si>
  <si>
    <t>SDN2_545_W_120</t>
  </si>
  <si>
    <t>SDN2_545_W_121</t>
  </si>
  <si>
    <t>SDN2_545_W_122</t>
  </si>
  <si>
    <t>SDN2_545_W_123</t>
  </si>
  <si>
    <t>SDN2_545_W_124</t>
  </si>
  <si>
    <t>SDN2_545_W_125</t>
  </si>
  <si>
    <t>SDN2_545_W_126</t>
  </si>
  <si>
    <t>SDN2_545_W_127</t>
  </si>
  <si>
    <t>SDN2_545_W_128</t>
  </si>
  <si>
    <t>SDN2_545_W_129</t>
  </si>
  <si>
    <t>SDN2_545_W_130</t>
  </si>
  <si>
    <t>SDN2_545_W_131</t>
  </si>
  <si>
    <t>SDN2_545_W_132</t>
  </si>
  <si>
    <t>SDN2_545_W_133</t>
  </si>
  <si>
    <t>SDN2_545_W_134</t>
  </si>
  <si>
    <t>SDN2_545_W_135</t>
  </si>
  <si>
    <t>SDN2_545_W_136</t>
  </si>
  <si>
    <t>SDN2_545_W_137</t>
  </si>
  <si>
    <t>B-2020960</t>
  </si>
  <si>
    <t>B-2021053</t>
  </si>
  <si>
    <t>B-2021064</t>
  </si>
  <si>
    <t>B-2021079</t>
  </si>
  <si>
    <t>B-2021093</t>
  </si>
  <si>
    <t>B-2021118</t>
  </si>
  <si>
    <t>B-2021125</t>
  </si>
  <si>
    <t>B-2021141</t>
  </si>
  <si>
    <t>B-2021148</t>
  </si>
  <si>
    <t>B-2021166</t>
  </si>
  <si>
    <t>B-2021315</t>
  </si>
  <si>
    <t>B-2021340</t>
  </si>
  <si>
    <t>B-2021361</t>
  </si>
  <si>
    <t>614973.86</t>
  </si>
  <si>
    <t>815053.83</t>
  </si>
  <si>
    <t>614971.27</t>
  </si>
  <si>
    <t>815054.27</t>
  </si>
  <si>
    <t>614962.55</t>
  </si>
  <si>
    <t>815055.08</t>
  </si>
  <si>
    <t>614960.08</t>
  </si>
  <si>
    <t>815055.45</t>
  </si>
  <si>
    <t>614956.33</t>
  </si>
  <si>
    <t>815055.70</t>
  </si>
  <si>
    <t>614951.62</t>
  </si>
  <si>
    <t>815056.18</t>
  </si>
  <si>
    <t>614949.74</t>
  </si>
  <si>
    <t>815056.41</t>
  </si>
  <si>
    <t>614944.14</t>
  </si>
  <si>
    <t>815057.11</t>
  </si>
  <si>
    <t>614935.35</t>
  </si>
  <si>
    <t>815057.92</t>
  </si>
  <si>
    <t>614932.02</t>
  </si>
  <si>
    <t>815057.48</t>
  </si>
  <si>
    <t>614928.39</t>
  </si>
  <si>
    <t>815057.28</t>
  </si>
  <si>
    <t>614926.55</t>
  </si>
  <si>
    <t>815057.12</t>
  </si>
  <si>
    <t>614922.82</t>
  </si>
  <si>
    <t>815056.86</t>
  </si>
  <si>
    <t>614920.96</t>
  </si>
  <si>
    <t>815056.68</t>
  </si>
  <si>
    <t>614917.05</t>
  </si>
  <si>
    <t>815052.44</t>
  </si>
  <si>
    <t>614913.42</t>
  </si>
  <si>
    <t>815053.49</t>
  </si>
  <si>
    <t>614910.84</t>
  </si>
  <si>
    <t>815054.21</t>
  </si>
  <si>
    <t>614907.02</t>
  </si>
  <si>
    <t>815055.15</t>
  </si>
  <si>
    <t>614905.07</t>
  </si>
  <si>
    <t>815055.40</t>
  </si>
  <si>
    <t>614902.84</t>
  </si>
  <si>
    <t>815055.59</t>
  </si>
  <si>
    <t>614900.70</t>
  </si>
  <si>
    <t>815055.55</t>
  </si>
  <si>
    <t>614896.67</t>
  </si>
  <si>
    <t>815056.82</t>
  </si>
  <si>
    <t>614893.19</t>
  </si>
  <si>
    <t>815057.87</t>
  </si>
  <si>
    <t>614890.71</t>
  </si>
  <si>
    <t>815058.66</t>
  </si>
  <si>
    <t>614888.78</t>
  </si>
  <si>
    <t>815059.34</t>
  </si>
  <si>
    <t>614883.93</t>
  </si>
  <si>
    <t>815060.32</t>
  </si>
  <si>
    <t>614879.83</t>
  </si>
  <si>
    <t>815061.73</t>
  </si>
  <si>
    <t>614876.56</t>
  </si>
  <si>
    <t>815062.58</t>
  </si>
  <si>
    <t>614875.03</t>
  </si>
  <si>
    <t>815063.31</t>
  </si>
  <si>
    <t>614869.31</t>
  </si>
  <si>
    <t>815064.67</t>
  </si>
  <si>
    <t>614866.32</t>
  </si>
  <si>
    <t>815065.79</t>
  </si>
  <si>
    <t>614864.29</t>
  </si>
  <si>
    <t>815066.70</t>
  </si>
  <si>
    <t>614862.31</t>
  </si>
  <si>
    <t>815067.43</t>
  </si>
  <si>
    <t>614859.92</t>
  </si>
  <si>
    <t>815068.49</t>
  </si>
  <si>
    <t>614856.36</t>
  </si>
  <si>
    <t>815069.38</t>
  </si>
  <si>
    <t>614851.75</t>
  </si>
  <si>
    <t>815070.60</t>
  </si>
  <si>
    <t>614837.65</t>
  </si>
  <si>
    <t>815073.49</t>
  </si>
  <si>
    <t>614832.41</t>
  </si>
  <si>
    <t>815074.51</t>
  </si>
  <si>
    <t>614827.99</t>
  </si>
  <si>
    <t>815075.28</t>
  </si>
  <si>
    <t>614824.13</t>
  </si>
  <si>
    <t>815075.97</t>
  </si>
  <si>
    <t>614818.56</t>
  </si>
  <si>
    <t>815076.90</t>
  </si>
  <si>
    <t>614812.98</t>
  </si>
  <si>
    <t>815077.83</t>
  </si>
  <si>
    <t>614802.92</t>
  </si>
  <si>
    <t>815078.19</t>
  </si>
  <si>
    <t>614797.81</t>
  </si>
  <si>
    <t>815075.91</t>
  </si>
  <si>
    <t>614793.88</t>
  </si>
  <si>
    <t>815075.64</t>
  </si>
  <si>
    <t>348.48</t>
  </si>
  <si>
    <t>0.00</t>
  </si>
  <si>
    <t>1.26</t>
  </si>
  <si>
    <t>1.15</t>
  </si>
  <si>
    <t>2.04</t>
  </si>
  <si>
    <t>1.57</t>
  </si>
  <si>
    <t>2.32</t>
  </si>
  <si>
    <t>1.55</t>
  </si>
  <si>
    <t>2.59</t>
  </si>
  <si>
    <t>359.07</t>
  </si>
  <si>
    <t>1.88</t>
  </si>
  <si>
    <t>1.87</t>
  </si>
  <si>
    <t>359.60</t>
  </si>
  <si>
    <t>356.83</t>
  </si>
  <si>
    <t>0.63</t>
  </si>
  <si>
    <t>2.49</t>
  </si>
  <si>
    <t>1.97</t>
  </si>
  <si>
    <t>5.93</t>
  </si>
  <si>
    <t>6.36</t>
  </si>
  <si>
    <t>5.29</t>
  </si>
  <si>
    <t>6.46</t>
  </si>
  <si>
    <t>7.86</t>
  </si>
  <si>
    <t>11.56</t>
  </si>
  <si>
    <t>10.05</t>
  </si>
  <si>
    <t>12.58</t>
  </si>
  <si>
    <t>11.67</t>
  </si>
  <si>
    <t>12.36</t>
  </si>
  <si>
    <t>11.82</t>
  </si>
  <si>
    <t>12.72</t>
  </si>
  <si>
    <t>17.40</t>
  </si>
  <si>
    <t>16.63</t>
  </si>
  <si>
    <t>16.71</t>
  </si>
  <si>
    <t>17.70</t>
  </si>
  <si>
    <t>17.42</t>
  </si>
  <si>
    <t>13.96</t>
  </si>
  <si>
    <t>11.76</t>
  </si>
  <si>
    <t>13.11</t>
  </si>
  <si>
    <t>11.17</t>
  </si>
  <si>
    <t>9.58</t>
  </si>
  <si>
    <t>9.36</t>
  </si>
  <si>
    <t>7.13</t>
  </si>
  <si>
    <t>355.13</t>
  </si>
  <si>
    <t>351.68</t>
  </si>
  <si>
    <t>357.12</t>
  </si>
  <si>
    <t>B-2020978</t>
  </si>
  <si>
    <t>B-2021002</t>
  </si>
  <si>
    <t>B-2021023</t>
  </si>
  <si>
    <t>B-2021380</t>
  </si>
  <si>
    <t>MACOY</t>
  </si>
  <si>
    <t>B-2020938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</si>
</sst>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m/dd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66" fontId="3" fillId="0" borderId="5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3%20MARCH/MINE/MINE-18201-44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00-488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15-489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46-49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768-494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848-502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943-51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21-519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75-524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098-506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25-528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3%20MARCH/MINE/MINE-18220-442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132-529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200-535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02-54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13-546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36-548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89-55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19-556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44-558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63-56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67-57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3%20MARCH/MINE/MINE-18239-443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743-586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875-599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98-61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332-45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355-455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407-46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4%20APRIL/MINE/MINE-18513-47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638-482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5%20MAY/MINE/MINE-18663-48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360996</v>
          </cell>
          <cell r="E8">
            <v>0.44799999999999995</v>
          </cell>
          <cell r="F8">
            <v>1.2999999999999999E-2</v>
          </cell>
          <cell r="G8">
            <v>8.9999999999999993E-3</v>
          </cell>
          <cell r="H8">
            <v>7.8E-2</v>
          </cell>
          <cell r="I8">
            <v>2.777777777777771</v>
          </cell>
          <cell r="K8">
            <v>3.4780000000000002</v>
          </cell>
        </row>
        <row r="9">
          <cell r="B9">
            <v>360997</v>
          </cell>
          <cell r="E9">
            <v>3.04</v>
          </cell>
          <cell r="F9">
            <v>2.548</v>
          </cell>
          <cell r="G9">
            <v>1.2E-2</v>
          </cell>
          <cell r="H9">
            <v>0.20300000000000001</v>
          </cell>
          <cell r="I9">
            <v>3.1746031746031687</v>
          </cell>
          <cell r="K9">
            <v>62.45</v>
          </cell>
        </row>
        <row r="10">
          <cell r="B10">
            <v>360998</v>
          </cell>
          <cell r="E10">
            <v>3.6120000000000005</v>
          </cell>
          <cell r="F10">
            <v>1.2110000000000001</v>
          </cell>
          <cell r="G10">
            <v>4.3179999999999996</v>
          </cell>
          <cell r="H10">
            <v>6.3029999999999999</v>
          </cell>
          <cell r="I10">
            <v>3.0769230769230771</v>
          </cell>
          <cell r="K10">
            <v>21.972999999999999</v>
          </cell>
        </row>
        <row r="11">
          <cell r="B11">
            <v>360999</v>
          </cell>
          <cell r="E11">
            <v>0.26</v>
          </cell>
          <cell r="F11">
            <v>0.27300000000000002</v>
          </cell>
          <cell r="G11">
            <v>0.19900000000000001</v>
          </cell>
          <cell r="H11">
            <v>0.501</v>
          </cell>
          <cell r="I11">
            <v>3.0769230769230771</v>
          </cell>
          <cell r="K11">
            <v>14.811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369145</v>
          </cell>
          <cell r="E8">
            <v>1.4960000000000002</v>
          </cell>
          <cell r="F8">
            <v>0.18</v>
          </cell>
          <cell r="G8">
            <v>0.38400000000000001</v>
          </cell>
          <cell r="H8">
            <v>0.67300000000000004</v>
          </cell>
          <cell r="I8">
            <v>2.8776978417266235</v>
          </cell>
          <cell r="K8">
            <v>14.018000000000001</v>
          </cell>
        </row>
        <row r="9">
          <cell r="B9">
            <v>369146</v>
          </cell>
          <cell r="E9">
            <v>7.6859999999999991</v>
          </cell>
          <cell r="F9">
            <v>0.157</v>
          </cell>
          <cell r="G9">
            <v>8.3000000000000004E-2</v>
          </cell>
          <cell r="H9">
            <v>0.46</v>
          </cell>
          <cell r="I9">
            <v>2.8776978417266235</v>
          </cell>
          <cell r="K9">
            <v>9.0429999999999993</v>
          </cell>
        </row>
        <row r="10">
          <cell r="B10">
            <v>369147</v>
          </cell>
          <cell r="E10">
            <v>0.39399999999999996</v>
          </cell>
          <cell r="F10">
            <v>1.0999999999999999E-2</v>
          </cell>
          <cell r="G10">
            <v>4.2999999999999997E-2</v>
          </cell>
          <cell r="H10">
            <v>7.0000000000000007E-2</v>
          </cell>
          <cell r="I10">
            <v>2.8571428571428572</v>
          </cell>
          <cell r="K10">
            <v>3.351</v>
          </cell>
        </row>
        <row r="11">
          <cell r="B11">
            <v>369148</v>
          </cell>
          <cell r="E11">
            <v>0.79799999999999993</v>
          </cell>
          <cell r="F11">
            <v>2.4E-2</v>
          </cell>
          <cell r="G11">
            <v>0.104</v>
          </cell>
          <cell r="H11">
            <v>0.20300000000000001</v>
          </cell>
          <cell r="I11">
            <v>2.8368794326241202</v>
          </cell>
          <cell r="K11">
            <v>4.4619999999999997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369341</v>
          </cell>
          <cell r="E8">
            <v>19.878</v>
          </cell>
          <cell r="F8">
            <v>0.20499999999999999</v>
          </cell>
          <cell r="G8">
            <v>3.7999999999999999E-2</v>
          </cell>
          <cell r="H8">
            <v>0.45900000000000002</v>
          </cell>
          <cell r="I8">
            <v>3.0303030303030329</v>
          </cell>
          <cell r="K8">
            <v>14.632</v>
          </cell>
        </row>
        <row r="9">
          <cell r="B9">
            <v>369342</v>
          </cell>
          <cell r="E9">
            <v>17.41</v>
          </cell>
          <cell r="F9">
            <v>0.38100000000000001</v>
          </cell>
          <cell r="G9">
            <v>1.6910000000000001</v>
          </cell>
          <cell r="H9">
            <v>1.3220000000000001</v>
          </cell>
          <cell r="I9">
            <v>2.6490066225165525</v>
          </cell>
          <cell r="K9">
            <v>3.9060000000000001</v>
          </cell>
        </row>
        <row r="10">
          <cell r="B10">
            <v>369343</v>
          </cell>
          <cell r="E10">
            <v>17.143999999999998</v>
          </cell>
          <cell r="F10">
            <v>1.1779999999999999</v>
          </cell>
          <cell r="G10">
            <v>0.1</v>
          </cell>
          <cell r="H10">
            <v>0.89500000000000002</v>
          </cell>
          <cell r="I10">
            <v>3.0075187969924917</v>
          </cell>
          <cell r="K10">
            <v>7.9029999999999996</v>
          </cell>
        </row>
        <row r="11">
          <cell r="B11">
            <v>369344</v>
          </cell>
          <cell r="E11">
            <v>878.12199999999996</v>
          </cell>
          <cell r="F11">
            <v>1.6870000000000001</v>
          </cell>
          <cell r="G11">
            <v>1.82</v>
          </cell>
          <cell r="H11">
            <v>1.421</v>
          </cell>
          <cell r="I11">
            <v>3.0075187969924788</v>
          </cell>
          <cell r="K11">
            <v>109.071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30">
          <cell r="B30">
            <v>369853</v>
          </cell>
          <cell r="E30">
            <v>9.17</v>
          </cell>
          <cell r="F30">
            <v>7.0000000000000001E-3</v>
          </cell>
          <cell r="G30">
            <v>1.4999999999999999E-2</v>
          </cell>
          <cell r="H30">
            <v>5.2999999999999999E-2</v>
          </cell>
          <cell r="I30">
            <v>2.6666666666666665</v>
          </cell>
          <cell r="K30">
            <v>2.0139999999999998</v>
          </cell>
        </row>
        <row r="31">
          <cell r="B31">
            <v>369854</v>
          </cell>
          <cell r="E31">
            <v>12.065999999999999</v>
          </cell>
          <cell r="F31">
            <v>5.3999999999999999E-2</v>
          </cell>
          <cell r="G31">
            <v>4.3999999999999997E-2</v>
          </cell>
          <cell r="H31">
            <v>7.3999999999999996E-2</v>
          </cell>
          <cell r="I31">
            <v>2.7586206896551726</v>
          </cell>
          <cell r="K31">
            <v>6.7409999999999997</v>
          </cell>
        </row>
        <row r="32">
          <cell r="B32">
            <v>369855</v>
          </cell>
          <cell r="E32">
            <v>0.86199999999999999</v>
          </cell>
          <cell r="F32">
            <v>2E-3</v>
          </cell>
          <cell r="G32">
            <v>0.19900000000000001</v>
          </cell>
          <cell r="H32">
            <v>0.251</v>
          </cell>
          <cell r="I32">
            <v>2.7586206896551726</v>
          </cell>
          <cell r="K32">
            <v>1.2130000000000001</v>
          </cell>
        </row>
        <row r="33">
          <cell r="B33">
            <v>369856</v>
          </cell>
          <cell r="E33">
            <v>579.89800000000002</v>
          </cell>
          <cell r="F33">
            <v>2.8260000000000001</v>
          </cell>
          <cell r="G33">
            <v>0.61899999999999999</v>
          </cell>
          <cell r="H33">
            <v>0.61</v>
          </cell>
          <cell r="I33">
            <v>2.7777777777777821</v>
          </cell>
          <cell r="K33">
            <v>15.398999999999999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370206</v>
          </cell>
          <cell r="E15">
            <v>8.6639999999999997</v>
          </cell>
          <cell r="F15">
            <v>3.3000000000000002E-2</v>
          </cell>
          <cell r="G15">
            <v>9.2999999999999999E-2</v>
          </cell>
          <cell r="H15">
            <v>0.22700000000000001</v>
          </cell>
          <cell r="I15">
            <v>2.6143790849673185</v>
          </cell>
          <cell r="K15">
            <v>33.866999999999997</v>
          </cell>
        </row>
        <row r="16">
          <cell r="B16">
            <v>370207</v>
          </cell>
          <cell r="E16">
            <v>1.7380000000000002</v>
          </cell>
          <cell r="F16">
            <v>1.0369999999999999</v>
          </cell>
          <cell r="G16">
            <v>1.59</v>
          </cell>
          <cell r="H16">
            <v>5.0149999999999997</v>
          </cell>
          <cell r="I16">
            <v>2.8571428571428572</v>
          </cell>
          <cell r="K16">
            <v>18.079999999999998</v>
          </cell>
        </row>
        <row r="17">
          <cell r="B17">
            <v>370208</v>
          </cell>
          <cell r="E17">
            <v>1.3120000000000003</v>
          </cell>
          <cell r="F17">
            <v>3.5000000000000003E-2</v>
          </cell>
          <cell r="G17">
            <v>6.2E-2</v>
          </cell>
          <cell r="H17">
            <v>0.34399999999999997</v>
          </cell>
          <cell r="I17">
            <v>2.8985507246376909</v>
          </cell>
          <cell r="K17">
            <v>9.34</v>
          </cell>
        </row>
        <row r="19">
          <cell r="B19">
            <v>370210</v>
          </cell>
          <cell r="E19">
            <v>1.3580000000000001</v>
          </cell>
          <cell r="F19">
            <v>4.8000000000000001E-2</v>
          </cell>
          <cell r="G19">
            <v>4.5999999999999999E-2</v>
          </cell>
          <cell r="H19">
            <v>0.188</v>
          </cell>
          <cell r="I19">
            <v>2.8368794326241202</v>
          </cell>
          <cell r="K19">
            <v>7.7789999999999999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371497</v>
          </cell>
          <cell r="E8">
            <v>40.856000000000002</v>
          </cell>
          <cell r="F8">
            <v>0.82199999999999995</v>
          </cell>
          <cell r="G8">
            <v>0.22500000000000001</v>
          </cell>
          <cell r="H8">
            <v>0.81200000000000006</v>
          </cell>
          <cell r="I8">
            <v>3.0303030303030329</v>
          </cell>
          <cell r="K8">
            <v>107.02800000000001</v>
          </cell>
        </row>
        <row r="9">
          <cell r="B9">
            <v>371498</v>
          </cell>
          <cell r="E9">
            <v>32.57</v>
          </cell>
          <cell r="F9">
            <v>0.443</v>
          </cell>
          <cell r="G9">
            <v>6.6420000000000003</v>
          </cell>
          <cell r="H9">
            <v>3.1419999999999999</v>
          </cell>
          <cell r="I9">
            <v>3.0769230769230771</v>
          </cell>
          <cell r="K9">
            <v>26.553000000000001</v>
          </cell>
        </row>
        <row r="10">
          <cell r="B10">
            <v>371499</v>
          </cell>
          <cell r="E10">
            <v>11.222000000000001</v>
          </cell>
          <cell r="F10">
            <v>0.10299999999999999</v>
          </cell>
          <cell r="G10">
            <v>9.9000000000000005E-2</v>
          </cell>
          <cell r="H10">
            <v>0.36399999999999999</v>
          </cell>
          <cell r="I10">
            <v>2.9411764705882426</v>
          </cell>
          <cell r="K10">
            <v>25.25</v>
          </cell>
        </row>
        <row r="11">
          <cell r="B11">
            <v>371500</v>
          </cell>
          <cell r="E11">
            <v>2.472</v>
          </cell>
          <cell r="F11">
            <v>6.3E-2</v>
          </cell>
          <cell r="G11">
            <v>8.3000000000000004E-2</v>
          </cell>
          <cell r="H11">
            <v>0.27700000000000002</v>
          </cell>
          <cell r="I11">
            <v>2.8776978417266235</v>
          </cell>
          <cell r="K11">
            <v>7.069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372842</v>
          </cell>
          <cell r="E8">
            <v>1.1440000000000001</v>
          </cell>
          <cell r="F8">
            <v>5.2999999999999999E-2</v>
          </cell>
          <cell r="G8">
            <v>0.06</v>
          </cell>
          <cell r="H8">
            <v>0.71499999999999997</v>
          </cell>
          <cell r="I8">
            <v>2.9197080291970825</v>
          </cell>
          <cell r="K8">
            <v>7.1859999999999999</v>
          </cell>
        </row>
        <row r="9">
          <cell r="B9">
            <v>372843</v>
          </cell>
          <cell r="E9">
            <v>7.6339999999999995</v>
          </cell>
          <cell r="F9">
            <v>0.88</v>
          </cell>
          <cell r="G9">
            <v>0.22900000000000001</v>
          </cell>
          <cell r="H9">
            <v>1.292</v>
          </cell>
          <cell r="I9">
            <v>3.1249999999999973</v>
          </cell>
          <cell r="K9">
            <v>11.888</v>
          </cell>
        </row>
        <row r="10">
          <cell r="B10">
            <v>372844</v>
          </cell>
          <cell r="E10">
            <v>5.41</v>
          </cell>
          <cell r="F10">
            <v>0.19800000000000001</v>
          </cell>
          <cell r="G10">
            <v>0.499</v>
          </cell>
          <cell r="H10">
            <v>0.9</v>
          </cell>
          <cell r="I10">
            <v>2.9629629629629628</v>
          </cell>
          <cell r="K10">
            <v>7.3760000000000003</v>
          </cell>
        </row>
        <row r="11">
          <cell r="B11">
            <v>372845</v>
          </cell>
          <cell r="E11">
            <v>3.5839999999999996</v>
          </cell>
          <cell r="F11">
            <v>3.4000000000000002E-2</v>
          </cell>
          <cell r="G11">
            <v>3.1E-2</v>
          </cell>
          <cell r="H11">
            <v>7.6999999999999999E-2</v>
          </cell>
          <cell r="I11">
            <v>2.8694404591104741</v>
          </cell>
          <cell r="K11">
            <v>9.7360000000000007</v>
          </cell>
        </row>
        <row r="12">
          <cell r="B12">
            <v>372846</v>
          </cell>
          <cell r="E12">
            <v>1.28</v>
          </cell>
          <cell r="F12">
            <v>3.3000000000000002E-2</v>
          </cell>
          <cell r="G12">
            <v>9.9000000000000005E-2</v>
          </cell>
          <cell r="H12">
            <v>0.40400000000000003</v>
          </cell>
          <cell r="I12">
            <v>2.8985507246376789</v>
          </cell>
          <cell r="K12">
            <v>6.4619999999999997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374086</v>
          </cell>
          <cell r="E15">
            <v>2.6819999999999999</v>
          </cell>
          <cell r="F15">
            <v>3.5000000000000003E-2</v>
          </cell>
          <cell r="G15">
            <v>0.16800000000000001</v>
          </cell>
          <cell r="H15">
            <v>0.58699999999999997</v>
          </cell>
          <cell r="I15">
            <v>2.631578947368423</v>
          </cell>
          <cell r="K15">
            <v>4.7809999999999997</v>
          </cell>
        </row>
        <row r="16">
          <cell r="B16">
            <v>374087</v>
          </cell>
          <cell r="E16">
            <v>5.9560000000000004</v>
          </cell>
          <cell r="F16">
            <v>0.34300000000000003</v>
          </cell>
          <cell r="G16">
            <v>1.1910000000000001</v>
          </cell>
          <cell r="H16">
            <v>3.3330000000000002</v>
          </cell>
          <cell r="I16">
            <v>2.777777777777771</v>
          </cell>
          <cell r="K16">
            <v>15.021000000000001</v>
          </cell>
        </row>
        <row r="17">
          <cell r="B17">
            <v>374088</v>
          </cell>
          <cell r="E17">
            <v>8.1440000000000001</v>
          </cell>
          <cell r="F17">
            <v>0.19600000000000001</v>
          </cell>
          <cell r="G17">
            <v>0.32800000000000001</v>
          </cell>
          <cell r="H17">
            <v>0.68100000000000005</v>
          </cell>
          <cell r="I17">
            <v>2.6666666666666665</v>
          </cell>
          <cell r="K17">
            <v>13.148999999999999</v>
          </cell>
        </row>
        <row r="19">
          <cell r="B19">
            <v>374090</v>
          </cell>
          <cell r="E19">
            <v>1.45</v>
          </cell>
          <cell r="F19">
            <v>2.1999999999999999E-2</v>
          </cell>
          <cell r="G19">
            <v>1.4E-2</v>
          </cell>
          <cell r="H19">
            <v>4.3999999999999997E-2</v>
          </cell>
          <cell r="I19">
            <v>2.6143790849673278</v>
          </cell>
          <cell r="K19">
            <v>0.60799999999999998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374871</v>
          </cell>
          <cell r="E8">
            <v>2.6079999999999997</v>
          </cell>
          <cell r="I8">
            <v>2.6666666666666665</v>
          </cell>
        </row>
        <row r="9">
          <cell r="B9">
            <v>374872</v>
          </cell>
          <cell r="E9">
            <v>4.33</v>
          </cell>
          <cell r="I9">
            <v>2.7586206896551726</v>
          </cell>
        </row>
        <row r="10">
          <cell r="B10">
            <v>374873</v>
          </cell>
          <cell r="E10">
            <v>6.0140000000000011</v>
          </cell>
          <cell r="I10">
            <v>2.6845637583892659</v>
          </cell>
        </row>
        <row r="11">
          <cell r="B11">
            <v>374874</v>
          </cell>
          <cell r="E11">
            <v>3.91</v>
          </cell>
          <cell r="I11">
            <v>2.6143790849673185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7">
          <cell r="B17">
            <v>375238</v>
          </cell>
          <cell r="E17">
            <v>3.1259999999999994</v>
          </cell>
          <cell r="F17">
            <v>5.0999999999999997E-2</v>
          </cell>
          <cell r="G17">
            <v>0.10100000000000001</v>
          </cell>
          <cell r="H17">
            <v>0.27700000000000002</v>
          </cell>
          <cell r="I17">
            <v>2.5316455696202516</v>
          </cell>
          <cell r="K17">
            <v>12.061999999999999</v>
          </cell>
        </row>
        <row r="19">
          <cell r="B19">
            <v>375240</v>
          </cell>
          <cell r="E19">
            <v>2.298</v>
          </cell>
          <cell r="F19">
            <v>0.05</v>
          </cell>
          <cell r="G19">
            <v>0.23</v>
          </cell>
          <cell r="H19">
            <v>0.73899999999999999</v>
          </cell>
          <cell r="I19">
            <v>2.5477707006369443</v>
          </cell>
          <cell r="K19">
            <v>6.0469999999999997</v>
          </cell>
        </row>
        <row r="20">
          <cell r="B20">
            <v>375241</v>
          </cell>
          <cell r="E20">
            <v>2.8739999999999997</v>
          </cell>
          <cell r="F20">
            <v>4.7E-2</v>
          </cell>
          <cell r="G20">
            <v>0.14499999999999999</v>
          </cell>
          <cell r="H20">
            <v>0.55500000000000005</v>
          </cell>
          <cell r="I20">
            <v>2.5477707006369443</v>
          </cell>
          <cell r="K20">
            <v>8.2170000000000005</v>
          </cell>
        </row>
        <row r="21">
          <cell r="B21">
            <v>375242</v>
          </cell>
          <cell r="E21">
            <v>2.1260000000000003</v>
          </cell>
          <cell r="F21">
            <v>2.5000000000000001E-2</v>
          </cell>
          <cell r="G21">
            <v>4.3999999999999997E-2</v>
          </cell>
          <cell r="H21">
            <v>7.4999999999999997E-2</v>
          </cell>
          <cell r="I21">
            <v>2.5</v>
          </cell>
          <cell r="K21">
            <v>8.532</v>
          </cell>
        </row>
        <row r="22">
          <cell r="B22">
            <v>375243</v>
          </cell>
          <cell r="E22">
            <v>6.726</v>
          </cell>
          <cell r="F22">
            <v>0.252</v>
          </cell>
          <cell r="G22">
            <v>0.79700000000000004</v>
          </cell>
          <cell r="H22">
            <v>1.304</v>
          </cell>
          <cell r="I22">
            <v>2.5641025641025603</v>
          </cell>
          <cell r="K22">
            <v>17.611000000000001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375626</v>
          </cell>
          <cell r="E12">
            <v>6.5380000000000003</v>
          </cell>
          <cell r="F12">
            <v>0.16200000000000001</v>
          </cell>
          <cell r="G12">
            <v>2.7090000000000001</v>
          </cell>
          <cell r="H12">
            <v>1.1599999999999999</v>
          </cell>
          <cell r="I12">
            <v>2.5157232704402461</v>
          </cell>
          <cell r="K12">
            <v>11.051</v>
          </cell>
        </row>
        <row r="14">
          <cell r="B14">
            <v>375628</v>
          </cell>
          <cell r="E14">
            <v>0.624</v>
          </cell>
          <cell r="F14">
            <v>1.9E-2</v>
          </cell>
          <cell r="G14">
            <v>3.5000000000000003E-2</v>
          </cell>
          <cell r="H14">
            <v>0.08</v>
          </cell>
          <cell r="I14">
            <v>2.5316455696202516</v>
          </cell>
          <cell r="K14">
            <v>2.0329999999999999</v>
          </cell>
        </row>
        <row r="15">
          <cell r="B15">
            <v>375629</v>
          </cell>
          <cell r="E15">
            <v>8.66</v>
          </cell>
          <cell r="F15">
            <v>8.3000000000000004E-2</v>
          </cell>
          <cell r="G15">
            <v>0.27100000000000002</v>
          </cell>
          <cell r="H15">
            <v>0.68</v>
          </cell>
          <cell r="I15">
            <v>2.4844720496894377</v>
          </cell>
          <cell r="K15">
            <v>8.1980000000000004</v>
          </cell>
        </row>
        <row r="16">
          <cell r="B16">
            <v>375630</v>
          </cell>
          <cell r="E16">
            <v>1.1039999999999999</v>
          </cell>
          <cell r="F16">
            <v>4.9000000000000002E-2</v>
          </cell>
          <cell r="G16">
            <v>0.158</v>
          </cell>
          <cell r="H16">
            <v>0.53900000000000003</v>
          </cell>
          <cell r="I16">
            <v>2.5477707006369443</v>
          </cell>
          <cell r="K16">
            <v>6.9039999999999999</v>
          </cell>
        </row>
        <row r="17">
          <cell r="B17">
            <v>375631</v>
          </cell>
          <cell r="E17">
            <v>7.25</v>
          </cell>
          <cell r="F17">
            <v>0.28699999999999998</v>
          </cell>
          <cell r="G17">
            <v>0.21299999999999999</v>
          </cell>
          <cell r="H17">
            <v>0.626</v>
          </cell>
          <cell r="I17">
            <v>2.5806451612903225</v>
          </cell>
          <cell r="K17">
            <v>10.241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361321</v>
          </cell>
          <cell r="E8">
            <v>0.78399999999999992</v>
          </cell>
          <cell r="F8">
            <v>1.4E-2</v>
          </cell>
          <cell r="G8">
            <v>3.3000000000000002E-2</v>
          </cell>
          <cell r="H8">
            <v>0.112</v>
          </cell>
          <cell r="I8">
            <v>2.5974025974025916</v>
          </cell>
          <cell r="K8">
            <v>2.4630000000000001</v>
          </cell>
        </row>
        <row r="9">
          <cell r="B9">
            <v>361322</v>
          </cell>
          <cell r="E9">
            <v>15.728</v>
          </cell>
          <cell r="F9">
            <v>7.2999999999999995E-2</v>
          </cell>
          <cell r="G9">
            <v>3.5000000000000003E-2</v>
          </cell>
          <cell r="H9">
            <v>0.125</v>
          </cell>
          <cell r="I9">
            <v>2.6315789473684132</v>
          </cell>
          <cell r="K9">
            <v>3.5259999999999998</v>
          </cell>
        </row>
        <row r="10">
          <cell r="B10">
            <v>361323</v>
          </cell>
          <cell r="E10">
            <v>5.7079999999999993</v>
          </cell>
          <cell r="F10">
            <v>0.17699999999999999</v>
          </cell>
          <cell r="G10">
            <v>7.4999999999999997E-2</v>
          </cell>
          <cell r="H10">
            <v>8.5000000000000006E-2</v>
          </cell>
          <cell r="I10">
            <v>2.6845637583892659</v>
          </cell>
          <cell r="K10">
            <v>3.22</v>
          </cell>
        </row>
        <row r="11">
          <cell r="B11">
            <v>361324</v>
          </cell>
          <cell r="E11">
            <v>17.899999999999999</v>
          </cell>
          <cell r="F11">
            <v>0.36299999999999999</v>
          </cell>
          <cell r="G11">
            <v>0.57399999999999995</v>
          </cell>
          <cell r="H11">
            <v>1.0249999999999999</v>
          </cell>
          <cell r="I11">
            <v>2.5316455696202604</v>
          </cell>
          <cell r="K11">
            <v>2.7989999999999999</v>
          </cell>
        </row>
        <row r="12">
          <cell r="B12">
            <v>361325</v>
          </cell>
          <cell r="E12">
            <v>39.373999999999995</v>
          </cell>
          <cell r="F12">
            <v>3.2269999999999999</v>
          </cell>
          <cell r="G12">
            <v>0.57099999999999995</v>
          </cell>
          <cell r="H12">
            <v>2.2650000000000001</v>
          </cell>
          <cell r="I12">
            <v>3.1007751937984551</v>
          </cell>
          <cell r="K12">
            <v>28.77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375718</v>
          </cell>
          <cell r="E11">
            <v>0.96799999999999997</v>
          </cell>
          <cell r="F11">
            <v>3.5000000000000003E-2</v>
          </cell>
          <cell r="G11">
            <v>6.7000000000000004E-2</v>
          </cell>
          <cell r="H11">
            <v>0.24399999999999999</v>
          </cell>
          <cell r="I11">
            <v>2.7210884353741518</v>
          </cell>
          <cell r="K11">
            <v>3.1419999999999999</v>
          </cell>
        </row>
        <row r="12">
          <cell r="B12">
            <v>375719</v>
          </cell>
          <cell r="E12">
            <v>5.0419999999999998</v>
          </cell>
          <cell r="F12">
            <v>0.42099999999999999</v>
          </cell>
          <cell r="G12">
            <v>1.246</v>
          </cell>
          <cell r="H12">
            <v>0.95299999999999996</v>
          </cell>
          <cell r="I12">
            <v>2.8985507246376789</v>
          </cell>
          <cell r="K12">
            <v>24.276</v>
          </cell>
        </row>
        <row r="13">
          <cell r="B13">
            <v>375720</v>
          </cell>
          <cell r="E13">
            <v>5.5659999999999998</v>
          </cell>
          <cell r="F13">
            <v>0.44</v>
          </cell>
          <cell r="G13">
            <v>1.2010000000000001</v>
          </cell>
          <cell r="H13">
            <v>0.96399999999999997</v>
          </cell>
          <cell r="I13">
            <v>2.9197080291970825</v>
          </cell>
          <cell r="K13">
            <v>29.300999999999998</v>
          </cell>
        </row>
        <row r="14">
          <cell r="B14">
            <v>375721</v>
          </cell>
          <cell r="E14">
            <v>18.995999999999999</v>
          </cell>
          <cell r="F14">
            <v>0.39800000000000002</v>
          </cell>
          <cell r="G14">
            <v>0.64900000000000002</v>
          </cell>
          <cell r="H14">
            <v>0.98199999999999998</v>
          </cell>
          <cell r="I14">
            <v>2.8985507246376789</v>
          </cell>
          <cell r="K14">
            <v>29.713999999999999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376782</v>
          </cell>
          <cell r="E11">
            <v>3.698</v>
          </cell>
          <cell r="F11">
            <v>7.0000000000000007E-2</v>
          </cell>
          <cell r="G11">
            <v>1.22</v>
          </cell>
          <cell r="H11">
            <v>1.458</v>
          </cell>
          <cell r="K11">
            <v>14.724</v>
          </cell>
        </row>
        <row r="12">
          <cell r="B12">
            <v>376783</v>
          </cell>
          <cell r="E12">
            <v>0.74399999999999988</v>
          </cell>
          <cell r="F12">
            <v>1.2E-2</v>
          </cell>
          <cell r="G12">
            <v>0.11600000000000001</v>
          </cell>
          <cell r="H12">
            <v>0.19900000000000001</v>
          </cell>
          <cell r="K12">
            <v>3.5710000000000002</v>
          </cell>
        </row>
        <row r="14">
          <cell r="B14">
            <v>376785</v>
          </cell>
          <cell r="E14">
            <v>1.6480000000000001</v>
          </cell>
          <cell r="F14">
            <v>1.4E-2</v>
          </cell>
          <cell r="G14">
            <v>0.13700000000000001</v>
          </cell>
          <cell r="H14">
            <v>0.37</v>
          </cell>
          <cell r="K14">
            <v>7.218</v>
          </cell>
        </row>
        <row r="15">
          <cell r="B15">
            <v>376786</v>
          </cell>
          <cell r="E15">
            <v>45.385999999999996</v>
          </cell>
          <cell r="F15">
            <v>0.39</v>
          </cell>
          <cell r="G15">
            <v>1.466</v>
          </cell>
          <cell r="H15">
            <v>2.1669999999999998</v>
          </cell>
          <cell r="K15">
            <v>77.134</v>
          </cell>
        </row>
        <row r="16">
          <cell r="B16">
            <v>376787</v>
          </cell>
          <cell r="E16">
            <v>1.1919999999999999</v>
          </cell>
          <cell r="F16">
            <v>4.2999999999999997E-2</v>
          </cell>
          <cell r="G16">
            <v>5.7000000000000002E-2</v>
          </cell>
          <cell r="H16">
            <v>0.23200000000000001</v>
          </cell>
          <cell r="K16">
            <v>3.758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378359</v>
          </cell>
          <cell r="E11">
            <v>4.07</v>
          </cell>
          <cell r="F11">
            <v>0.86899999999999999</v>
          </cell>
          <cell r="G11">
            <v>0.221</v>
          </cell>
          <cell r="H11">
            <v>2.7810000000000001</v>
          </cell>
          <cell r="K11">
            <v>3.6960000000000002</v>
          </cell>
        </row>
        <row r="12">
          <cell r="B12">
            <v>378360</v>
          </cell>
          <cell r="E12">
            <v>4.7780000000000005</v>
          </cell>
          <cell r="F12">
            <v>0.16400000000000001</v>
          </cell>
          <cell r="G12">
            <v>0.18099999999999999</v>
          </cell>
          <cell r="H12">
            <v>0.82099999999999995</v>
          </cell>
          <cell r="K12">
            <v>4.0019999999999998</v>
          </cell>
        </row>
        <row r="14">
          <cell r="B14">
            <v>378362</v>
          </cell>
          <cell r="E14">
            <v>3.6220000000000003</v>
          </cell>
          <cell r="F14">
            <v>0.19400000000000001</v>
          </cell>
          <cell r="G14">
            <v>0.22600000000000001</v>
          </cell>
          <cell r="H14">
            <v>0.97</v>
          </cell>
          <cell r="K14">
            <v>5.4630000000000001</v>
          </cell>
        </row>
        <row r="15">
          <cell r="B15">
            <v>378363</v>
          </cell>
          <cell r="E15">
            <v>28.986000000000001</v>
          </cell>
          <cell r="F15">
            <v>0.58399999999999996</v>
          </cell>
          <cell r="G15">
            <v>1.1679999999999999</v>
          </cell>
          <cell r="H15">
            <v>1.2909999999999999</v>
          </cell>
          <cell r="K15">
            <v>3.4529999999999998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9">
          <cell r="B19">
            <v>378529</v>
          </cell>
          <cell r="E19">
            <v>7.0360000000000005</v>
          </cell>
          <cell r="F19">
            <v>2.4E-2</v>
          </cell>
          <cell r="G19">
            <v>6.0999999999999999E-2</v>
          </cell>
          <cell r="H19">
            <v>0.43099999999999999</v>
          </cell>
          <cell r="I19">
            <v>2.5806451612903225</v>
          </cell>
          <cell r="K19">
            <v>5.8070000000000004</v>
          </cell>
        </row>
        <row r="20">
          <cell r="B20">
            <v>378530</v>
          </cell>
          <cell r="E20">
            <v>0.27200000000000002</v>
          </cell>
          <cell r="F20">
            <v>6.0000000000000001E-3</v>
          </cell>
          <cell r="G20">
            <v>0.01</v>
          </cell>
          <cell r="H20">
            <v>5.8000000000000003E-2</v>
          </cell>
          <cell r="I20">
            <v>2.7210884353741518</v>
          </cell>
          <cell r="K20">
            <v>1.728</v>
          </cell>
        </row>
        <row r="21">
          <cell r="B21">
            <v>378531</v>
          </cell>
          <cell r="E21">
            <v>2.76</v>
          </cell>
          <cell r="F21">
            <v>0.436</v>
          </cell>
          <cell r="G21">
            <v>2.5999999999999999E-2</v>
          </cell>
          <cell r="H21">
            <v>4.742</v>
          </cell>
          <cell r="I21">
            <v>2.8985507246376909</v>
          </cell>
          <cell r="K21">
            <v>4.8099999999999996</v>
          </cell>
        </row>
        <row r="22">
          <cell r="B22">
            <v>378532</v>
          </cell>
          <cell r="E22">
            <v>10.752000000000001</v>
          </cell>
          <cell r="F22">
            <v>0.80700000000000005</v>
          </cell>
          <cell r="G22">
            <v>0.105</v>
          </cell>
          <cell r="H22">
            <v>4.5990000000000002</v>
          </cell>
          <cell r="I22">
            <v>2.9411764705882302</v>
          </cell>
          <cell r="K22">
            <v>12.997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378878</v>
          </cell>
          <cell r="E8">
            <v>0.39199999999999996</v>
          </cell>
          <cell r="F8">
            <v>3.4000000000000002E-2</v>
          </cell>
          <cell r="G8">
            <v>4.4999999999999998E-2</v>
          </cell>
          <cell r="H8">
            <v>0.32400000000000001</v>
          </cell>
          <cell r="I8">
            <v>2.7210884353741411</v>
          </cell>
          <cell r="K8">
            <v>1.7589999999999999</v>
          </cell>
        </row>
        <row r="9">
          <cell r="B9">
            <v>378879</v>
          </cell>
          <cell r="E9">
            <v>7.0020000000000007</v>
          </cell>
          <cell r="F9">
            <v>0.16900000000000001</v>
          </cell>
          <cell r="G9">
            <v>6.6000000000000003E-2</v>
          </cell>
          <cell r="H9">
            <v>0.17799999999999999</v>
          </cell>
          <cell r="I9">
            <v>2.7586206896551726</v>
          </cell>
          <cell r="K9">
            <v>8.74</v>
          </cell>
        </row>
        <row r="10">
          <cell r="B10">
            <v>378880</v>
          </cell>
          <cell r="E10">
            <v>6.4520000000000008</v>
          </cell>
          <cell r="F10">
            <v>0.22</v>
          </cell>
          <cell r="G10">
            <v>0.32100000000000001</v>
          </cell>
          <cell r="H10">
            <v>0.60099999999999998</v>
          </cell>
          <cell r="I10">
            <v>2.7586206896551726</v>
          </cell>
          <cell r="K10">
            <v>14.993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5">
          <cell r="B25">
            <v>380370</v>
          </cell>
          <cell r="E25">
            <v>0.30200000000000005</v>
          </cell>
          <cell r="F25">
            <v>7.0000000000000001E-3</v>
          </cell>
          <cell r="G25">
            <v>7.0000000000000001E-3</v>
          </cell>
          <cell r="H25">
            <v>4.1000000000000002E-2</v>
          </cell>
          <cell r="K25">
            <v>0.94399999999999995</v>
          </cell>
        </row>
        <row r="26">
          <cell r="B26">
            <v>380371</v>
          </cell>
          <cell r="E26">
            <v>7.7039999999999997</v>
          </cell>
          <cell r="F26">
            <v>1.6990000000000001</v>
          </cell>
          <cell r="G26">
            <v>0.77700000000000002</v>
          </cell>
          <cell r="H26">
            <v>3.649</v>
          </cell>
          <cell r="K26">
            <v>5.65</v>
          </cell>
        </row>
        <row r="27">
          <cell r="B27">
            <v>380372</v>
          </cell>
          <cell r="E27">
            <v>0.8640000000000001</v>
          </cell>
          <cell r="F27">
            <v>1.4999999999999999E-2</v>
          </cell>
          <cell r="G27">
            <v>1.4999999999999999E-2</v>
          </cell>
          <cell r="H27">
            <v>0.32900000000000001</v>
          </cell>
          <cell r="K27">
            <v>2.7650000000000001</v>
          </cell>
        </row>
        <row r="28">
          <cell r="B28">
            <v>380373</v>
          </cell>
          <cell r="E28">
            <v>0.16200000000000001</v>
          </cell>
          <cell r="F28">
            <v>3.5999999999999997E-2</v>
          </cell>
          <cell r="G28">
            <v>0.113</v>
          </cell>
          <cell r="H28">
            <v>0.29799999999999999</v>
          </cell>
          <cell r="K28">
            <v>0.94499999999999995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380841</v>
          </cell>
          <cell r="E8">
            <v>3.4279999999999999</v>
          </cell>
          <cell r="F8">
            <v>0.437</v>
          </cell>
          <cell r="G8">
            <v>0.22700000000000001</v>
          </cell>
          <cell r="H8">
            <v>2.3879999999999999</v>
          </cell>
          <cell r="K8">
            <v>6.3410000000000002</v>
          </cell>
        </row>
        <row r="9">
          <cell r="B9">
            <v>380842</v>
          </cell>
          <cell r="E9">
            <v>22.894000000000002</v>
          </cell>
          <cell r="F9">
            <v>0.14699999999999999</v>
          </cell>
          <cell r="G9">
            <v>0.75700000000000001</v>
          </cell>
          <cell r="H9">
            <v>1.1100000000000001</v>
          </cell>
          <cell r="K9">
            <v>12.474</v>
          </cell>
        </row>
        <row r="10">
          <cell r="B10">
            <v>380843</v>
          </cell>
          <cell r="E10">
            <v>0.37199999999999994</v>
          </cell>
          <cell r="F10">
            <v>0.01</v>
          </cell>
          <cell r="G10">
            <v>2.1999999999999999E-2</v>
          </cell>
          <cell r="H10">
            <v>0.113</v>
          </cell>
          <cell r="K10">
            <v>1.113</v>
          </cell>
        </row>
        <row r="11">
          <cell r="B11">
            <v>380844</v>
          </cell>
          <cell r="E11">
            <v>0.55000000000000004</v>
          </cell>
          <cell r="F11">
            <v>4.5999999999999999E-2</v>
          </cell>
          <cell r="G11">
            <v>6.0999999999999999E-2</v>
          </cell>
          <cell r="H11">
            <v>0.23799999999999999</v>
          </cell>
          <cell r="K11">
            <v>1.843</v>
          </cell>
        </row>
        <row r="12">
          <cell r="B12">
            <v>380845</v>
          </cell>
          <cell r="E12">
            <v>1.5079999999999998</v>
          </cell>
          <cell r="F12">
            <v>1.6E-2</v>
          </cell>
          <cell r="G12">
            <v>1.2999999999999999E-2</v>
          </cell>
          <cell r="H12">
            <v>0.504</v>
          </cell>
          <cell r="K12">
            <v>5.9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0">
          <cell r="B20">
            <v>381281</v>
          </cell>
          <cell r="E20">
            <v>7.418000000000001</v>
          </cell>
          <cell r="F20">
            <v>0.61299999999999999</v>
          </cell>
          <cell r="G20">
            <v>0.23599999999999999</v>
          </cell>
          <cell r="H20">
            <v>0.84</v>
          </cell>
          <cell r="K20">
            <v>1.7170000000000001</v>
          </cell>
        </row>
        <row r="21">
          <cell r="B21">
            <v>381282</v>
          </cell>
          <cell r="E21">
            <v>1.464</v>
          </cell>
          <cell r="F21">
            <v>8.1000000000000003E-2</v>
          </cell>
          <cell r="G21">
            <v>0.34399999999999997</v>
          </cell>
          <cell r="H21">
            <v>0.94399999999999995</v>
          </cell>
          <cell r="K21">
            <v>4.4770000000000003</v>
          </cell>
        </row>
        <row r="22">
          <cell r="B22">
            <v>381283</v>
          </cell>
          <cell r="E22">
            <v>6.0319999999999991</v>
          </cell>
          <cell r="F22">
            <v>6.3E-2</v>
          </cell>
          <cell r="G22">
            <v>0.159</v>
          </cell>
          <cell r="H22">
            <v>0.628</v>
          </cell>
          <cell r="K22">
            <v>5.0129999999999999</v>
          </cell>
        </row>
        <row r="23">
          <cell r="B23">
            <v>381284</v>
          </cell>
          <cell r="E23">
            <v>0</v>
          </cell>
          <cell r="F23">
            <v>0.01</v>
          </cell>
          <cell r="G23">
            <v>2E-3</v>
          </cell>
          <cell r="H23">
            <v>1.0999999999999999E-2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7">
          <cell r="B17">
            <v>381566</v>
          </cell>
          <cell r="E17">
            <v>7.4639999999999995</v>
          </cell>
          <cell r="F17">
            <v>0.28199999999999997</v>
          </cell>
          <cell r="G17">
            <v>1.2589999999999999</v>
          </cell>
          <cell r="H17">
            <v>1.387</v>
          </cell>
          <cell r="K17">
            <v>9.8059999999999992</v>
          </cell>
        </row>
        <row r="19">
          <cell r="B19">
            <v>381568</v>
          </cell>
          <cell r="E19">
            <v>0.32599999999999996</v>
          </cell>
          <cell r="F19">
            <v>1.2999999999999999E-2</v>
          </cell>
          <cell r="G19">
            <v>5.8000000000000003E-2</v>
          </cell>
          <cell r="H19">
            <v>8.5999999999999993E-2</v>
          </cell>
          <cell r="K19">
            <v>0.49</v>
          </cell>
        </row>
        <row r="20">
          <cell r="B20">
            <v>381569</v>
          </cell>
          <cell r="E20">
            <v>0.22599999999999998</v>
          </cell>
          <cell r="F20">
            <v>6.0000000000000001E-3</v>
          </cell>
          <cell r="G20">
            <v>5.0999999999999997E-2</v>
          </cell>
          <cell r="H20">
            <v>8.2000000000000003E-2</v>
          </cell>
          <cell r="K20">
            <v>0.107</v>
          </cell>
        </row>
        <row r="21">
          <cell r="B21">
            <v>381570</v>
          </cell>
          <cell r="E21">
            <v>0.98599999999999999</v>
          </cell>
          <cell r="F21">
            <v>4.4999999999999998E-2</v>
          </cell>
          <cell r="G21">
            <v>0.112</v>
          </cell>
          <cell r="H21">
            <v>0.58899999999999997</v>
          </cell>
          <cell r="K21">
            <v>2.581</v>
          </cell>
        </row>
        <row r="22">
          <cell r="B22">
            <v>381571</v>
          </cell>
          <cell r="E22">
            <v>3.1879999999999997</v>
          </cell>
          <cell r="F22">
            <v>0.255</v>
          </cell>
          <cell r="G22">
            <v>0.35199999999999998</v>
          </cell>
          <cell r="H22">
            <v>3.9889999999999999</v>
          </cell>
          <cell r="K22">
            <v>5.1420000000000003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9">
          <cell r="B9">
            <v>383110</v>
          </cell>
          <cell r="E9">
            <v>0.92799999999999994</v>
          </cell>
          <cell r="F9">
            <v>0.01</v>
          </cell>
          <cell r="G9">
            <v>2.7E-2</v>
          </cell>
          <cell r="H9">
            <v>0.16800000000000001</v>
          </cell>
          <cell r="K9">
            <v>3.839</v>
          </cell>
        </row>
        <row r="10">
          <cell r="B10">
            <v>383111</v>
          </cell>
          <cell r="E10">
            <v>1.62</v>
          </cell>
          <cell r="F10">
            <v>1.0999999999999999E-2</v>
          </cell>
          <cell r="G10">
            <v>0.16400000000000001</v>
          </cell>
          <cell r="H10">
            <v>0.19900000000000001</v>
          </cell>
          <cell r="K10">
            <v>7.3129999999999997</v>
          </cell>
        </row>
        <row r="11">
          <cell r="B11">
            <v>383112</v>
          </cell>
          <cell r="E11">
            <v>6.378000000000001</v>
          </cell>
          <cell r="F11">
            <v>7.4999999999999997E-2</v>
          </cell>
          <cell r="G11">
            <v>0.27800000000000002</v>
          </cell>
          <cell r="H11">
            <v>0.626</v>
          </cell>
          <cell r="K11">
            <v>9.98</v>
          </cell>
        </row>
        <row r="12">
          <cell r="B12">
            <v>383113</v>
          </cell>
          <cell r="E12">
            <v>2.5259999999999998</v>
          </cell>
          <cell r="F12">
            <v>0.01</v>
          </cell>
          <cell r="G12">
            <v>3.4000000000000002E-2</v>
          </cell>
          <cell r="H12">
            <v>0.13100000000000001</v>
          </cell>
          <cell r="K12">
            <v>2.7639999999999998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361633</v>
          </cell>
          <cell r="E8">
            <v>0.82799999999999996</v>
          </cell>
          <cell r="F8">
            <v>2.9000000000000001E-2</v>
          </cell>
          <cell r="G8">
            <v>8.5000000000000006E-2</v>
          </cell>
          <cell r="H8">
            <v>0.20200000000000001</v>
          </cell>
          <cell r="I8">
            <v>2.8776978417266235</v>
          </cell>
          <cell r="K8">
            <v>3.5390000000000001</v>
          </cell>
        </row>
        <row r="9">
          <cell r="B9">
            <v>361634</v>
          </cell>
          <cell r="E9">
            <v>10.606</v>
          </cell>
          <cell r="F9">
            <v>0.26</v>
          </cell>
          <cell r="G9">
            <v>0.58099999999999996</v>
          </cell>
          <cell r="H9">
            <v>1.129</v>
          </cell>
          <cell r="I9">
            <v>2.8571428571428572</v>
          </cell>
          <cell r="K9">
            <v>4.4320000000000004</v>
          </cell>
        </row>
        <row r="10">
          <cell r="B10">
            <v>361635</v>
          </cell>
          <cell r="E10">
            <v>5.128000000000001</v>
          </cell>
          <cell r="F10">
            <v>0.39900000000000002</v>
          </cell>
          <cell r="G10">
            <v>0.217</v>
          </cell>
          <cell r="H10">
            <v>0.6</v>
          </cell>
          <cell r="I10">
            <v>2.7972027972027949</v>
          </cell>
          <cell r="K10">
            <v>3.4060000000000001</v>
          </cell>
        </row>
        <row r="11">
          <cell r="B11">
            <v>361636</v>
          </cell>
          <cell r="E11">
            <v>26.76</v>
          </cell>
          <cell r="F11">
            <v>0.44500000000000001</v>
          </cell>
          <cell r="G11">
            <v>1.75</v>
          </cell>
          <cell r="H11">
            <v>3.2989999999999999</v>
          </cell>
          <cell r="I11">
            <v>2.9411764705882426</v>
          </cell>
          <cell r="K11">
            <v>8.0180000000000007</v>
          </cell>
        </row>
        <row r="12">
          <cell r="B12">
            <v>361637</v>
          </cell>
          <cell r="E12">
            <v>27.821999999999999</v>
          </cell>
          <cell r="F12">
            <v>1.738</v>
          </cell>
          <cell r="G12">
            <v>0.38700000000000001</v>
          </cell>
          <cell r="H12">
            <v>0.97699999999999998</v>
          </cell>
          <cell r="I12">
            <v>3.0075187969924788</v>
          </cell>
          <cell r="K12">
            <v>22.408000000000001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385844</v>
          </cell>
          <cell r="E15">
            <v>0.77399999999999991</v>
          </cell>
          <cell r="F15">
            <v>1.2999999999999999E-2</v>
          </cell>
          <cell r="G15">
            <v>3.7999999999999999E-2</v>
          </cell>
          <cell r="H15">
            <v>6.4000000000000001E-2</v>
          </cell>
          <cell r="K15">
            <v>2.4689999999999999</v>
          </cell>
        </row>
        <row r="16">
          <cell r="B16">
            <v>385845</v>
          </cell>
          <cell r="E16">
            <v>2.2599999999999998</v>
          </cell>
          <cell r="F16">
            <v>1.9E-2</v>
          </cell>
          <cell r="G16">
            <v>9.4E-2</v>
          </cell>
          <cell r="H16">
            <v>0.158</v>
          </cell>
          <cell r="K16">
            <v>9.9440000000000008</v>
          </cell>
        </row>
        <row r="17">
          <cell r="B17">
            <v>385846</v>
          </cell>
          <cell r="E17">
            <v>0.81799999999999995</v>
          </cell>
          <cell r="F17">
            <v>8.9999999999999993E-3</v>
          </cell>
          <cell r="G17">
            <v>1.7000000000000001E-2</v>
          </cell>
          <cell r="H17">
            <v>0.35799999999999998</v>
          </cell>
          <cell r="K17">
            <v>0.745</v>
          </cell>
        </row>
        <row r="19">
          <cell r="B19">
            <v>385848</v>
          </cell>
          <cell r="E19">
            <v>3.59</v>
          </cell>
          <cell r="F19">
            <v>2.8000000000000001E-2</v>
          </cell>
          <cell r="G19">
            <v>7.0000000000000001E-3</v>
          </cell>
          <cell r="H19">
            <v>9.9000000000000005E-2</v>
          </cell>
          <cell r="K19">
            <v>4.548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2">
          <cell r="B12">
            <v>387938</v>
          </cell>
          <cell r="E12">
            <v>1.4979999999999998</v>
          </cell>
          <cell r="F12">
            <v>3.4000000000000002E-2</v>
          </cell>
          <cell r="G12">
            <v>6.0999999999999999E-2</v>
          </cell>
          <cell r="H12">
            <v>0.36599999999999999</v>
          </cell>
          <cell r="I12">
            <v>2.6845637583892556</v>
          </cell>
          <cell r="K12">
            <v>5.0389999999999997</v>
          </cell>
        </row>
        <row r="14">
          <cell r="B14">
            <v>387940</v>
          </cell>
          <cell r="E14">
            <v>1.1440000000000001</v>
          </cell>
          <cell r="F14">
            <v>2.8000000000000001E-2</v>
          </cell>
          <cell r="G14">
            <v>0.106</v>
          </cell>
          <cell r="H14">
            <v>0.38300000000000001</v>
          </cell>
          <cell r="I14">
            <v>2.6845637583892556</v>
          </cell>
          <cell r="K14">
            <v>15.603</v>
          </cell>
        </row>
        <row r="15">
          <cell r="B15">
            <v>387941</v>
          </cell>
          <cell r="E15">
            <v>0.28000000000000003</v>
          </cell>
          <cell r="F15">
            <v>7.0000000000000001E-3</v>
          </cell>
          <cell r="G15">
            <v>1.2999999999999999E-2</v>
          </cell>
          <cell r="H15">
            <v>5.8999999999999997E-2</v>
          </cell>
          <cell r="I15">
            <v>2.7210884353741518</v>
          </cell>
          <cell r="K15">
            <v>0.81499999999999995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389833</v>
          </cell>
          <cell r="E8">
            <v>0.498</v>
          </cell>
          <cell r="F8">
            <v>0.21199999999999999</v>
          </cell>
          <cell r="G8">
            <v>9.2999999999999999E-2</v>
          </cell>
          <cell r="H8">
            <v>1.284</v>
          </cell>
          <cell r="K8">
            <v>20.577000000000002</v>
          </cell>
        </row>
        <row r="9">
          <cell r="B9">
            <v>389834</v>
          </cell>
          <cell r="E9">
            <v>4.0960000000000001</v>
          </cell>
          <cell r="F9">
            <v>3.6999999999999998E-2</v>
          </cell>
          <cell r="G9">
            <v>2.9000000000000001E-2</v>
          </cell>
          <cell r="H9">
            <v>0.27500000000000002</v>
          </cell>
          <cell r="K9">
            <v>3.5019999999999998</v>
          </cell>
        </row>
        <row r="10">
          <cell r="B10">
            <v>389835</v>
          </cell>
          <cell r="E10">
            <v>5.0019999999999998</v>
          </cell>
          <cell r="F10">
            <v>5.7000000000000002E-2</v>
          </cell>
          <cell r="G10">
            <v>0.04</v>
          </cell>
          <cell r="H10">
            <v>0.216</v>
          </cell>
          <cell r="K10">
            <v>9.7590000000000003</v>
          </cell>
        </row>
        <row r="11">
          <cell r="B11">
            <v>389836</v>
          </cell>
          <cell r="E11">
            <v>1.3659999999999999</v>
          </cell>
          <cell r="F11">
            <v>3.3000000000000002E-2</v>
          </cell>
          <cell r="G11">
            <v>6.8000000000000005E-2</v>
          </cell>
          <cell r="H11">
            <v>0.28899999999999998</v>
          </cell>
          <cell r="K11">
            <v>6.46</v>
          </cell>
        </row>
        <row r="13">
          <cell r="B13">
            <v>389838</v>
          </cell>
          <cell r="E13">
            <v>3.9160000000000004</v>
          </cell>
          <cell r="F13">
            <v>2E-3</v>
          </cell>
          <cell r="G13">
            <v>0.01</v>
          </cell>
          <cell r="H13">
            <v>3.3000000000000002E-2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7">
          <cell r="B17">
            <v>363216</v>
          </cell>
          <cell r="E17">
            <v>14.04</v>
          </cell>
          <cell r="F17">
            <v>1.7999999999999999E-2</v>
          </cell>
          <cell r="G17">
            <v>1.7999999999999999E-2</v>
          </cell>
          <cell r="H17">
            <v>0.104</v>
          </cell>
          <cell r="I17">
            <v>2.6845637583892659</v>
          </cell>
          <cell r="K17">
            <v>6.194</v>
          </cell>
        </row>
        <row r="19">
          <cell r="B19">
            <v>363218</v>
          </cell>
          <cell r="E19">
            <v>34.058</v>
          </cell>
          <cell r="F19">
            <v>0.438</v>
          </cell>
          <cell r="G19">
            <v>2.4420000000000002</v>
          </cell>
          <cell r="H19">
            <v>4.2519999999999998</v>
          </cell>
          <cell r="I19">
            <v>2.7972027972027949</v>
          </cell>
          <cell r="K19">
            <v>31.289000000000001</v>
          </cell>
        </row>
        <row r="20">
          <cell r="B20">
            <v>363219</v>
          </cell>
          <cell r="E20">
            <v>3.5139999999999998</v>
          </cell>
          <cell r="F20">
            <v>8.8999999999999996E-2</v>
          </cell>
          <cell r="G20">
            <v>0.158</v>
          </cell>
          <cell r="H20">
            <v>0.40600000000000003</v>
          </cell>
          <cell r="I20">
            <v>2.8571428571428572</v>
          </cell>
          <cell r="K20">
            <v>29.116</v>
          </cell>
        </row>
        <row r="21">
          <cell r="B21">
            <v>363220</v>
          </cell>
          <cell r="E21">
            <v>32.256</v>
          </cell>
          <cell r="F21">
            <v>0.35799999999999998</v>
          </cell>
          <cell r="G21">
            <v>0.753</v>
          </cell>
          <cell r="H21">
            <v>1.173</v>
          </cell>
          <cell r="I21">
            <v>2.9197080291970825</v>
          </cell>
          <cell r="K21">
            <v>29.596</v>
          </cell>
        </row>
        <row r="22">
          <cell r="B22">
            <v>363221</v>
          </cell>
          <cell r="E22">
            <v>19.503999999999998</v>
          </cell>
          <cell r="F22">
            <v>1.228</v>
          </cell>
          <cell r="G22">
            <v>3.7210000000000001</v>
          </cell>
          <cell r="H22">
            <v>5.7409999999999997</v>
          </cell>
          <cell r="I22">
            <v>2.8368794326241087</v>
          </cell>
          <cell r="K22">
            <v>44.581000000000003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363592</v>
          </cell>
          <cell r="E14">
            <v>5.1440000000000001</v>
          </cell>
          <cell r="F14">
            <v>1.1550639999999999</v>
          </cell>
          <cell r="G14">
            <v>2.4156334999999998</v>
          </cell>
          <cell r="H14">
            <v>6.3991249999999997</v>
          </cell>
          <cell r="I14">
            <v>3.1249999999999973</v>
          </cell>
          <cell r="K14">
            <v>10.792999999999999</v>
          </cell>
        </row>
        <row r="15">
          <cell r="B15">
            <v>363593</v>
          </cell>
          <cell r="E15">
            <v>12.148000000000001</v>
          </cell>
          <cell r="F15">
            <v>0.25419989999999998</v>
          </cell>
          <cell r="G15">
            <v>0.53572719999999996</v>
          </cell>
          <cell r="H15">
            <v>1.008095</v>
          </cell>
          <cell r="I15">
            <v>3.0534351145038245</v>
          </cell>
          <cell r="K15">
            <v>10.754</v>
          </cell>
        </row>
        <row r="16">
          <cell r="B16">
            <v>363594</v>
          </cell>
          <cell r="E16">
            <v>3.3180000000000001</v>
          </cell>
          <cell r="F16">
            <v>3.6056499999999998E-2</v>
          </cell>
          <cell r="G16">
            <v>0.2001136</v>
          </cell>
          <cell r="H16">
            <v>0.44425290000000006</v>
          </cell>
          <cell r="I16">
            <v>2.6666666666666665</v>
          </cell>
          <cell r="K16">
            <v>13.06</v>
          </cell>
        </row>
        <row r="17">
          <cell r="B17">
            <v>363595</v>
          </cell>
          <cell r="E17">
            <v>8.177999999999999</v>
          </cell>
          <cell r="F17">
            <v>0.65786599999999995</v>
          </cell>
          <cell r="G17">
            <v>0.23363719999999999</v>
          </cell>
          <cell r="H17">
            <v>0.47320450000000003</v>
          </cell>
          <cell r="I17">
            <v>2.8368794326241202</v>
          </cell>
          <cell r="K17">
            <v>5.73</v>
          </cell>
        </row>
        <row r="19">
          <cell r="B19">
            <v>363597</v>
          </cell>
          <cell r="E19">
            <v>0.34600000000000003</v>
          </cell>
          <cell r="F19">
            <v>0.18556210000000001</v>
          </cell>
          <cell r="G19">
            <v>0.40859850000000003</v>
          </cell>
          <cell r="H19">
            <v>0.817496</v>
          </cell>
          <cell r="I19">
            <v>2.8985507246376789</v>
          </cell>
          <cell r="K19">
            <v>9.8680000000000003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364464</v>
          </cell>
          <cell r="E8">
            <v>1.0839999999999999</v>
          </cell>
          <cell r="F8">
            <v>4.5999999999999999E-2</v>
          </cell>
          <cell r="G8">
            <v>3.2000000000000001E-2</v>
          </cell>
          <cell r="H8">
            <v>5.8999999999999997E-2</v>
          </cell>
          <cell r="I8">
            <v>2.7972027972027949</v>
          </cell>
          <cell r="K8">
            <v>5.6820000000000004</v>
          </cell>
        </row>
        <row r="9">
          <cell r="B9">
            <v>364465</v>
          </cell>
          <cell r="E9">
            <v>14.392000000000001</v>
          </cell>
          <cell r="F9">
            <v>0.46400000000000002</v>
          </cell>
          <cell r="G9">
            <v>0.57399999999999995</v>
          </cell>
          <cell r="H9">
            <v>0.879</v>
          </cell>
          <cell r="I9">
            <v>2.8169014084507067</v>
          </cell>
          <cell r="K9">
            <v>8.0310000000000006</v>
          </cell>
        </row>
        <row r="10">
          <cell r="B10">
            <v>364466</v>
          </cell>
          <cell r="E10">
            <v>2.9980000000000002</v>
          </cell>
          <cell r="F10">
            <v>6.2E-2</v>
          </cell>
          <cell r="G10">
            <v>4.2000000000000003E-2</v>
          </cell>
          <cell r="H10">
            <v>6.6000000000000003E-2</v>
          </cell>
          <cell r="I10">
            <v>2.7777777777777821</v>
          </cell>
          <cell r="K10">
            <v>13.714</v>
          </cell>
        </row>
        <row r="11">
          <cell r="B11">
            <v>364467</v>
          </cell>
          <cell r="E11">
            <v>16.263999999999999</v>
          </cell>
          <cell r="F11">
            <v>6.5000000000000002E-2</v>
          </cell>
          <cell r="G11">
            <v>0.372</v>
          </cell>
          <cell r="H11">
            <v>0.56999999999999995</v>
          </cell>
          <cell r="I11">
            <v>2.777777777777771</v>
          </cell>
          <cell r="K11">
            <v>8.7789999999999999</v>
          </cell>
        </row>
        <row r="12">
          <cell r="B12">
            <v>364468</v>
          </cell>
          <cell r="E12">
            <v>23.526</v>
          </cell>
          <cell r="F12">
            <v>0.23899999999999999</v>
          </cell>
          <cell r="G12">
            <v>0.61599999999999999</v>
          </cell>
          <cell r="H12">
            <v>0.77400000000000002</v>
          </cell>
          <cell r="I12">
            <v>2.8368794326241087</v>
          </cell>
          <cell r="K12">
            <v>3.4359999999999999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366228</v>
          </cell>
          <cell r="E15">
            <v>0.48200000000000004</v>
          </cell>
          <cell r="F15">
            <v>4.0000000000000001E-3</v>
          </cell>
          <cell r="G15">
            <v>1.0999999999999999E-2</v>
          </cell>
          <cell r="H15">
            <v>2.7E-2</v>
          </cell>
          <cell r="I15">
            <v>2.777777777777771</v>
          </cell>
          <cell r="K15">
            <v>0.38800000000000001</v>
          </cell>
        </row>
        <row r="16">
          <cell r="B16">
            <v>366229</v>
          </cell>
          <cell r="E16">
            <v>3.55</v>
          </cell>
          <cell r="F16">
            <v>0.188</v>
          </cell>
          <cell r="G16">
            <v>4.5999999999999999E-2</v>
          </cell>
          <cell r="H16">
            <v>0.215</v>
          </cell>
          <cell r="I16">
            <v>2.8368794326241202</v>
          </cell>
          <cell r="K16">
            <v>6.8360000000000003</v>
          </cell>
        </row>
        <row r="17">
          <cell r="B17">
            <v>366230</v>
          </cell>
          <cell r="E17">
            <v>15.536000000000001</v>
          </cell>
          <cell r="F17">
            <v>0.41099999999999998</v>
          </cell>
          <cell r="G17">
            <v>1.2410000000000001</v>
          </cell>
          <cell r="H17">
            <v>1.2709999999999999</v>
          </cell>
          <cell r="I17">
            <v>3.1746031746031687</v>
          </cell>
          <cell r="K17">
            <v>4.1509999999999998</v>
          </cell>
        </row>
        <row r="19">
          <cell r="B19">
            <v>366232</v>
          </cell>
          <cell r="E19">
            <v>0.69</v>
          </cell>
          <cell r="F19">
            <v>3.2000000000000001E-2</v>
          </cell>
          <cell r="G19">
            <v>0.04</v>
          </cell>
          <cell r="H19">
            <v>0.128</v>
          </cell>
          <cell r="I19">
            <v>2.7777777777777821</v>
          </cell>
          <cell r="K19">
            <v>2.0219999999999998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30">
          <cell r="B30">
            <v>368227</v>
          </cell>
          <cell r="E30">
            <v>12.74</v>
          </cell>
          <cell r="F30">
            <v>1.4E-2</v>
          </cell>
          <cell r="G30">
            <v>2.5999999999999999E-2</v>
          </cell>
          <cell r="H30">
            <v>4.5999999999999999E-2</v>
          </cell>
          <cell r="I30">
            <v>2.8776978417266235</v>
          </cell>
          <cell r="K30">
            <v>1.5549999999999999</v>
          </cell>
        </row>
        <row r="31">
          <cell r="B31">
            <v>368228</v>
          </cell>
          <cell r="E31">
            <v>1.86</v>
          </cell>
          <cell r="F31">
            <v>0.63300000000000001</v>
          </cell>
          <cell r="G31">
            <v>0.15</v>
          </cell>
          <cell r="H31">
            <v>0.16400000000000001</v>
          </cell>
          <cell r="I31">
            <v>2.8571428571428572</v>
          </cell>
          <cell r="K31">
            <v>14.839</v>
          </cell>
        </row>
        <row r="32">
          <cell r="B32">
            <v>368229</v>
          </cell>
          <cell r="E32">
            <v>1.452</v>
          </cell>
          <cell r="F32">
            <v>1.4E-2</v>
          </cell>
          <cell r="G32">
            <v>4.1000000000000002E-2</v>
          </cell>
          <cell r="H32">
            <v>0.08</v>
          </cell>
          <cell r="I32">
            <v>2.9197080291970825</v>
          </cell>
          <cell r="K32">
            <v>2.3109999999999999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368554</v>
          </cell>
          <cell r="E8">
            <v>0.17800000000000002</v>
          </cell>
          <cell r="F8">
            <v>1.6E-2</v>
          </cell>
          <cell r="G8">
            <v>2.1999999999999999E-2</v>
          </cell>
          <cell r="H8">
            <v>0.125</v>
          </cell>
          <cell r="I8">
            <v>2.8368794326241202</v>
          </cell>
          <cell r="K8">
            <v>1.5589999999999999</v>
          </cell>
        </row>
        <row r="9">
          <cell r="B9">
            <v>368555</v>
          </cell>
          <cell r="E9">
            <v>23.148000000000003</v>
          </cell>
          <cell r="F9">
            <v>0.16200000000000001</v>
          </cell>
          <cell r="G9">
            <v>0.44600000000000001</v>
          </cell>
          <cell r="H9">
            <v>0.64300000000000002</v>
          </cell>
          <cell r="I9">
            <v>2.9411764705882426</v>
          </cell>
          <cell r="K9">
            <v>3.7229999999999999</v>
          </cell>
        </row>
        <row r="10">
          <cell r="B10">
            <v>368556</v>
          </cell>
          <cell r="E10">
            <v>0.98</v>
          </cell>
          <cell r="F10">
            <v>3.7999999999999999E-2</v>
          </cell>
          <cell r="G10">
            <v>7.4999999999999997E-2</v>
          </cell>
          <cell r="H10">
            <v>0.20399999999999999</v>
          </cell>
          <cell r="I10">
            <v>2.7586206896551726</v>
          </cell>
          <cell r="K10">
            <v>2.996</v>
          </cell>
        </row>
        <row r="11">
          <cell r="B11">
            <v>368557</v>
          </cell>
          <cell r="E11">
            <v>0.7</v>
          </cell>
          <cell r="F11">
            <v>2.8000000000000001E-2</v>
          </cell>
          <cell r="G11">
            <v>0.13700000000000001</v>
          </cell>
          <cell r="H11">
            <v>0.28799999999999998</v>
          </cell>
          <cell r="I11">
            <v>2.7027027027027004</v>
          </cell>
          <cell r="K11">
            <v>5.0869999999999997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pane ySplit="1" topLeftCell="A94" activePane="bottomLeft" state="frozen"/>
      <selection pane="bottomLeft" activeCell="N115" sqref="N115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3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31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24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0" t="s">
        <v>9</v>
      </c>
      <c r="K1" s="13" t="s">
        <v>10</v>
      </c>
    </row>
    <row r="2" spans="1:11" x14ac:dyDescent="0.2">
      <c r="A2" s="40" t="s">
        <v>37</v>
      </c>
      <c r="B2" s="48">
        <v>615333.96</v>
      </c>
      <c r="C2" s="48">
        <v>814994.45</v>
      </c>
      <c r="D2" s="59">
        <v>545</v>
      </c>
      <c r="E2" s="58">
        <v>3.5</v>
      </c>
      <c r="F2" s="60">
        <v>545</v>
      </c>
      <c r="G2" s="60" t="s">
        <v>30</v>
      </c>
      <c r="H2" s="60"/>
      <c r="I2" s="60" t="s">
        <v>31</v>
      </c>
      <c r="J2" s="61" t="s">
        <v>35</v>
      </c>
      <c r="K2" s="40" t="s">
        <v>28</v>
      </c>
    </row>
    <row r="3" spans="1:11" x14ac:dyDescent="0.2">
      <c r="A3" s="40" t="s">
        <v>61</v>
      </c>
      <c r="B3" s="48">
        <v>615318.18000000005</v>
      </c>
      <c r="C3" s="48">
        <v>814993.93</v>
      </c>
      <c r="D3" s="59">
        <v>545</v>
      </c>
      <c r="E3" s="58">
        <v>3.4</v>
      </c>
      <c r="F3" s="60">
        <v>545</v>
      </c>
      <c r="G3" s="60" t="s">
        <v>30</v>
      </c>
      <c r="H3" s="60"/>
      <c r="I3" s="60" t="s">
        <v>62</v>
      </c>
      <c r="J3" s="61">
        <v>43335</v>
      </c>
      <c r="K3" s="40" t="s">
        <v>28</v>
      </c>
    </row>
    <row r="4" spans="1:11" x14ac:dyDescent="0.2">
      <c r="A4" s="40" t="s">
        <v>64</v>
      </c>
      <c r="B4" s="48">
        <v>615316.44999999995</v>
      </c>
      <c r="C4" s="48">
        <v>814994.08</v>
      </c>
      <c r="D4" s="59">
        <v>545</v>
      </c>
      <c r="E4" s="58">
        <v>3.3</v>
      </c>
      <c r="F4" s="60">
        <v>545</v>
      </c>
      <c r="G4" s="60" t="s">
        <v>30</v>
      </c>
      <c r="H4" s="60"/>
      <c r="I4" s="60" t="s">
        <v>56</v>
      </c>
      <c r="J4" s="61">
        <v>43338</v>
      </c>
      <c r="K4" s="40" t="s">
        <v>28</v>
      </c>
    </row>
    <row r="5" spans="1:11" x14ac:dyDescent="0.2">
      <c r="A5" s="40" t="s">
        <v>44</v>
      </c>
      <c r="B5" s="48">
        <v>615309.6</v>
      </c>
      <c r="C5" s="48">
        <v>814993.99</v>
      </c>
      <c r="D5" s="59">
        <v>545</v>
      </c>
      <c r="E5" s="58">
        <v>4</v>
      </c>
      <c r="F5" s="60">
        <v>545</v>
      </c>
      <c r="G5" s="60" t="s">
        <v>30</v>
      </c>
      <c r="H5" s="60"/>
      <c r="I5" s="60" t="s">
        <v>31</v>
      </c>
      <c r="J5" s="61">
        <v>43340</v>
      </c>
      <c r="K5" s="40" t="s">
        <v>28</v>
      </c>
    </row>
    <row r="6" spans="1:11" x14ac:dyDescent="0.2">
      <c r="A6" s="40" t="s">
        <v>66</v>
      </c>
      <c r="B6" s="48">
        <v>615302.46</v>
      </c>
      <c r="C6" s="48">
        <v>814993.5</v>
      </c>
      <c r="D6" s="59">
        <v>545</v>
      </c>
      <c r="E6" s="58">
        <v>3.9</v>
      </c>
      <c r="F6" s="60">
        <v>545</v>
      </c>
      <c r="G6" s="60" t="s">
        <v>30</v>
      </c>
      <c r="H6" s="60"/>
      <c r="I6" s="60" t="s">
        <v>67</v>
      </c>
      <c r="J6" s="61">
        <v>43343</v>
      </c>
      <c r="K6" s="40" t="s">
        <v>28</v>
      </c>
    </row>
    <row r="7" spans="1:11" x14ac:dyDescent="0.2">
      <c r="A7" s="40" t="s">
        <v>69</v>
      </c>
      <c r="B7" s="48">
        <v>615300.68999999994</v>
      </c>
      <c r="C7" s="48">
        <v>814992.9</v>
      </c>
      <c r="D7" s="59">
        <v>545</v>
      </c>
      <c r="E7" s="58">
        <v>3.8</v>
      </c>
      <c r="F7" s="60">
        <v>545</v>
      </c>
      <c r="G7" s="60" t="s">
        <v>30</v>
      </c>
      <c r="H7" s="60"/>
      <c r="I7" s="60" t="s">
        <v>56</v>
      </c>
      <c r="J7" s="61">
        <v>43349</v>
      </c>
      <c r="K7" s="40" t="s">
        <v>28</v>
      </c>
    </row>
    <row r="8" spans="1:11" x14ac:dyDescent="0.2">
      <c r="A8" s="40" t="s">
        <v>71</v>
      </c>
      <c r="B8" s="48">
        <v>615295.9</v>
      </c>
      <c r="C8" s="48">
        <v>814992.7</v>
      </c>
      <c r="D8" s="59">
        <v>545</v>
      </c>
      <c r="E8" s="58">
        <v>3.5</v>
      </c>
      <c r="F8" s="60">
        <v>545</v>
      </c>
      <c r="G8" s="60" t="s">
        <v>30</v>
      </c>
      <c r="H8" s="60"/>
      <c r="I8" s="60" t="s">
        <v>56</v>
      </c>
      <c r="J8" s="61">
        <v>43356</v>
      </c>
      <c r="K8" s="40" t="s">
        <v>28</v>
      </c>
    </row>
    <row r="9" spans="1:11" x14ac:dyDescent="0.2">
      <c r="A9" s="22" t="s">
        <v>113</v>
      </c>
      <c r="B9" s="4">
        <v>615288.86</v>
      </c>
      <c r="C9" s="4">
        <v>814991.14</v>
      </c>
    </row>
    <row r="10" spans="1:11" x14ac:dyDescent="0.2">
      <c r="A10" s="40" t="s">
        <v>73</v>
      </c>
      <c r="B10" s="48">
        <v>615283.6</v>
      </c>
      <c r="C10" s="48">
        <v>814991.22</v>
      </c>
      <c r="D10" s="59">
        <v>545</v>
      </c>
      <c r="E10" s="58">
        <v>4.2</v>
      </c>
      <c r="F10" s="60">
        <v>545</v>
      </c>
      <c r="G10" s="60" t="s">
        <v>30</v>
      </c>
      <c r="H10" s="60"/>
      <c r="I10" s="60" t="s">
        <v>56</v>
      </c>
      <c r="J10" s="61">
        <v>43371</v>
      </c>
      <c r="K10" s="40" t="s">
        <v>28</v>
      </c>
    </row>
    <row r="11" spans="1:11" x14ac:dyDescent="0.2">
      <c r="A11" s="40" t="s">
        <v>75</v>
      </c>
      <c r="B11" s="48">
        <v>615278.61</v>
      </c>
      <c r="C11" s="48">
        <v>814991.24</v>
      </c>
      <c r="D11" s="59">
        <v>545</v>
      </c>
      <c r="E11" s="58">
        <v>4</v>
      </c>
      <c r="F11" s="60">
        <v>545</v>
      </c>
      <c r="G11" s="60" t="s">
        <v>30</v>
      </c>
      <c r="H11" s="60"/>
      <c r="I11" s="60" t="s">
        <v>42</v>
      </c>
      <c r="J11" s="61">
        <v>43374</v>
      </c>
      <c r="K11" s="40" t="s">
        <v>28</v>
      </c>
    </row>
    <row r="12" spans="1:11" x14ac:dyDescent="0.2">
      <c r="A12" s="40" t="s">
        <v>53</v>
      </c>
      <c r="B12" s="48">
        <v>615276.30000000005</v>
      </c>
      <c r="C12" s="48">
        <v>814991.29</v>
      </c>
      <c r="D12" s="59">
        <v>545</v>
      </c>
      <c r="E12" s="58">
        <v>4.5999999999999996</v>
      </c>
      <c r="F12" s="60">
        <v>545</v>
      </c>
      <c r="G12" s="60" t="s">
        <v>30</v>
      </c>
      <c r="H12" s="60"/>
      <c r="I12" s="60" t="s">
        <v>39</v>
      </c>
      <c r="J12" s="61">
        <v>43377</v>
      </c>
      <c r="K12" s="40" t="s">
        <v>28</v>
      </c>
    </row>
    <row r="13" spans="1:11" x14ac:dyDescent="0.2">
      <c r="A13" s="40" t="s">
        <v>55</v>
      </c>
      <c r="B13" s="48">
        <v>615274.4</v>
      </c>
      <c r="C13" s="48">
        <v>814991.35</v>
      </c>
      <c r="D13" s="59">
        <v>545</v>
      </c>
      <c r="E13" s="58">
        <v>3.8</v>
      </c>
      <c r="F13" s="60">
        <v>545</v>
      </c>
      <c r="G13" s="60" t="s">
        <v>30</v>
      </c>
      <c r="H13" s="60"/>
      <c r="I13" s="60" t="s">
        <v>56</v>
      </c>
      <c r="J13" s="61">
        <v>43379</v>
      </c>
      <c r="K13" s="40" t="s">
        <v>28</v>
      </c>
    </row>
    <row r="14" spans="1:11" x14ac:dyDescent="0.2">
      <c r="A14" s="40" t="s">
        <v>41</v>
      </c>
      <c r="B14" s="48">
        <v>615272.55000000005</v>
      </c>
      <c r="C14" s="48">
        <v>814991.41</v>
      </c>
      <c r="D14" s="59">
        <v>545</v>
      </c>
      <c r="E14" s="58">
        <v>3.6</v>
      </c>
      <c r="F14" s="60">
        <v>545</v>
      </c>
      <c r="G14" s="60" t="s">
        <v>30</v>
      </c>
      <c r="H14" s="60"/>
      <c r="I14" s="60" t="s">
        <v>42</v>
      </c>
      <c r="J14" s="61">
        <v>43381</v>
      </c>
      <c r="K14" s="40" t="s">
        <v>28</v>
      </c>
    </row>
    <row r="15" spans="1:11" x14ac:dyDescent="0.2">
      <c r="A15" s="40" t="s">
        <v>38</v>
      </c>
      <c r="B15" s="48">
        <v>615270.91</v>
      </c>
      <c r="C15" s="48">
        <v>814991.47</v>
      </c>
      <c r="D15" s="59">
        <v>545</v>
      </c>
      <c r="E15" s="58">
        <v>3.6</v>
      </c>
      <c r="F15" s="60">
        <v>545</v>
      </c>
      <c r="G15" s="60" t="s">
        <v>30</v>
      </c>
      <c r="H15" s="60"/>
      <c r="I15" s="60" t="s">
        <v>39</v>
      </c>
      <c r="J15" s="64">
        <v>43353</v>
      </c>
      <c r="K15" s="40" t="s">
        <v>28</v>
      </c>
    </row>
    <row r="16" spans="1:11" x14ac:dyDescent="0.2">
      <c r="A16" s="40" t="s">
        <v>58</v>
      </c>
      <c r="B16" s="48">
        <v>615269.15</v>
      </c>
      <c r="C16" s="48">
        <v>814991.61</v>
      </c>
      <c r="D16" s="59">
        <v>545</v>
      </c>
      <c r="E16" s="58">
        <v>3.1</v>
      </c>
      <c r="F16" s="60">
        <v>545</v>
      </c>
      <c r="G16" s="60" t="s">
        <v>30</v>
      </c>
      <c r="H16" s="60"/>
      <c r="I16" s="60" t="s">
        <v>59</v>
      </c>
      <c r="J16" s="61">
        <v>43384</v>
      </c>
      <c r="K16" s="40" t="s">
        <v>28</v>
      </c>
    </row>
    <row r="17" spans="1:11" x14ac:dyDescent="0.2">
      <c r="A17" s="40" t="s">
        <v>51</v>
      </c>
      <c r="B17" s="48">
        <v>615267.15</v>
      </c>
      <c r="C17" s="48">
        <v>814991.84</v>
      </c>
      <c r="D17" s="59">
        <v>545</v>
      </c>
      <c r="E17" s="58">
        <v>3.3</v>
      </c>
      <c r="F17" s="60">
        <v>545</v>
      </c>
      <c r="G17" s="60" t="s">
        <v>30</v>
      </c>
      <c r="H17" s="60"/>
      <c r="I17" s="60" t="s">
        <v>42</v>
      </c>
      <c r="J17" s="61">
        <v>43385</v>
      </c>
      <c r="K17" s="40" t="s">
        <v>28</v>
      </c>
    </row>
    <row r="18" spans="1:11" x14ac:dyDescent="0.2">
      <c r="A18" s="40" t="s">
        <v>46</v>
      </c>
      <c r="B18" s="48">
        <v>615261.18000000005</v>
      </c>
      <c r="C18" s="48">
        <v>814991.77</v>
      </c>
      <c r="D18" s="59">
        <v>545</v>
      </c>
      <c r="E18" s="58">
        <v>2.8</v>
      </c>
      <c r="F18" s="60">
        <v>545</v>
      </c>
      <c r="G18" s="60" t="s">
        <v>30</v>
      </c>
      <c r="H18" s="60"/>
      <c r="I18" s="60" t="s">
        <v>47</v>
      </c>
      <c r="J18" s="61">
        <v>43393</v>
      </c>
      <c r="K18" s="40" t="s">
        <v>28</v>
      </c>
    </row>
    <row r="19" spans="1:11" x14ac:dyDescent="0.2">
      <c r="A19" s="40" t="s">
        <v>49</v>
      </c>
      <c r="B19" s="48">
        <v>615257.75</v>
      </c>
      <c r="C19" s="48">
        <v>814992.57</v>
      </c>
      <c r="D19" s="59">
        <v>545</v>
      </c>
      <c r="E19" s="58">
        <v>3.3</v>
      </c>
      <c r="F19" s="60">
        <v>545</v>
      </c>
      <c r="G19" s="60" t="s">
        <v>30</v>
      </c>
      <c r="H19" s="60"/>
      <c r="I19" s="60" t="s">
        <v>47</v>
      </c>
      <c r="J19" s="61">
        <v>43395</v>
      </c>
      <c r="K19" s="40" t="s">
        <v>28</v>
      </c>
    </row>
    <row r="20" spans="1:11" x14ac:dyDescent="0.2">
      <c r="A20" s="40" t="s">
        <v>77</v>
      </c>
      <c r="B20" s="48">
        <v>615240.65</v>
      </c>
      <c r="C20" s="48">
        <v>815000.28</v>
      </c>
      <c r="D20" s="59">
        <v>545</v>
      </c>
      <c r="E20" s="58">
        <v>3.3</v>
      </c>
      <c r="F20" s="60">
        <v>545</v>
      </c>
      <c r="G20" s="60" t="s">
        <v>30</v>
      </c>
      <c r="H20" s="60"/>
      <c r="I20" s="60" t="s">
        <v>78</v>
      </c>
      <c r="J20" s="61">
        <v>43435</v>
      </c>
      <c r="K20" s="40" t="s">
        <v>28</v>
      </c>
    </row>
    <row r="21" spans="1:11" x14ac:dyDescent="0.2">
      <c r="A21" s="40" t="s">
        <v>80</v>
      </c>
      <c r="B21" s="48">
        <v>615237.61</v>
      </c>
      <c r="C21" s="48">
        <v>815002.09</v>
      </c>
      <c r="D21" s="59">
        <v>545</v>
      </c>
      <c r="E21" s="58">
        <v>4.5999999999999996</v>
      </c>
      <c r="F21" s="60">
        <v>545</v>
      </c>
      <c r="G21" s="60" t="s">
        <v>30</v>
      </c>
      <c r="H21" s="60"/>
      <c r="I21" s="60" t="s">
        <v>59</v>
      </c>
      <c r="J21" s="61" t="s">
        <v>187</v>
      </c>
      <c r="K21" s="40" t="s">
        <v>28</v>
      </c>
    </row>
    <row r="22" spans="1:11" x14ac:dyDescent="0.2">
      <c r="A22" s="40" t="s">
        <v>81</v>
      </c>
      <c r="B22" s="48">
        <v>615227.68000000005</v>
      </c>
      <c r="C22" s="48">
        <v>815001.85</v>
      </c>
      <c r="D22" s="59">
        <v>545</v>
      </c>
      <c r="E22" s="58">
        <v>2.9</v>
      </c>
      <c r="F22" s="60">
        <v>545</v>
      </c>
      <c r="G22" s="60" t="s">
        <v>30</v>
      </c>
      <c r="H22" s="60"/>
      <c r="I22" s="60" t="s">
        <v>148</v>
      </c>
      <c r="J22" s="61" t="s">
        <v>168</v>
      </c>
      <c r="K22" s="40" t="s">
        <v>28</v>
      </c>
    </row>
    <row r="23" spans="1:11" x14ac:dyDescent="0.2">
      <c r="A23" s="40" t="s">
        <v>82</v>
      </c>
      <c r="B23" s="48">
        <v>615223.48</v>
      </c>
      <c r="C23" s="48">
        <v>815001</v>
      </c>
      <c r="D23" s="59">
        <v>545</v>
      </c>
      <c r="E23" s="58">
        <v>4.2</v>
      </c>
      <c r="F23" s="60">
        <v>545</v>
      </c>
      <c r="G23" s="60" t="s">
        <v>30</v>
      </c>
      <c r="H23" s="60"/>
      <c r="I23" s="60" t="s">
        <v>56</v>
      </c>
      <c r="J23" s="61" t="s">
        <v>102</v>
      </c>
      <c r="K23" s="40" t="s">
        <v>28</v>
      </c>
    </row>
    <row r="24" spans="1:11" x14ac:dyDescent="0.2">
      <c r="A24" s="40" t="s">
        <v>83</v>
      </c>
      <c r="B24" s="48">
        <v>615221.32999999996</v>
      </c>
      <c r="C24" s="48">
        <v>815001.47</v>
      </c>
      <c r="D24" s="59">
        <v>545</v>
      </c>
      <c r="E24" s="58">
        <v>4</v>
      </c>
      <c r="F24" s="60">
        <v>545</v>
      </c>
      <c r="G24" s="60" t="s">
        <v>30</v>
      </c>
      <c r="H24" s="60"/>
      <c r="I24" s="60" t="s">
        <v>148</v>
      </c>
      <c r="J24" s="61" t="s">
        <v>171</v>
      </c>
      <c r="K24" s="40" t="s">
        <v>28</v>
      </c>
    </row>
    <row r="25" spans="1:11" x14ac:dyDescent="0.2">
      <c r="A25" s="40" t="s">
        <v>84</v>
      </c>
      <c r="B25" s="48">
        <v>615219.4</v>
      </c>
      <c r="C25" s="48">
        <v>815002.14</v>
      </c>
      <c r="D25" s="59">
        <v>545</v>
      </c>
      <c r="E25" s="58">
        <v>3.3</v>
      </c>
      <c r="F25" s="60">
        <v>545</v>
      </c>
      <c r="G25" s="60" t="s">
        <v>30</v>
      </c>
      <c r="H25" s="60"/>
      <c r="I25" s="60" t="s">
        <v>59</v>
      </c>
      <c r="J25" s="61" t="s">
        <v>190</v>
      </c>
      <c r="K25" s="40" t="s">
        <v>28</v>
      </c>
    </row>
    <row r="26" spans="1:11" x14ac:dyDescent="0.2">
      <c r="A26" s="36" t="s">
        <v>85</v>
      </c>
      <c r="B26" s="37">
        <v>615215.78</v>
      </c>
      <c r="C26" s="37">
        <v>815002.96</v>
      </c>
      <c r="D26" s="39">
        <v>545</v>
      </c>
      <c r="E26" s="62"/>
      <c r="F26" s="17">
        <v>545</v>
      </c>
      <c r="G26" s="17" t="s">
        <v>30</v>
      </c>
      <c r="H26" s="17"/>
      <c r="K26" s="36" t="s">
        <v>28</v>
      </c>
    </row>
    <row r="27" spans="1:11" x14ac:dyDescent="0.2">
      <c r="A27" s="40" t="s">
        <v>86</v>
      </c>
      <c r="B27" s="48">
        <v>615213.13</v>
      </c>
      <c r="C27" s="48">
        <v>815003.42</v>
      </c>
      <c r="D27" s="59">
        <v>545</v>
      </c>
      <c r="E27" s="58">
        <v>3.5</v>
      </c>
      <c r="F27" s="60">
        <v>545</v>
      </c>
      <c r="G27" s="60" t="s">
        <v>30</v>
      </c>
      <c r="H27" s="60"/>
      <c r="I27" s="60" t="s">
        <v>67</v>
      </c>
      <c r="J27" s="61" t="s">
        <v>221</v>
      </c>
      <c r="K27" s="40" t="s">
        <v>28</v>
      </c>
    </row>
    <row r="28" spans="1:11" x14ac:dyDescent="0.2">
      <c r="A28" s="40" t="s">
        <v>87</v>
      </c>
      <c r="B28" s="48">
        <v>615211.42000000004</v>
      </c>
      <c r="C28" s="48">
        <v>815003.44</v>
      </c>
      <c r="D28" s="59">
        <v>545</v>
      </c>
      <c r="E28" s="58">
        <v>5.4</v>
      </c>
      <c r="F28" s="60">
        <v>545</v>
      </c>
      <c r="G28" s="60" t="s">
        <v>30</v>
      </c>
      <c r="H28" s="60"/>
      <c r="I28" s="60" t="s">
        <v>130</v>
      </c>
      <c r="J28" s="61">
        <v>43557</v>
      </c>
      <c r="K28" s="40" t="s">
        <v>28</v>
      </c>
    </row>
    <row r="29" spans="1:11" x14ac:dyDescent="0.2">
      <c r="A29" s="40" t="s">
        <v>88</v>
      </c>
      <c r="B29" s="48">
        <v>615208.13</v>
      </c>
      <c r="C29" s="48">
        <v>815003.49</v>
      </c>
      <c r="D29" s="59">
        <v>545</v>
      </c>
      <c r="E29" s="58">
        <v>4.2</v>
      </c>
      <c r="F29" s="60">
        <v>545</v>
      </c>
      <c r="G29" s="60" t="s">
        <v>30</v>
      </c>
      <c r="H29" s="60"/>
      <c r="I29" s="60" t="s">
        <v>130</v>
      </c>
      <c r="J29" s="61">
        <v>43559</v>
      </c>
      <c r="K29" s="40" t="s">
        <v>28</v>
      </c>
    </row>
    <row r="30" spans="1:11" ht="12.75" customHeight="1" x14ac:dyDescent="0.2">
      <c r="A30" s="40" t="s">
        <v>89</v>
      </c>
      <c r="B30" s="48">
        <v>615204.21</v>
      </c>
      <c r="C30" s="48">
        <v>815004.7</v>
      </c>
      <c r="D30" s="59">
        <v>545</v>
      </c>
      <c r="E30" s="58">
        <v>3.9</v>
      </c>
      <c r="F30" s="60">
        <v>545</v>
      </c>
      <c r="G30" s="60" t="s">
        <v>30</v>
      </c>
      <c r="H30" s="60"/>
      <c r="I30" s="60" t="s">
        <v>130</v>
      </c>
      <c r="J30" s="61">
        <v>43564</v>
      </c>
      <c r="K30" s="40" t="s">
        <v>28</v>
      </c>
    </row>
    <row r="31" spans="1:11" x14ac:dyDescent="0.2">
      <c r="A31" s="36" t="s">
        <v>90</v>
      </c>
      <c r="B31" s="37">
        <v>615201.68000000005</v>
      </c>
      <c r="C31" s="37">
        <v>815005.69</v>
      </c>
      <c r="D31" s="39">
        <v>545</v>
      </c>
      <c r="E31" s="62"/>
      <c r="F31" s="17">
        <v>545</v>
      </c>
      <c r="G31" s="17" t="s">
        <v>30</v>
      </c>
      <c r="H31" s="17"/>
      <c r="K31" s="36" t="s">
        <v>28</v>
      </c>
    </row>
    <row r="32" spans="1:11" x14ac:dyDescent="0.2">
      <c r="A32" s="40" t="s">
        <v>91</v>
      </c>
      <c r="B32" s="48">
        <v>615200.17000000004</v>
      </c>
      <c r="C32" s="48">
        <v>815006.29</v>
      </c>
      <c r="D32" s="59">
        <v>545</v>
      </c>
      <c r="E32" s="58">
        <v>3.9</v>
      </c>
      <c r="F32" s="60">
        <v>545</v>
      </c>
      <c r="G32" s="60" t="s">
        <v>30</v>
      </c>
      <c r="H32" s="60"/>
      <c r="I32" s="60" t="s">
        <v>78</v>
      </c>
      <c r="J32" s="61">
        <v>43575</v>
      </c>
      <c r="K32" s="40" t="s">
        <v>28</v>
      </c>
    </row>
    <row r="33" spans="1:11" x14ac:dyDescent="0.2">
      <c r="A33" s="36" t="s">
        <v>92</v>
      </c>
      <c r="B33" s="37">
        <v>615192.46</v>
      </c>
      <c r="C33" s="37">
        <v>815009.3</v>
      </c>
      <c r="D33" s="39">
        <v>545</v>
      </c>
      <c r="E33" s="62"/>
      <c r="F33" s="17">
        <v>545</v>
      </c>
      <c r="G33" s="17" t="s">
        <v>30</v>
      </c>
      <c r="H33" s="17"/>
      <c r="K33" s="36" t="s">
        <v>28</v>
      </c>
    </row>
    <row r="34" spans="1:11" x14ac:dyDescent="0.2">
      <c r="A34" s="36" t="s">
        <v>93</v>
      </c>
      <c r="B34" s="37">
        <v>615187.19999999995</v>
      </c>
      <c r="C34" s="37">
        <v>815011.28</v>
      </c>
      <c r="D34" s="39">
        <v>545</v>
      </c>
      <c r="E34" s="62"/>
      <c r="F34" s="17">
        <v>545</v>
      </c>
      <c r="G34" s="17" t="s">
        <v>30</v>
      </c>
      <c r="H34" s="17"/>
      <c r="K34" s="36" t="s">
        <v>28</v>
      </c>
    </row>
    <row r="35" spans="1:11" x14ac:dyDescent="0.2">
      <c r="A35" s="40" t="s">
        <v>94</v>
      </c>
      <c r="B35" s="48">
        <v>615184.4</v>
      </c>
      <c r="C35" s="48">
        <v>815012.51</v>
      </c>
      <c r="D35" s="59">
        <v>545</v>
      </c>
      <c r="E35" s="58">
        <v>4.0999999999999996</v>
      </c>
      <c r="F35" s="60">
        <v>545</v>
      </c>
      <c r="G35" s="60" t="s">
        <v>30</v>
      </c>
      <c r="H35" s="60"/>
      <c r="I35" s="60" t="s">
        <v>56</v>
      </c>
      <c r="J35" s="64">
        <v>43501</v>
      </c>
      <c r="K35" s="40" t="s">
        <v>28</v>
      </c>
    </row>
    <row r="36" spans="1:11" x14ac:dyDescent="0.2">
      <c r="A36" s="40" t="s">
        <v>95</v>
      </c>
      <c r="B36" s="48">
        <v>615181.02</v>
      </c>
      <c r="C36" s="48">
        <v>815013.96</v>
      </c>
      <c r="D36" s="59">
        <v>545</v>
      </c>
      <c r="E36" s="58">
        <v>4</v>
      </c>
      <c r="F36" s="60">
        <v>545</v>
      </c>
      <c r="G36" s="60" t="s">
        <v>30</v>
      </c>
      <c r="H36" s="60"/>
      <c r="I36" s="60" t="s">
        <v>56</v>
      </c>
      <c r="J36" s="64">
        <v>43560</v>
      </c>
      <c r="K36" s="40" t="s">
        <v>28</v>
      </c>
    </row>
    <row r="37" spans="1:11" x14ac:dyDescent="0.2">
      <c r="A37" s="40" t="s">
        <v>96</v>
      </c>
      <c r="B37" s="48">
        <v>615177</v>
      </c>
      <c r="C37" s="48">
        <v>815015.73</v>
      </c>
      <c r="D37" s="59">
        <v>545</v>
      </c>
      <c r="E37" s="58">
        <v>4.2</v>
      </c>
      <c r="F37" s="60">
        <v>545</v>
      </c>
      <c r="G37" s="60" t="s">
        <v>30</v>
      </c>
      <c r="H37" s="60"/>
      <c r="I37" s="60" t="s">
        <v>56</v>
      </c>
      <c r="J37" s="64">
        <v>43651</v>
      </c>
      <c r="K37" s="40" t="s">
        <v>28</v>
      </c>
    </row>
    <row r="38" spans="1:11" x14ac:dyDescent="0.2">
      <c r="A38" s="40" t="s">
        <v>97</v>
      </c>
      <c r="B38" s="48">
        <v>615174.43000000005</v>
      </c>
      <c r="C38" s="48">
        <v>815017.02</v>
      </c>
      <c r="D38" s="59">
        <v>545</v>
      </c>
      <c r="E38" s="58">
        <v>3.9</v>
      </c>
      <c r="F38" s="60">
        <v>545</v>
      </c>
      <c r="G38" s="60" t="s">
        <v>30</v>
      </c>
      <c r="H38" s="60"/>
      <c r="I38" s="60" t="s">
        <v>56</v>
      </c>
      <c r="J38" s="64">
        <v>43682</v>
      </c>
      <c r="K38" s="40" t="s">
        <v>28</v>
      </c>
    </row>
    <row r="39" spans="1:11" x14ac:dyDescent="0.2">
      <c r="A39" s="40" t="s">
        <v>98</v>
      </c>
      <c r="B39" s="48">
        <v>615172.41</v>
      </c>
      <c r="C39" s="48">
        <v>815017.86</v>
      </c>
      <c r="D39" s="59">
        <v>545</v>
      </c>
      <c r="E39" s="58">
        <v>3.9</v>
      </c>
      <c r="F39" s="60">
        <v>545</v>
      </c>
      <c r="G39" s="60" t="s">
        <v>30</v>
      </c>
      <c r="H39" s="60"/>
      <c r="I39" s="60" t="s">
        <v>56</v>
      </c>
      <c r="J39" s="64">
        <v>43774</v>
      </c>
      <c r="K39" s="40" t="s">
        <v>28</v>
      </c>
    </row>
    <row r="40" spans="1:11" x14ac:dyDescent="0.2">
      <c r="A40" s="40" t="s">
        <v>99</v>
      </c>
      <c r="B40" s="48">
        <v>615168.88</v>
      </c>
      <c r="C40" s="48">
        <v>815019.01</v>
      </c>
      <c r="D40" s="59">
        <v>545</v>
      </c>
      <c r="E40" s="58">
        <v>3.8</v>
      </c>
      <c r="F40" s="60">
        <v>545</v>
      </c>
      <c r="G40" s="60" t="s">
        <v>30</v>
      </c>
      <c r="H40" s="60"/>
      <c r="I40" s="60" t="s">
        <v>56</v>
      </c>
      <c r="J40" s="65" t="s">
        <v>108</v>
      </c>
      <c r="K40" s="40" t="s">
        <v>28</v>
      </c>
    </row>
    <row r="41" spans="1:11" x14ac:dyDescent="0.2">
      <c r="A41" s="36" t="s">
        <v>100</v>
      </c>
      <c r="B41" s="37">
        <v>615167.72</v>
      </c>
      <c r="C41" s="37">
        <v>815019.36</v>
      </c>
      <c r="D41" s="39">
        <v>545</v>
      </c>
      <c r="E41" s="62"/>
      <c r="F41" s="17">
        <v>545</v>
      </c>
      <c r="G41" s="17" t="s">
        <v>30</v>
      </c>
      <c r="H41" s="17"/>
      <c r="J41" s="32"/>
      <c r="K41" s="36" t="s">
        <v>28</v>
      </c>
    </row>
    <row r="42" spans="1:11" x14ac:dyDescent="0.2">
      <c r="A42" s="40" t="s">
        <v>101</v>
      </c>
      <c r="B42" s="48">
        <v>615164.69999999995</v>
      </c>
      <c r="C42" s="48">
        <v>815019.63</v>
      </c>
      <c r="D42" s="59">
        <v>545</v>
      </c>
      <c r="E42" s="58">
        <v>4.5</v>
      </c>
      <c r="F42" s="60">
        <v>545</v>
      </c>
      <c r="G42" s="60" t="s">
        <v>30</v>
      </c>
      <c r="H42" s="60"/>
      <c r="I42" s="60" t="s">
        <v>56</v>
      </c>
      <c r="J42" s="65" t="s">
        <v>110</v>
      </c>
      <c r="K42" s="40" t="s">
        <v>28</v>
      </c>
    </row>
    <row r="43" spans="1:11" x14ac:dyDescent="0.25">
      <c r="A43" s="36" t="s">
        <v>114</v>
      </c>
      <c r="B43" s="63">
        <v>615161.14</v>
      </c>
      <c r="C43" s="63">
        <v>815020.5</v>
      </c>
      <c r="D43" s="39">
        <v>545</v>
      </c>
      <c r="E43" s="62"/>
      <c r="F43" s="17">
        <v>545</v>
      </c>
      <c r="G43" s="17" t="s">
        <v>30</v>
      </c>
      <c r="H43" s="17"/>
      <c r="J43" s="32"/>
      <c r="K43" s="36" t="s">
        <v>28</v>
      </c>
    </row>
    <row r="44" spans="1:11" x14ac:dyDescent="0.25">
      <c r="A44" s="40" t="s">
        <v>115</v>
      </c>
      <c r="B44" s="66">
        <v>615151.62</v>
      </c>
      <c r="C44" s="66">
        <v>815022.8</v>
      </c>
      <c r="D44" s="59">
        <v>545</v>
      </c>
      <c r="E44" s="58">
        <v>3.4</v>
      </c>
      <c r="F44" s="60">
        <v>545</v>
      </c>
      <c r="G44" s="60" t="s">
        <v>30</v>
      </c>
      <c r="H44" s="60"/>
      <c r="I44" s="60" t="s">
        <v>67</v>
      </c>
      <c r="J44" s="65" t="s">
        <v>123</v>
      </c>
      <c r="K44" s="40" t="s">
        <v>28</v>
      </c>
    </row>
    <row r="45" spans="1:11" x14ac:dyDescent="0.25">
      <c r="A45" s="36" t="s">
        <v>116</v>
      </c>
      <c r="B45" s="63">
        <v>615149.66</v>
      </c>
      <c r="C45" s="63">
        <v>815022.74</v>
      </c>
      <c r="D45" s="39">
        <v>545</v>
      </c>
      <c r="E45" s="62"/>
      <c r="F45" s="17">
        <v>545</v>
      </c>
      <c r="G45" s="17" t="s">
        <v>30</v>
      </c>
      <c r="H45" s="17"/>
      <c r="J45" s="32"/>
      <c r="K45" s="36" t="s">
        <v>28</v>
      </c>
    </row>
    <row r="46" spans="1:11" x14ac:dyDescent="0.25">
      <c r="A46" s="36" t="s">
        <v>117</v>
      </c>
      <c r="B46" s="63">
        <v>615144.47</v>
      </c>
      <c r="C46" s="63">
        <v>815022.53</v>
      </c>
      <c r="D46" s="39">
        <v>545</v>
      </c>
      <c r="E46" s="62"/>
      <c r="F46" s="17">
        <v>545</v>
      </c>
      <c r="G46" s="17" t="s">
        <v>30</v>
      </c>
      <c r="H46" s="17"/>
      <c r="J46" s="32"/>
      <c r="K46" s="36" t="s">
        <v>28</v>
      </c>
    </row>
    <row r="47" spans="1:11" x14ac:dyDescent="0.25">
      <c r="A47" s="40" t="s">
        <v>118</v>
      </c>
      <c r="B47" s="66">
        <v>615139.53</v>
      </c>
      <c r="C47" s="66">
        <v>815022.37</v>
      </c>
      <c r="D47" s="59">
        <v>545</v>
      </c>
      <c r="E47" s="58">
        <v>3.6</v>
      </c>
      <c r="F47" s="60">
        <v>545</v>
      </c>
      <c r="G47" s="60" t="s">
        <v>30</v>
      </c>
      <c r="H47" s="60"/>
      <c r="I47" s="60" t="s">
        <v>67</v>
      </c>
      <c r="J47" s="64">
        <v>43652</v>
      </c>
      <c r="K47" s="40" t="s">
        <v>28</v>
      </c>
    </row>
    <row r="48" spans="1:11" x14ac:dyDescent="0.25">
      <c r="A48" s="40" t="s">
        <v>119</v>
      </c>
      <c r="B48" s="66">
        <v>615133.22</v>
      </c>
      <c r="C48" s="66">
        <v>815022.79</v>
      </c>
      <c r="D48" s="59">
        <v>545</v>
      </c>
      <c r="E48" s="58">
        <v>4.3</v>
      </c>
      <c r="F48" s="60">
        <v>545</v>
      </c>
      <c r="G48" s="60" t="s">
        <v>30</v>
      </c>
      <c r="H48" s="60"/>
      <c r="I48" s="60" t="s">
        <v>59</v>
      </c>
      <c r="J48" s="64">
        <v>43744</v>
      </c>
      <c r="K48" s="40" t="s">
        <v>28</v>
      </c>
    </row>
    <row r="49" spans="1:11" x14ac:dyDescent="0.25">
      <c r="A49" s="40" t="s">
        <v>120</v>
      </c>
      <c r="B49" s="66">
        <v>615128.92000000004</v>
      </c>
      <c r="C49" s="66">
        <v>815023.71</v>
      </c>
      <c r="D49" s="59">
        <v>545</v>
      </c>
      <c r="E49" s="58">
        <v>4.5</v>
      </c>
      <c r="F49" s="60">
        <v>545</v>
      </c>
      <c r="G49" s="60" t="s">
        <v>30</v>
      </c>
      <c r="H49" s="60"/>
      <c r="I49" s="60" t="s">
        <v>56</v>
      </c>
      <c r="J49" s="65" t="s">
        <v>153</v>
      </c>
      <c r="K49" s="40" t="s">
        <v>28</v>
      </c>
    </row>
    <row r="50" spans="1:11" x14ac:dyDescent="0.25">
      <c r="A50" s="40" t="s">
        <v>121</v>
      </c>
      <c r="B50" s="66">
        <v>615123.61</v>
      </c>
      <c r="C50" s="66">
        <v>815025.85</v>
      </c>
      <c r="D50" s="59">
        <v>545</v>
      </c>
      <c r="E50" s="58">
        <v>4.7</v>
      </c>
      <c r="F50" s="60">
        <v>545</v>
      </c>
      <c r="G50" s="60" t="s">
        <v>30</v>
      </c>
      <c r="H50" s="60"/>
      <c r="I50" s="60" t="s">
        <v>56</v>
      </c>
      <c r="J50" s="65" t="s">
        <v>155</v>
      </c>
      <c r="K50" s="40" t="s">
        <v>28</v>
      </c>
    </row>
    <row r="51" spans="1:11" x14ac:dyDescent="0.25">
      <c r="A51" s="40" t="s">
        <v>122</v>
      </c>
      <c r="B51" s="66">
        <v>615121.04</v>
      </c>
      <c r="C51" s="66">
        <v>815026.39</v>
      </c>
      <c r="D51" s="59">
        <v>545</v>
      </c>
      <c r="E51" s="58">
        <v>3</v>
      </c>
      <c r="F51" s="60">
        <v>545</v>
      </c>
      <c r="G51" s="60" t="s">
        <v>30</v>
      </c>
      <c r="H51" s="60"/>
      <c r="I51" s="60" t="s">
        <v>67</v>
      </c>
      <c r="J51" s="65" t="s">
        <v>127</v>
      </c>
      <c r="K51" s="40" t="s">
        <v>28</v>
      </c>
    </row>
    <row r="52" spans="1:11" x14ac:dyDescent="0.25">
      <c r="A52" s="40" t="s">
        <v>135</v>
      </c>
      <c r="B52" s="66">
        <v>615118.76</v>
      </c>
      <c r="C52" s="66">
        <v>815027</v>
      </c>
      <c r="D52" s="59">
        <v>545</v>
      </c>
      <c r="E52" s="58">
        <v>4.8</v>
      </c>
      <c r="F52" s="60">
        <v>545</v>
      </c>
      <c r="G52" s="60" t="s">
        <v>30</v>
      </c>
      <c r="H52" s="60"/>
      <c r="I52" s="60" t="s">
        <v>42</v>
      </c>
      <c r="J52" s="65" t="s">
        <v>179</v>
      </c>
      <c r="K52" s="40" t="s">
        <v>28</v>
      </c>
    </row>
    <row r="53" spans="1:11" x14ac:dyDescent="0.25">
      <c r="A53" s="36" t="s">
        <v>136</v>
      </c>
      <c r="B53" s="63">
        <v>615114.48</v>
      </c>
      <c r="C53" s="63">
        <v>815027.75</v>
      </c>
      <c r="D53" s="39">
        <v>545</v>
      </c>
      <c r="E53" s="62"/>
      <c r="F53" s="17">
        <v>545</v>
      </c>
      <c r="G53" s="17" t="s">
        <v>30</v>
      </c>
      <c r="H53" s="17"/>
      <c r="J53" s="32"/>
      <c r="K53" s="36" t="s">
        <v>28</v>
      </c>
    </row>
    <row r="54" spans="1:11" x14ac:dyDescent="0.25">
      <c r="A54" s="40" t="s">
        <v>137</v>
      </c>
      <c r="B54" s="66">
        <v>615110.69999999995</v>
      </c>
      <c r="C54" s="66">
        <v>815028.58</v>
      </c>
      <c r="D54" s="59">
        <v>545</v>
      </c>
      <c r="E54" s="58">
        <v>4.4000000000000004</v>
      </c>
      <c r="F54" s="60">
        <v>545</v>
      </c>
      <c r="G54" s="60" t="s">
        <v>30</v>
      </c>
      <c r="H54" s="60"/>
      <c r="I54" s="60" t="s">
        <v>67</v>
      </c>
      <c r="J54" s="64">
        <v>43643</v>
      </c>
      <c r="K54" s="40" t="s">
        <v>28</v>
      </c>
    </row>
    <row r="55" spans="1:11" x14ac:dyDescent="0.25">
      <c r="A55" s="40" t="s">
        <v>139</v>
      </c>
      <c r="B55" s="66">
        <v>615103.71</v>
      </c>
      <c r="C55" s="66">
        <v>815030.89</v>
      </c>
      <c r="D55" s="59">
        <v>545</v>
      </c>
      <c r="E55" s="58">
        <v>4.0999999999999996</v>
      </c>
      <c r="F55" s="60">
        <v>545</v>
      </c>
      <c r="G55" s="60" t="s">
        <v>30</v>
      </c>
      <c r="H55" s="60"/>
      <c r="I55" s="60" t="s">
        <v>59</v>
      </c>
      <c r="J55" s="64">
        <v>43472</v>
      </c>
      <c r="K55" s="40" t="s">
        <v>28</v>
      </c>
    </row>
    <row r="56" spans="1:11" x14ac:dyDescent="0.25">
      <c r="A56" s="36" t="s">
        <v>140</v>
      </c>
      <c r="B56" s="63">
        <v>615100.03</v>
      </c>
      <c r="C56" s="63">
        <v>815030.29</v>
      </c>
      <c r="D56" s="39">
        <v>545</v>
      </c>
      <c r="E56" s="62"/>
      <c r="F56" s="17">
        <v>545</v>
      </c>
      <c r="G56" s="17" t="s">
        <v>30</v>
      </c>
      <c r="H56" s="17"/>
      <c r="J56" s="32"/>
      <c r="K56" s="36" t="s">
        <v>28</v>
      </c>
    </row>
    <row r="57" spans="1:11" x14ac:dyDescent="0.25">
      <c r="A57" s="40" t="s">
        <v>141</v>
      </c>
      <c r="B57" s="66">
        <v>615095.87</v>
      </c>
      <c r="C57" s="66">
        <v>815031.27</v>
      </c>
      <c r="D57" s="59">
        <v>545</v>
      </c>
      <c r="E57" s="58">
        <v>4.9000000000000004</v>
      </c>
      <c r="F57" s="60">
        <v>545</v>
      </c>
      <c r="G57" s="60" t="s">
        <v>30</v>
      </c>
      <c r="H57" s="60"/>
      <c r="I57" s="60" t="s">
        <v>67</v>
      </c>
      <c r="J57" s="64">
        <v>43654</v>
      </c>
      <c r="K57" s="40" t="s">
        <v>28</v>
      </c>
    </row>
    <row r="58" spans="1:11" x14ac:dyDescent="0.25">
      <c r="A58" s="40" t="s">
        <v>143</v>
      </c>
      <c r="B58" s="66">
        <v>615093.67000000004</v>
      </c>
      <c r="C58" s="66">
        <v>815032.44</v>
      </c>
      <c r="D58" s="59">
        <v>545</v>
      </c>
      <c r="E58" s="58">
        <v>4.7</v>
      </c>
      <c r="F58" s="60">
        <v>545</v>
      </c>
      <c r="G58" s="60" t="s">
        <v>30</v>
      </c>
      <c r="H58" s="60"/>
      <c r="I58" s="60" t="s">
        <v>42</v>
      </c>
      <c r="J58" s="64">
        <v>43715</v>
      </c>
      <c r="K58" s="40" t="s">
        <v>28</v>
      </c>
    </row>
    <row r="59" spans="1:11" x14ac:dyDescent="0.25">
      <c r="A59" s="40" t="s">
        <v>144</v>
      </c>
      <c r="B59" s="66">
        <v>615091.1</v>
      </c>
      <c r="C59" s="66">
        <v>815033.97</v>
      </c>
      <c r="D59" s="59">
        <v>545</v>
      </c>
      <c r="E59" s="58">
        <v>3.3</v>
      </c>
      <c r="F59" s="60">
        <v>545</v>
      </c>
      <c r="G59" s="60" t="s">
        <v>30</v>
      </c>
      <c r="H59" s="60"/>
      <c r="I59" s="60" t="s">
        <v>42</v>
      </c>
      <c r="J59" s="64">
        <v>43806</v>
      </c>
      <c r="K59" s="40" t="s">
        <v>28</v>
      </c>
    </row>
    <row r="60" spans="1:11" ht="13.5" customHeight="1" x14ac:dyDescent="0.25">
      <c r="A60" s="40" t="s">
        <v>145</v>
      </c>
      <c r="B60" s="66">
        <v>615085.05000000005</v>
      </c>
      <c r="C60" s="66">
        <v>815036.48</v>
      </c>
      <c r="D60" s="59">
        <v>545</v>
      </c>
      <c r="E60" s="58">
        <v>3.5</v>
      </c>
      <c r="F60" s="60">
        <v>545</v>
      </c>
      <c r="G60" s="60" t="s">
        <v>30</v>
      </c>
      <c r="H60" s="60"/>
      <c r="I60" s="60" t="s">
        <v>59</v>
      </c>
      <c r="J60" s="65" t="s">
        <v>195</v>
      </c>
      <c r="K60" s="40" t="s">
        <v>28</v>
      </c>
    </row>
    <row r="61" spans="1:11" x14ac:dyDescent="0.25">
      <c r="A61" s="40" t="s">
        <v>146</v>
      </c>
      <c r="B61" s="66">
        <v>615082.67000000004</v>
      </c>
      <c r="C61" s="66">
        <v>815037.19</v>
      </c>
      <c r="D61" s="59">
        <v>545</v>
      </c>
      <c r="E61" s="58">
        <v>4.3</v>
      </c>
      <c r="F61" s="60">
        <v>545</v>
      </c>
      <c r="G61" s="60" t="s">
        <v>30</v>
      </c>
      <c r="H61" s="60"/>
      <c r="I61" s="60" t="s">
        <v>148</v>
      </c>
      <c r="J61" s="65" t="s">
        <v>149</v>
      </c>
      <c r="K61" s="40" t="s">
        <v>28</v>
      </c>
    </row>
    <row r="62" spans="1:11" x14ac:dyDescent="0.25">
      <c r="A62" s="40" t="s">
        <v>147</v>
      </c>
      <c r="B62" s="66">
        <v>615079.75</v>
      </c>
      <c r="C62" s="66">
        <v>815038.06</v>
      </c>
      <c r="D62" s="59">
        <v>545</v>
      </c>
      <c r="E62" s="58">
        <v>3.3</v>
      </c>
      <c r="F62" s="60">
        <v>545</v>
      </c>
      <c r="G62" s="60" t="s">
        <v>30</v>
      </c>
      <c r="H62" s="60"/>
      <c r="I62" s="60" t="s">
        <v>148</v>
      </c>
      <c r="J62" s="65" t="s">
        <v>151</v>
      </c>
      <c r="K62" s="40" t="s">
        <v>28</v>
      </c>
    </row>
    <row r="63" spans="1:11" x14ac:dyDescent="0.25">
      <c r="A63" s="40" t="s">
        <v>157</v>
      </c>
      <c r="B63" s="66">
        <v>615077.16</v>
      </c>
      <c r="C63" s="66">
        <v>815038.82</v>
      </c>
      <c r="D63" s="59">
        <v>545</v>
      </c>
      <c r="E63" s="58">
        <v>3.6</v>
      </c>
      <c r="F63" s="60">
        <v>545</v>
      </c>
      <c r="G63" s="60" t="s">
        <v>30</v>
      </c>
      <c r="H63" s="60"/>
      <c r="I63" s="60" t="s">
        <v>59</v>
      </c>
      <c r="J63" s="65" t="s">
        <v>198</v>
      </c>
      <c r="K63" s="40" t="s">
        <v>28</v>
      </c>
    </row>
    <row r="64" spans="1:11" x14ac:dyDescent="0.25">
      <c r="A64" s="40" t="s">
        <v>158</v>
      </c>
      <c r="B64" s="66">
        <v>615075.4</v>
      </c>
      <c r="C64" s="66">
        <v>815039.23</v>
      </c>
      <c r="D64" s="59">
        <v>545</v>
      </c>
      <c r="E64" s="58">
        <v>3.2</v>
      </c>
      <c r="F64" s="60">
        <v>545</v>
      </c>
      <c r="G64" s="60" t="s">
        <v>30</v>
      </c>
      <c r="H64" s="60"/>
      <c r="I64" s="60" t="s">
        <v>78</v>
      </c>
      <c r="J64" s="65" t="s">
        <v>162</v>
      </c>
      <c r="K64" s="40" t="s">
        <v>28</v>
      </c>
    </row>
    <row r="65" spans="1:11" x14ac:dyDescent="0.25">
      <c r="A65" s="40" t="s">
        <v>159</v>
      </c>
      <c r="B65" s="66">
        <v>615071.81999999995</v>
      </c>
      <c r="C65" s="66">
        <v>815039.85</v>
      </c>
      <c r="D65" s="59">
        <v>545</v>
      </c>
      <c r="E65" s="58">
        <v>2.4</v>
      </c>
      <c r="F65" s="60">
        <v>545</v>
      </c>
      <c r="G65" s="60" t="s">
        <v>30</v>
      </c>
      <c r="H65" s="60"/>
      <c r="I65" s="60" t="s">
        <v>78</v>
      </c>
      <c r="J65" s="65" t="s">
        <v>164</v>
      </c>
      <c r="K65" s="40" t="s">
        <v>28</v>
      </c>
    </row>
    <row r="66" spans="1:11" x14ac:dyDescent="0.25">
      <c r="A66" s="40" t="s">
        <v>160</v>
      </c>
      <c r="B66" s="66">
        <v>615068.47</v>
      </c>
      <c r="C66" s="66">
        <v>815040.22</v>
      </c>
      <c r="D66" s="59">
        <v>545</v>
      </c>
      <c r="E66" s="58">
        <v>3.8</v>
      </c>
      <c r="F66" s="60">
        <v>545</v>
      </c>
      <c r="G66" s="60" t="s">
        <v>30</v>
      </c>
      <c r="H66" s="60"/>
      <c r="I66" s="60" t="s">
        <v>200</v>
      </c>
      <c r="J66" s="64">
        <v>43676</v>
      </c>
      <c r="K66" s="40" t="s">
        <v>28</v>
      </c>
    </row>
    <row r="67" spans="1:11" x14ac:dyDescent="0.25">
      <c r="A67" s="40" t="s">
        <v>161</v>
      </c>
      <c r="B67" s="66">
        <v>615065.63</v>
      </c>
      <c r="C67" s="66">
        <v>815040.2</v>
      </c>
      <c r="D67" s="59">
        <v>545</v>
      </c>
      <c r="E67" s="58">
        <v>3.9</v>
      </c>
      <c r="F67" s="60">
        <v>545</v>
      </c>
      <c r="G67" s="60" t="s">
        <v>30</v>
      </c>
      <c r="H67" s="60"/>
      <c r="I67" s="60" t="s">
        <v>166</v>
      </c>
      <c r="J67" s="64">
        <v>43593</v>
      </c>
      <c r="K67" s="40" t="s">
        <v>28</v>
      </c>
    </row>
    <row r="68" spans="1:11" s="17" customFormat="1" x14ac:dyDescent="0.25">
      <c r="A68" s="40" t="s">
        <v>173</v>
      </c>
      <c r="B68" s="66">
        <v>615057.39</v>
      </c>
      <c r="C68" s="66">
        <v>815040.44</v>
      </c>
      <c r="D68" s="59">
        <v>545</v>
      </c>
      <c r="E68" s="58">
        <v>2.7</v>
      </c>
      <c r="F68" s="60">
        <v>545</v>
      </c>
      <c r="G68" s="60" t="s">
        <v>30</v>
      </c>
      <c r="H68" s="60"/>
      <c r="I68" s="60" t="s">
        <v>39</v>
      </c>
      <c r="J68" s="65" t="s">
        <v>174</v>
      </c>
      <c r="K68" s="40" t="s">
        <v>28</v>
      </c>
    </row>
    <row r="69" spans="1:11" x14ac:dyDescent="0.2">
      <c r="A69" s="40" t="s">
        <v>176</v>
      </c>
      <c r="B69" s="48">
        <v>615052.6</v>
      </c>
      <c r="C69" s="48">
        <v>815041.08</v>
      </c>
      <c r="D69" s="59">
        <v>545</v>
      </c>
      <c r="E69" s="58">
        <v>4.7</v>
      </c>
      <c r="F69" s="60">
        <v>545</v>
      </c>
      <c r="G69" s="60" t="s">
        <v>30</v>
      </c>
      <c r="H69" s="60"/>
      <c r="I69" s="60" t="s">
        <v>200</v>
      </c>
      <c r="J69" s="65" t="s">
        <v>201</v>
      </c>
      <c r="K69" s="40" t="s">
        <v>28</v>
      </c>
    </row>
    <row r="70" spans="1:11" x14ac:dyDescent="0.2">
      <c r="A70" s="40" t="s">
        <v>177</v>
      </c>
      <c r="B70" s="48">
        <v>615049.78</v>
      </c>
      <c r="C70" s="48">
        <v>815041.48</v>
      </c>
      <c r="D70" s="59">
        <v>545</v>
      </c>
      <c r="E70" s="58">
        <v>3.9</v>
      </c>
      <c r="F70" s="60">
        <v>545</v>
      </c>
      <c r="G70" s="60" t="s">
        <v>30</v>
      </c>
      <c r="H70" s="60"/>
      <c r="I70" s="60" t="s">
        <v>67</v>
      </c>
      <c r="J70" s="64">
        <v>43533</v>
      </c>
      <c r="K70" s="40" t="s">
        <v>28</v>
      </c>
    </row>
    <row r="71" spans="1:11" x14ac:dyDescent="0.2">
      <c r="A71" s="40" t="s">
        <v>183</v>
      </c>
      <c r="B71" s="48">
        <v>615047.64</v>
      </c>
      <c r="C71" s="48">
        <v>815041.78</v>
      </c>
      <c r="D71" s="59">
        <v>545</v>
      </c>
      <c r="E71" s="58">
        <v>3.5</v>
      </c>
      <c r="F71" s="60">
        <v>545</v>
      </c>
      <c r="G71" s="60" t="s">
        <v>30</v>
      </c>
      <c r="H71" s="60"/>
      <c r="I71" s="60" t="s">
        <v>78</v>
      </c>
      <c r="J71" s="65" t="s">
        <v>184</v>
      </c>
      <c r="K71" s="40" t="s">
        <v>28</v>
      </c>
    </row>
    <row r="72" spans="1:11" x14ac:dyDescent="0.2">
      <c r="A72" s="40" t="s">
        <v>204</v>
      </c>
      <c r="B72" s="48">
        <v>615046.19999999995</v>
      </c>
      <c r="C72" s="48">
        <v>815042</v>
      </c>
      <c r="D72" s="59">
        <v>545</v>
      </c>
      <c r="E72" s="58">
        <v>2.7</v>
      </c>
      <c r="F72" s="60">
        <v>545</v>
      </c>
      <c r="G72" s="60" t="s">
        <v>30</v>
      </c>
      <c r="H72" s="60"/>
      <c r="I72" s="60" t="s">
        <v>39</v>
      </c>
      <c r="J72" s="65" t="s">
        <v>211</v>
      </c>
      <c r="K72" s="40" t="s">
        <v>28</v>
      </c>
    </row>
    <row r="73" spans="1:11" x14ac:dyDescent="0.2">
      <c r="A73" s="40" t="s">
        <v>205</v>
      </c>
      <c r="B73" s="48">
        <v>615043.46</v>
      </c>
      <c r="C73" s="48">
        <v>815042.18</v>
      </c>
      <c r="D73" s="59">
        <v>545</v>
      </c>
      <c r="E73" s="58">
        <v>3.8</v>
      </c>
      <c r="F73" s="60">
        <v>545</v>
      </c>
      <c r="G73" s="60" t="s">
        <v>30</v>
      </c>
      <c r="H73" s="60"/>
      <c r="I73" s="60" t="s">
        <v>200</v>
      </c>
      <c r="J73" s="65" t="s">
        <v>207</v>
      </c>
      <c r="K73" s="40" t="s">
        <v>28</v>
      </c>
    </row>
    <row r="74" spans="1:11" x14ac:dyDescent="0.2">
      <c r="A74" s="40" t="s">
        <v>206</v>
      </c>
      <c r="B74" s="48">
        <v>615040.19999999995</v>
      </c>
      <c r="C74" s="48">
        <v>815042.91</v>
      </c>
      <c r="D74" s="59">
        <v>545</v>
      </c>
      <c r="E74" s="58">
        <v>4.3</v>
      </c>
      <c r="F74" s="60">
        <v>545</v>
      </c>
      <c r="G74" s="60" t="s">
        <v>30</v>
      </c>
      <c r="H74" s="60"/>
      <c r="I74" s="60" t="s">
        <v>200</v>
      </c>
      <c r="J74" s="65" t="s">
        <v>209</v>
      </c>
      <c r="K74" s="40" t="s">
        <v>28</v>
      </c>
    </row>
    <row r="75" spans="1:11" s="17" customFormat="1" x14ac:dyDescent="0.2">
      <c r="A75" s="40" t="s">
        <v>213</v>
      </c>
      <c r="B75" s="48">
        <v>615035.37</v>
      </c>
      <c r="C75" s="48">
        <v>815045.05</v>
      </c>
      <c r="D75" s="59">
        <v>545</v>
      </c>
      <c r="E75" s="58">
        <v>4.7</v>
      </c>
      <c r="F75" s="60">
        <v>545</v>
      </c>
      <c r="G75" s="60" t="s">
        <v>30</v>
      </c>
      <c r="H75" s="60"/>
      <c r="I75" s="60" t="s">
        <v>39</v>
      </c>
      <c r="J75" s="65" t="s">
        <v>214</v>
      </c>
      <c r="K75" s="40" t="s">
        <v>28</v>
      </c>
    </row>
    <row r="76" spans="1:11" x14ac:dyDescent="0.2">
      <c r="A76" s="40" t="s">
        <v>216</v>
      </c>
      <c r="B76" s="48">
        <v>615031.19999999995</v>
      </c>
      <c r="C76" s="48">
        <v>815046.43</v>
      </c>
      <c r="D76" s="59">
        <v>545</v>
      </c>
      <c r="E76" s="58">
        <v>4.3</v>
      </c>
      <c r="F76" s="60">
        <v>545</v>
      </c>
      <c r="G76" s="60" t="s">
        <v>30</v>
      </c>
      <c r="H76" s="60"/>
      <c r="I76" s="60" t="s">
        <v>59</v>
      </c>
      <c r="J76" s="64">
        <v>43475</v>
      </c>
      <c r="K76" s="40" t="s">
        <v>28</v>
      </c>
    </row>
    <row r="77" spans="1:11" x14ac:dyDescent="0.2">
      <c r="A77" s="40" t="s">
        <v>217</v>
      </c>
      <c r="B77" s="48">
        <v>615029.37</v>
      </c>
      <c r="C77" s="48">
        <v>815046.41</v>
      </c>
      <c r="D77" s="59">
        <v>545</v>
      </c>
      <c r="E77" s="58">
        <v>4.4000000000000004</v>
      </c>
      <c r="F77" s="60">
        <v>545</v>
      </c>
      <c r="G77" s="60" t="s">
        <v>30</v>
      </c>
      <c r="H77" s="60"/>
      <c r="I77" s="60" t="s">
        <v>78</v>
      </c>
      <c r="J77" s="64">
        <v>43506</v>
      </c>
      <c r="K77" s="40" t="s">
        <v>28</v>
      </c>
    </row>
    <row r="78" spans="1:11" x14ac:dyDescent="0.2">
      <c r="A78" s="40" t="s">
        <v>218</v>
      </c>
      <c r="B78" s="48">
        <v>615028.04</v>
      </c>
      <c r="C78" s="48">
        <v>815046.32</v>
      </c>
      <c r="D78" s="59">
        <v>545</v>
      </c>
      <c r="E78" s="58">
        <v>3.9</v>
      </c>
      <c r="F78" s="60">
        <v>545</v>
      </c>
      <c r="G78" s="60" t="s">
        <v>30</v>
      </c>
      <c r="H78" s="60"/>
      <c r="I78" s="60" t="s">
        <v>39</v>
      </c>
      <c r="J78" s="64">
        <v>43565</v>
      </c>
      <c r="K78" s="40" t="s">
        <v>28</v>
      </c>
    </row>
    <row r="79" spans="1:11" x14ac:dyDescent="0.2">
      <c r="A79" s="40" t="s">
        <v>219</v>
      </c>
      <c r="B79" s="48">
        <v>615023.71</v>
      </c>
      <c r="C79" s="48">
        <v>815046.23</v>
      </c>
      <c r="D79" s="59">
        <v>545</v>
      </c>
      <c r="E79" s="58">
        <v>4.5999999999999996</v>
      </c>
      <c r="F79" s="60">
        <v>545</v>
      </c>
      <c r="G79" s="60" t="s">
        <v>30</v>
      </c>
      <c r="H79" s="60"/>
      <c r="I79" s="60" t="s">
        <v>67</v>
      </c>
      <c r="J79" s="64">
        <v>43595</v>
      </c>
      <c r="K79" s="40" t="s">
        <v>28</v>
      </c>
    </row>
    <row r="80" spans="1:11" x14ac:dyDescent="0.2">
      <c r="A80" s="40" t="s">
        <v>220</v>
      </c>
      <c r="B80" s="48">
        <v>615020.85</v>
      </c>
      <c r="C80" s="48">
        <v>815046.09</v>
      </c>
      <c r="D80" s="59">
        <v>545</v>
      </c>
      <c r="E80" s="58">
        <v>4</v>
      </c>
      <c r="F80" s="60">
        <v>545</v>
      </c>
      <c r="G80" s="60" t="s">
        <v>30</v>
      </c>
      <c r="H80" s="60"/>
      <c r="I80" s="60" t="s">
        <v>200</v>
      </c>
      <c r="J80" s="64">
        <v>43746</v>
      </c>
      <c r="K80" s="40" t="s">
        <v>28</v>
      </c>
    </row>
    <row r="81" spans="1:11" x14ac:dyDescent="0.2">
      <c r="A81" s="40" t="s">
        <v>227</v>
      </c>
      <c r="B81" s="48">
        <v>615017.69999999995</v>
      </c>
      <c r="C81" s="48">
        <v>815045.62</v>
      </c>
      <c r="D81" s="59">
        <v>545</v>
      </c>
      <c r="E81" s="58">
        <v>3.8</v>
      </c>
      <c r="F81" s="60">
        <v>545</v>
      </c>
      <c r="G81" s="60" t="s">
        <v>30</v>
      </c>
      <c r="H81" s="60"/>
      <c r="I81" s="60" t="s">
        <v>200</v>
      </c>
      <c r="J81" s="64">
        <v>43748</v>
      </c>
      <c r="K81" s="40" t="s">
        <v>28</v>
      </c>
    </row>
    <row r="82" spans="1:11" x14ac:dyDescent="0.2">
      <c r="A82" s="40" t="s">
        <v>228</v>
      </c>
      <c r="B82" s="48">
        <v>615016.02</v>
      </c>
      <c r="C82" s="48">
        <v>815046.05</v>
      </c>
      <c r="D82" s="59">
        <v>545</v>
      </c>
      <c r="E82" s="58">
        <v>3.6</v>
      </c>
      <c r="F82" s="60">
        <v>545</v>
      </c>
      <c r="G82" s="60" t="s">
        <v>30</v>
      </c>
      <c r="H82" s="60"/>
      <c r="I82" s="60" t="s">
        <v>67</v>
      </c>
      <c r="J82" s="65" t="s">
        <v>230</v>
      </c>
      <c r="K82" s="40" t="s">
        <v>28</v>
      </c>
    </row>
    <row r="83" spans="1:11" x14ac:dyDescent="0.2">
      <c r="A83" s="40" t="s">
        <v>229</v>
      </c>
      <c r="B83" s="48">
        <v>615014.05000000005</v>
      </c>
      <c r="C83" s="48">
        <v>815046.55</v>
      </c>
      <c r="D83" s="59">
        <v>545</v>
      </c>
      <c r="E83" s="58">
        <v>5</v>
      </c>
      <c r="F83" s="60">
        <v>545</v>
      </c>
      <c r="G83" s="60" t="s">
        <v>30</v>
      </c>
      <c r="H83" s="60"/>
      <c r="I83" s="60" t="s">
        <v>56</v>
      </c>
      <c r="J83" s="64">
        <v>43753</v>
      </c>
      <c r="K83" s="40" t="s">
        <v>28</v>
      </c>
    </row>
    <row r="84" spans="1:11" x14ac:dyDescent="0.2">
      <c r="A84" s="40" t="s">
        <v>233</v>
      </c>
      <c r="B84" s="48">
        <v>615012.42000000004</v>
      </c>
      <c r="C84" s="48">
        <v>815046.83</v>
      </c>
      <c r="D84" s="59">
        <v>545</v>
      </c>
      <c r="E84" s="58">
        <v>4.3</v>
      </c>
      <c r="F84" s="60">
        <v>545</v>
      </c>
      <c r="G84" s="60" t="s">
        <v>30</v>
      </c>
      <c r="H84" s="60"/>
      <c r="I84" s="60" t="s">
        <v>59</v>
      </c>
      <c r="J84" s="65" t="s">
        <v>232</v>
      </c>
      <c r="K84" s="40" t="s">
        <v>28</v>
      </c>
    </row>
    <row r="85" spans="1:11" x14ac:dyDescent="0.2">
      <c r="A85" s="40" t="s">
        <v>235</v>
      </c>
      <c r="B85" s="48">
        <v>615011.35</v>
      </c>
      <c r="C85" s="48">
        <v>815047</v>
      </c>
      <c r="D85" s="59">
        <v>545</v>
      </c>
      <c r="E85" s="58">
        <v>3.7</v>
      </c>
      <c r="F85" s="60">
        <v>545</v>
      </c>
      <c r="G85" s="60" t="s">
        <v>30</v>
      </c>
      <c r="H85" s="60"/>
      <c r="I85" s="60" t="s">
        <v>39</v>
      </c>
      <c r="J85" s="64">
        <v>43759</v>
      </c>
      <c r="K85" s="40" t="s">
        <v>28</v>
      </c>
    </row>
    <row r="86" spans="1:11" x14ac:dyDescent="0.2">
      <c r="A86" s="40" t="s">
        <v>236</v>
      </c>
      <c r="B86" s="48">
        <v>615009.92000000004</v>
      </c>
      <c r="C86" s="48">
        <v>815047.23</v>
      </c>
      <c r="D86" s="59">
        <v>545</v>
      </c>
      <c r="E86" s="58">
        <v>3.6</v>
      </c>
      <c r="F86" s="60">
        <v>545</v>
      </c>
      <c r="G86" s="60" t="s">
        <v>30</v>
      </c>
      <c r="H86" s="60"/>
      <c r="I86" s="60" t="s">
        <v>166</v>
      </c>
      <c r="J86" s="65" t="s">
        <v>237</v>
      </c>
      <c r="K86" s="40" t="s">
        <v>28</v>
      </c>
    </row>
    <row r="87" spans="1:11" x14ac:dyDescent="0.2">
      <c r="A87" s="36" t="s">
        <v>239</v>
      </c>
      <c r="B87" s="37">
        <v>615007.07999999996</v>
      </c>
      <c r="C87" s="37">
        <v>815048.8</v>
      </c>
      <c r="D87" s="37"/>
      <c r="E87" s="62"/>
      <c r="F87" s="17">
        <v>545</v>
      </c>
      <c r="G87" s="17" t="s">
        <v>30</v>
      </c>
      <c r="H87" s="17"/>
      <c r="J87" s="32"/>
      <c r="K87" s="36" t="s">
        <v>28</v>
      </c>
    </row>
    <row r="88" spans="1:11" x14ac:dyDescent="0.2">
      <c r="A88" s="40" t="s">
        <v>240</v>
      </c>
      <c r="B88" s="48">
        <v>615002.89</v>
      </c>
      <c r="C88" s="48">
        <v>815049.97</v>
      </c>
      <c r="D88" s="59">
        <v>545</v>
      </c>
      <c r="E88" s="58">
        <v>3.4</v>
      </c>
      <c r="F88" s="60">
        <v>545</v>
      </c>
      <c r="G88" s="60" t="s">
        <v>30</v>
      </c>
      <c r="H88" s="60"/>
      <c r="I88" s="60" t="s">
        <v>78</v>
      </c>
      <c r="J88" s="65" t="s">
        <v>243</v>
      </c>
      <c r="K88" s="40" t="s">
        <v>28</v>
      </c>
    </row>
    <row r="89" spans="1:11" x14ac:dyDescent="0.2">
      <c r="A89" s="40" t="s">
        <v>241</v>
      </c>
      <c r="B89" s="48">
        <v>614998.25</v>
      </c>
      <c r="C89" s="48">
        <v>815053.82</v>
      </c>
      <c r="D89" s="59">
        <v>545</v>
      </c>
      <c r="E89" s="58">
        <v>4</v>
      </c>
      <c r="F89" s="60">
        <v>545</v>
      </c>
      <c r="G89" s="60" t="s">
        <v>30</v>
      </c>
      <c r="H89" s="60"/>
      <c r="I89" s="60" t="s">
        <v>252</v>
      </c>
      <c r="J89" s="64">
        <v>43773</v>
      </c>
      <c r="K89" s="40" t="s">
        <v>28</v>
      </c>
    </row>
    <row r="90" spans="1:11" x14ac:dyDescent="0.2">
      <c r="A90" s="36" t="s">
        <v>242</v>
      </c>
      <c r="B90" s="37">
        <v>614995.31000000006</v>
      </c>
      <c r="C90" s="37">
        <v>815056.79</v>
      </c>
      <c r="D90" s="39">
        <v>545</v>
      </c>
      <c r="E90" s="62"/>
      <c r="F90" s="17">
        <v>545</v>
      </c>
      <c r="G90" s="17" t="s">
        <v>30</v>
      </c>
      <c r="H90" s="17"/>
      <c r="J90" s="32"/>
      <c r="K90" s="36" t="s">
        <v>28</v>
      </c>
    </row>
    <row r="91" spans="1:11" x14ac:dyDescent="0.2">
      <c r="A91" s="36" t="s">
        <v>249</v>
      </c>
      <c r="B91" s="37">
        <v>614991.19999999995</v>
      </c>
      <c r="C91" s="37">
        <v>815059.52</v>
      </c>
      <c r="D91" s="39">
        <v>545</v>
      </c>
      <c r="E91" s="62"/>
      <c r="F91" s="17">
        <v>545</v>
      </c>
      <c r="G91" s="17" t="s">
        <v>30</v>
      </c>
      <c r="H91" s="17"/>
      <c r="J91" s="32"/>
      <c r="K91" s="36" t="s">
        <v>28</v>
      </c>
    </row>
    <row r="92" spans="1:11" x14ac:dyDescent="0.2">
      <c r="A92" s="40" t="s">
        <v>250</v>
      </c>
      <c r="B92" s="48">
        <v>614988.31000000006</v>
      </c>
      <c r="C92" s="48">
        <v>815061.43</v>
      </c>
      <c r="D92" s="59">
        <v>545</v>
      </c>
      <c r="E92" s="58">
        <v>3.8</v>
      </c>
      <c r="F92" s="60">
        <v>545</v>
      </c>
      <c r="G92" s="60" t="s">
        <v>30</v>
      </c>
      <c r="H92" s="60"/>
      <c r="I92" s="60" t="s">
        <v>67</v>
      </c>
      <c r="J92" s="64">
        <v>43795</v>
      </c>
      <c r="K92" s="40" t="s">
        <v>28</v>
      </c>
    </row>
    <row r="93" spans="1:11" x14ac:dyDescent="0.2">
      <c r="A93" s="40" t="s">
        <v>254</v>
      </c>
      <c r="B93" s="48">
        <v>614979.92000000004</v>
      </c>
      <c r="C93" s="48">
        <v>815064.36</v>
      </c>
      <c r="D93" s="59">
        <v>545</v>
      </c>
      <c r="E93" s="58">
        <v>3.5</v>
      </c>
      <c r="F93" s="60">
        <v>545</v>
      </c>
      <c r="G93" s="60" t="s">
        <v>30</v>
      </c>
      <c r="H93" s="60"/>
      <c r="I93" s="60" t="s">
        <v>56</v>
      </c>
      <c r="J93" s="64">
        <v>43805</v>
      </c>
      <c r="K93" s="40" t="s">
        <v>28</v>
      </c>
    </row>
    <row r="94" spans="1:11" x14ac:dyDescent="0.2">
      <c r="A94" s="40" t="s">
        <v>255</v>
      </c>
      <c r="B94" s="48" t="s">
        <v>339</v>
      </c>
      <c r="C94" s="48" t="s">
        <v>340</v>
      </c>
      <c r="D94" s="59">
        <v>545</v>
      </c>
      <c r="E94" s="58">
        <v>3.3</v>
      </c>
      <c r="F94" s="60">
        <v>545</v>
      </c>
      <c r="G94" s="60" t="s">
        <v>30</v>
      </c>
      <c r="H94" s="60"/>
      <c r="I94" s="60" t="s">
        <v>78</v>
      </c>
      <c r="J94" s="64">
        <v>43822</v>
      </c>
      <c r="K94" s="40" t="s">
        <v>28</v>
      </c>
    </row>
    <row r="95" spans="1:11" x14ac:dyDescent="0.2">
      <c r="A95" s="36" t="s">
        <v>256</v>
      </c>
      <c r="B95" s="37" t="s">
        <v>341</v>
      </c>
      <c r="C95" s="37" t="s">
        <v>342</v>
      </c>
      <c r="D95" s="39">
        <v>545</v>
      </c>
      <c r="E95" s="62"/>
      <c r="F95" s="17">
        <v>545</v>
      </c>
      <c r="G95" s="17" t="s">
        <v>30</v>
      </c>
      <c r="H95" s="17"/>
      <c r="J95" s="32"/>
      <c r="K95" s="36" t="s">
        <v>28</v>
      </c>
    </row>
    <row r="96" spans="1:11" x14ac:dyDescent="0.25">
      <c r="A96" s="40" t="s">
        <v>257</v>
      </c>
      <c r="B96" s="66" t="s">
        <v>343</v>
      </c>
      <c r="C96" s="66" t="s">
        <v>344</v>
      </c>
      <c r="D96" s="59">
        <v>545</v>
      </c>
      <c r="E96" s="58">
        <v>3.4</v>
      </c>
      <c r="F96" s="60">
        <v>545</v>
      </c>
      <c r="G96" s="60" t="s">
        <v>30</v>
      </c>
      <c r="H96" s="60"/>
      <c r="I96" s="60" t="s">
        <v>281</v>
      </c>
      <c r="J96" s="64">
        <v>43833</v>
      </c>
      <c r="K96" s="40" t="s">
        <v>28</v>
      </c>
    </row>
    <row r="97" spans="1:11" x14ac:dyDescent="0.25">
      <c r="A97" s="40" t="s">
        <v>258</v>
      </c>
      <c r="B97" s="66" t="s">
        <v>345</v>
      </c>
      <c r="C97" s="66" t="s">
        <v>346</v>
      </c>
      <c r="D97" s="59">
        <v>545</v>
      </c>
      <c r="E97" s="58">
        <v>3.9</v>
      </c>
      <c r="F97" s="60">
        <v>545</v>
      </c>
      <c r="G97" s="60" t="s">
        <v>30</v>
      </c>
      <c r="H97" s="60"/>
      <c r="I97" s="60" t="s">
        <v>56</v>
      </c>
      <c r="J97" s="64">
        <v>43837</v>
      </c>
      <c r="K97" s="40" t="s">
        <v>28</v>
      </c>
    </row>
    <row r="98" spans="1:11" ht="14.25" customHeight="1" x14ac:dyDescent="0.25">
      <c r="A98" s="40" t="s">
        <v>259</v>
      </c>
      <c r="B98" s="66" t="s">
        <v>347</v>
      </c>
      <c r="C98" s="66" t="s">
        <v>348</v>
      </c>
      <c r="D98" s="59">
        <v>545</v>
      </c>
      <c r="E98" s="58">
        <v>3.2</v>
      </c>
      <c r="F98" s="60">
        <v>545</v>
      </c>
      <c r="G98" s="60" t="s">
        <v>30</v>
      </c>
      <c r="H98" s="60"/>
      <c r="I98" s="60" t="s">
        <v>78</v>
      </c>
      <c r="J98" s="64">
        <v>43840</v>
      </c>
      <c r="K98" s="40" t="s">
        <v>28</v>
      </c>
    </row>
    <row r="99" spans="1:11" ht="11.25" customHeight="1" x14ac:dyDescent="0.25">
      <c r="A99" s="40" t="s">
        <v>260</v>
      </c>
      <c r="B99" s="66" t="s">
        <v>349</v>
      </c>
      <c r="C99" s="66" t="s">
        <v>350</v>
      </c>
      <c r="D99" s="59">
        <v>545</v>
      </c>
      <c r="E99" s="58">
        <v>2.5</v>
      </c>
      <c r="F99" s="60">
        <v>545</v>
      </c>
      <c r="G99" s="60" t="s">
        <v>30</v>
      </c>
      <c r="H99" s="60"/>
      <c r="I99" s="60" t="s">
        <v>78</v>
      </c>
      <c r="J99" s="64">
        <v>43843</v>
      </c>
      <c r="K99" s="40" t="s">
        <v>28</v>
      </c>
    </row>
    <row r="100" spans="1:11" x14ac:dyDescent="0.25">
      <c r="A100" s="40" t="s">
        <v>261</v>
      </c>
      <c r="B100" s="66" t="s">
        <v>351</v>
      </c>
      <c r="C100" s="66" t="s">
        <v>352</v>
      </c>
      <c r="D100" s="59">
        <v>545</v>
      </c>
      <c r="E100" s="58">
        <v>4.2</v>
      </c>
      <c r="F100" s="60">
        <v>545</v>
      </c>
      <c r="G100" s="60" t="s">
        <v>30</v>
      </c>
      <c r="H100" s="60"/>
      <c r="I100" s="60" t="s">
        <v>56</v>
      </c>
      <c r="J100" s="64">
        <v>43845</v>
      </c>
      <c r="K100" s="40" t="s">
        <v>28</v>
      </c>
    </row>
    <row r="101" spans="1:11" x14ac:dyDescent="0.25">
      <c r="A101" s="40" t="s">
        <v>262</v>
      </c>
      <c r="B101" s="66" t="s">
        <v>353</v>
      </c>
      <c r="C101" s="66" t="s">
        <v>354</v>
      </c>
      <c r="D101" s="59">
        <v>545</v>
      </c>
      <c r="E101" s="58">
        <v>3.5</v>
      </c>
      <c r="F101" s="60">
        <v>545</v>
      </c>
      <c r="G101" s="60" t="s">
        <v>30</v>
      </c>
      <c r="H101" s="60"/>
      <c r="I101" s="60" t="s">
        <v>59</v>
      </c>
      <c r="J101" s="64">
        <v>43848</v>
      </c>
      <c r="K101" s="40" t="s">
        <v>28</v>
      </c>
    </row>
    <row r="102" spans="1:11" x14ac:dyDescent="0.25">
      <c r="A102" s="40" t="s">
        <v>263</v>
      </c>
      <c r="B102" s="66" t="s">
        <v>355</v>
      </c>
      <c r="C102" s="66" t="s">
        <v>356</v>
      </c>
      <c r="D102" s="59">
        <v>545</v>
      </c>
      <c r="E102" s="58">
        <v>3.5</v>
      </c>
      <c r="F102" s="60">
        <v>545</v>
      </c>
      <c r="G102" s="60" t="s">
        <v>30</v>
      </c>
      <c r="H102" s="60"/>
      <c r="I102" s="60" t="s">
        <v>56</v>
      </c>
      <c r="J102" s="64">
        <v>43851</v>
      </c>
      <c r="K102" s="40" t="s">
        <v>28</v>
      </c>
    </row>
    <row r="103" spans="1:11" x14ac:dyDescent="0.25">
      <c r="A103" s="40" t="s">
        <v>264</v>
      </c>
      <c r="B103" s="66" t="s">
        <v>357</v>
      </c>
      <c r="C103" s="66" t="s">
        <v>358</v>
      </c>
      <c r="D103" s="59">
        <v>545</v>
      </c>
      <c r="E103" s="58">
        <v>3.1</v>
      </c>
      <c r="F103" s="60">
        <v>545</v>
      </c>
      <c r="G103" s="60" t="s">
        <v>30</v>
      </c>
      <c r="H103" s="60"/>
      <c r="I103" s="60" t="s">
        <v>56</v>
      </c>
      <c r="J103" s="64">
        <v>43854</v>
      </c>
      <c r="K103" s="40" t="s">
        <v>28</v>
      </c>
    </row>
    <row r="104" spans="1:11" x14ac:dyDescent="0.25">
      <c r="A104" s="40" t="s">
        <v>265</v>
      </c>
      <c r="B104" s="66" t="s">
        <v>359</v>
      </c>
      <c r="C104" s="66" t="s">
        <v>360</v>
      </c>
      <c r="D104" s="59">
        <v>545</v>
      </c>
      <c r="E104" s="58">
        <v>3.6</v>
      </c>
      <c r="F104" s="60">
        <v>545</v>
      </c>
      <c r="G104" s="60" t="s">
        <v>30</v>
      </c>
      <c r="H104" s="60"/>
      <c r="I104" s="60" t="s">
        <v>59</v>
      </c>
      <c r="J104" s="64">
        <v>43858</v>
      </c>
      <c r="K104" s="40" t="s">
        <v>28</v>
      </c>
    </row>
    <row r="105" spans="1:11" x14ac:dyDescent="0.25">
      <c r="A105" s="36" t="s">
        <v>266</v>
      </c>
      <c r="B105" s="63" t="s">
        <v>361</v>
      </c>
      <c r="C105" s="63" t="s">
        <v>362</v>
      </c>
      <c r="D105" s="39">
        <v>545</v>
      </c>
      <c r="E105" s="62"/>
      <c r="F105" s="17">
        <v>545</v>
      </c>
      <c r="G105" s="17" t="s">
        <v>30</v>
      </c>
      <c r="H105" s="17"/>
      <c r="J105" s="32"/>
      <c r="K105" s="36" t="s">
        <v>28</v>
      </c>
    </row>
    <row r="106" spans="1:11" x14ac:dyDescent="0.25">
      <c r="A106" s="36" t="s">
        <v>267</v>
      </c>
      <c r="B106" s="63" t="s">
        <v>363</v>
      </c>
      <c r="C106" s="63" t="s">
        <v>364</v>
      </c>
      <c r="D106" s="39">
        <v>545</v>
      </c>
      <c r="E106" s="62"/>
      <c r="F106" s="17">
        <v>545</v>
      </c>
      <c r="G106" s="17" t="s">
        <v>30</v>
      </c>
      <c r="H106" s="17"/>
      <c r="J106" s="32"/>
      <c r="K106" s="36" t="s">
        <v>28</v>
      </c>
    </row>
    <row r="107" spans="1:11" x14ac:dyDescent="0.25">
      <c r="A107" s="36" t="s">
        <v>268</v>
      </c>
      <c r="B107" s="63" t="s">
        <v>365</v>
      </c>
      <c r="C107" s="63" t="s">
        <v>366</v>
      </c>
      <c r="D107" s="39">
        <v>545</v>
      </c>
      <c r="E107" s="62"/>
      <c r="F107" s="17">
        <v>545</v>
      </c>
      <c r="G107" s="17" t="s">
        <v>30</v>
      </c>
      <c r="H107" s="17"/>
      <c r="J107" s="32"/>
      <c r="K107" s="36" t="s">
        <v>28</v>
      </c>
    </row>
    <row r="108" spans="1:11" x14ac:dyDescent="0.25">
      <c r="A108" s="40" t="s">
        <v>269</v>
      </c>
      <c r="B108" s="66" t="s">
        <v>367</v>
      </c>
      <c r="C108" s="66" t="s">
        <v>368</v>
      </c>
      <c r="D108" s="59">
        <v>545</v>
      </c>
      <c r="E108" s="58">
        <v>4</v>
      </c>
      <c r="F108" s="60">
        <v>545</v>
      </c>
      <c r="G108" s="60" t="s">
        <v>30</v>
      </c>
      <c r="H108" s="60"/>
      <c r="I108" s="60" t="s">
        <v>67</v>
      </c>
      <c r="J108" s="64">
        <v>43869</v>
      </c>
      <c r="K108" s="40" t="s">
        <v>28</v>
      </c>
    </row>
    <row r="109" spans="1:11" x14ac:dyDescent="0.25">
      <c r="A109" s="40" t="s">
        <v>270</v>
      </c>
      <c r="B109" s="66" t="s">
        <v>369</v>
      </c>
      <c r="C109" s="66" t="s">
        <v>370</v>
      </c>
      <c r="D109" s="59">
        <v>545</v>
      </c>
      <c r="E109" s="58">
        <v>4.0999999999999996</v>
      </c>
      <c r="F109" s="60">
        <v>545</v>
      </c>
      <c r="G109" s="60" t="s">
        <v>30</v>
      </c>
      <c r="H109" s="60"/>
      <c r="I109" s="60" t="s">
        <v>78</v>
      </c>
      <c r="J109" s="64">
        <v>43872</v>
      </c>
      <c r="K109" s="40" t="s">
        <v>28</v>
      </c>
    </row>
    <row r="110" spans="1:11" x14ac:dyDescent="0.25">
      <c r="A110" s="36" t="s">
        <v>275</v>
      </c>
      <c r="B110" s="63" t="s">
        <v>371</v>
      </c>
      <c r="C110" s="63" t="s">
        <v>372</v>
      </c>
      <c r="D110" s="39">
        <v>545</v>
      </c>
      <c r="E110" s="62"/>
      <c r="F110" s="17">
        <v>545</v>
      </c>
      <c r="G110" s="17" t="s">
        <v>30</v>
      </c>
      <c r="H110" s="17"/>
      <c r="J110" s="32"/>
      <c r="K110" s="36" t="s">
        <v>28</v>
      </c>
    </row>
    <row r="111" spans="1:11" x14ac:dyDescent="0.25">
      <c r="A111" s="40" t="s">
        <v>276</v>
      </c>
      <c r="B111" s="66" t="s">
        <v>373</v>
      </c>
      <c r="C111" s="66" t="s">
        <v>374</v>
      </c>
      <c r="D111" s="59">
        <v>545</v>
      </c>
      <c r="E111" s="58">
        <v>4.4000000000000004</v>
      </c>
      <c r="F111" s="60">
        <v>545</v>
      </c>
      <c r="G111" s="60" t="s">
        <v>30</v>
      </c>
      <c r="H111" s="60"/>
      <c r="I111" s="60" t="s">
        <v>200</v>
      </c>
      <c r="J111" s="64">
        <v>43877</v>
      </c>
      <c r="K111" s="40" t="s">
        <v>28</v>
      </c>
    </row>
    <row r="112" spans="1:11" x14ac:dyDescent="0.25">
      <c r="A112" s="36" t="s">
        <v>277</v>
      </c>
      <c r="B112" s="63" t="s">
        <v>375</v>
      </c>
      <c r="C112" s="63" t="s">
        <v>376</v>
      </c>
      <c r="D112" s="39">
        <v>545</v>
      </c>
      <c r="E112" s="62"/>
      <c r="F112" s="17">
        <v>545</v>
      </c>
      <c r="G112" s="17" t="s">
        <v>30</v>
      </c>
      <c r="H112" s="17"/>
      <c r="J112" s="32"/>
      <c r="K112" s="36" t="s">
        <v>28</v>
      </c>
    </row>
    <row r="113" spans="1:11" x14ac:dyDescent="0.25">
      <c r="A113" s="40" t="s">
        <v>278</v>
      </c>
      <c r="B113" s="66" t="s">
        <v>377</v>
      </c>
      <c r="C113" s="66" t="s">
        <v>378</v>
      </c>
      <c r="D113" s="59">
        <v>545</v>
      </c>
      <c r="E113" s="58">
        <v>4.2</v>
      </c>
      <c r="F113" s="60">
        <v>545</v>
      </c>
      <c r="G113" s="60" t="s">
        <v>30</v>
      </c>
      <c r="H113" s="60"/>
      <c r="I113" s="60" t="s">
        <v>56</v>
      </c>
      <c r="J113" s="64">
        <v>43879</v>
      </c>
      <c r="K113" s="40" t="s">
        <v>28</v>
      </c>
    </row>
    <row r="114" spans="1:11" x14ac:dyDescent="0.25">
      <c r="A114" s="40" t="s">
        <v>279</v>
      </c>
      <c r="B114" s="66" t="s">
        <v>379</v>
      </c>
      <c r="C114" s="66" t="s">
        <v>380</v>
      </c>
      <c r="D114" s="59">
        <v>545</v>
      </c>
      <c r="E114" s="58">
        <v>4.4000000000000004</v>
      </c>
      <c r="F114" s="60">
        <v>545</v>
      </c>
      <c r="G114" s="60" t="s">
        <v>30</v>
      </c>
      <c r="H114" s="60"/>
      <c r="I114" s="60" t="s">
        <v>200</v>
      </c>
      <c r="J114" s="64">
        <v>43882</v>
      </c>
      <c r="K114" s="40" t="s">
        <v>28</v>
      </c>
    </row>
    <row r="115" spans="1:11" x14ac:dyDescent="0.25">
      <c r="A115" s="40" t="s">
        <v>280</v>
      </c>
      <c r="B115" s="66" t="s">
        <v>381</v>
      </c>
      <c r="C115" s="66" t="s">
        <v>382</v>
      </c>
      <c r="D115" s="59">
        <v>545</v>
      </c>
      <c r="E115" s="58">
        <v>4.8</v>
      </c>
      <c r="F115" s="60">
        <v>545</v>
      </c>
      <c r="G115" s="60" t="s">
        <v>30</v>
      </c>
      <c r="H115" s="60"/>
      <c r="I115" s="60" t="s">
        <v>286</v>
      </c>
      <c r="J115" s="64">
        <v>43884</v>
      </c>
      <c r="K115" s="40" t="s">
        <v>28</v>
      </c>
    </row>
    <row r="116" spans="1:11" x14ac:dyDescent="0.25">
      <c r="A116" s="40" t="s">
        <v>294</v>
      </c>
      <c r="B116" s="66" t="s">
        <v>383</v>
      </c>
      <c r="C116" s="66" t="s">
        <v>384</v>
      </c>
      <c r="D116" s="59">
        <v>545</v>
      </c>
      <c r="E116" s="58">
        <v>3.2</v>
      </c>
      <c r="F116" s="60">
        <v>545</v>
      </c>
      <c r="G116" s="60" t="s">
        <v>30</v>
      </c>
      <c r="H116" s="60"/>
      <c r="I116" s="60" t="s">
        <v>78</v>
      </c>
      <c r="J116" s="64">
        <v>43886</v>
      </c>
      <c r="K116" s="40" t="s">
        <v>28</v>
      </c>
    </row>
    <row r="117" spans="1:11" x14ac:dyDescent="0.25">
      <c r="A117" s="40" t="s">
        <v>295</v>
      </c>
      <c r="B117" s="66" t="s">
        <v>385</v>
      </c>
      <c r="C117" s="66" t="s">
        <v>386</v>
      </c>
      <c r="D117" s="59">
        <v>545</v>
      </c>
      <c r="E117" s="58">
        <v>3.4</v>
      </c>
      <c r="F117" s="60">
        <v>545</v>
      </c>
      <c r="G117" s="60" t="s">
        <v>30</v>
      </c>
      <c r="H117" s="60"/>
      <c r="I117" s="60" t="s">
        <v>56</v>
      </c>
      <c r="J117" s="64">
        <v>43889</v>
      </c>
      <c r="K117" s="40" t="s">
        <v>28</v>
      </c>
    </row>
    <row r="118" spans="1:11" x14ac:dyDescent="0.25">
      <c r="A118" s="36" t="s">
        <v>296</v>
      </c>
      <c r="B118" s="63" t="s">
        <v>387</v>
      </c>
      <c r="C118" s="63" t="s">
        <v>388</v>
      </c>
      <c r="D118" s="39">
        <v>545</v>
      </c>
      <c r="E118" s="62"/>
      <c r="F118" s="17">
        <v>545</v>
      </c>
      <c r="G118" s="17" t="s">
        <v>30</v>
      </c>
      <c r="H118" s="17"/>
      <c r="J118" s="32"/>
      <c r="K118" s="36" t="s">
        <v>28</v>
      </c>
    </row>
    <row r="119" spans="1:11" x14ac:dyDescent="0.25">
      <c r="A119" s="40" t="s">
        <v>305</v>
      </c>
      <c r="B119" s="66" t="s">
        <v>389</v>
      </c>
      <c r="C119" s="66" t="s">
        <v>390</v>
      </c>
      <c r="D119" s="59">
        <v>545</v>
      </c>
      <c r="E119" s="58">
        <v>3.4</v>
      </c>
      <c r="F119" s="60">
        <v>545</v>
      </c>
      <c r="G119" s="60" t="s">
        <v>30</v>
      </c>
      <c r="H119" s="60"/>
      <c r="I119" s="60" t="s">
        <v>67</v>
      </c>
      <c r="J119" s="64">
        <v>43918</v>
      </c>
      <c r="K119" s="40" t="s">
        <v>28</v>
      </c>
    </row>
    <row r="120" spans="1:11" x14ac:dyDescent="0.25">
      <c r="A120" s="40" t="s">
        <v>307</v>
      </c>
      <c r="B120" s="66" t="s">
        <v>391</v>
      </c>
      <c r="C120" s="66" t="s">
        <v>392</v>
      </c>
      <c r="D120" s="59">
        <v>545</v>
      </c>
      <c r="E120" s="58">
        <v>3.2</v>
      </c>
      <c r="F120" s="60">
        <v>545</v>
      </c>
      <c r="G120" s="60" t="s">
        <v>30</v>
      </c>
      <c r="H120" s="60"/>
      <c r="I120" s="60" t="s">
        <v>477</v>
      </c>
      <c r="J120" s="64">
        <v>43919</v>
      </c>
      <c r="K120" s="40" t="s">
        <v>28</v>
      </c>
    </row>
    <row r="121" spans="1:11" x14ac:dyDescent="0.25">
      <c r="A121" s="40" t="s">
        <v>308</v>
      </c>
      <c r="B121" s="66" t="s">
        <v>393</v>
      </c>
      <c r="C121" s="66" t="s">
        <v>394</v>
      </c>
      <c r="D121" s="59">
        <v>545</v>
      </c>
      <c r="E121" s="58">
        <v>3.6</v>
      </c>
      <c r="F121" s="60">
        <v>545</v>
      </c>
      <c r="G121" s="60" t="s">
        <v>30</v>
      </c>
      <c r="H121" s="60"/>
      <c r="I121" s="60" t="s">
        <v>59</v>
      </c>
      <c r="J121" s="64">
        <v>43920</v>
      </c>
      <c r="K121" s="40" t="s">
        <v>28</v>
      </c>
    </row>
    <row r="122" spans="1:11" x14ac:dyDescent="0.25">
      <c r="A122" s="40" t="s">
        <v>309</v>
      </c>
      <c r="B122" s="66" t="s">
        <v>395</v>
      </c>
      <c r="C122" s="66" t="s">
        <v>396</v>
      </c>
      <c r="D122" s="59">
        <v>545</v>
      </c>
      <c r="E122" s="58">
        <v>4</v>
      </c>
      <c r="F122" s="60">
        <v>545</v>
      </c>
      <c r="G122" s="60" t="s">
        <v>30</v>
      </c>
      <c r="H122" s="60"/>
      <c r="I122" s="60" t="s">
        <v>56</v>
      </c>
      <c r="J122" s="64">
        <v>43921</v>
      </c>
      <c r="K122" s="40" t="s">
        <v>28</v>
      </c>
    </row>
    <row r="123" spans="1:11" x14ac:dyDescent="0.25">
      <c r="A123" s="40" t="s">
        <v>310</v>
      </c>
      <c r="B123" s="66" t="s">
        <v>397</v>
      </c>
      <c r="C123" s="66" t="s">
        <v>398</v>
      </c>
      <c r="D123" s="59">
        <v>545</v>
      </c>
      <c r="E123" s="58">
        <v>3.3</v>
      </c>
      <c r="F123" s="60">
        <v>545</v>
      </c>
      <c r="G123" s="60" t="s">
        <v>30</v>
      </c>
      <c r="H123" s="60"/>
      <c r="I123" s="60" t="s">
        <v>56</v>
      </c>
      <c r="J123" s="64">
        <v>43923</v>
      </c>
      <c r="K123" s="40" t="s">
        <v>28</v>
      </c>
    </row>
    <row r="124" spans="1:11" x14ac:dyDescent="0.25">
      <c r="A124" s="40" t="s">
        <v>311</v>
      </c>
      <c r="B124" s="66" t="s">
        <v>399</v>
      </c>
      <c r="C124" s="66" t="s">
        <v>400</v>
      </c>
      <c r="D124" s="59">
        <v>545</v>
      </c>
      <c r="E124" s="58">
        <v>2.9</v>
      </c>
      <c r="F124" s="60">
        <v>545</v>
      </c>
      <c r="G124" s="60" t="s">
        <v>30</v>
      </c>
      <c r="H124" s="60"/>
      <c r="I124" s="60" t="s">
        <v>56</v>
      </c>
      <c r="J124" s="64">
        <v>43925</v>
      </c>
      <c r="K124" s="40" t="s">
        <v>28</v>
      </c>
    </row>
    <row r="125" spans="1:11" x14ac:dyDescent="0.25">
      <c r="A125" s="36" t="s">
        <v>312</v>
      </c>
      <c r="B125" s="63" t="s">
        <v>401</v>
      </c>
      <c r="C125" s="63" t="s">
        <v>402</v>
      </c>
      <c r="D125" s="39">
        <v>545</v>
      </c>
      <c r="E125" s="62"/>
      <c r="F125" s="17">
        <v>545</v>
      </c>
      <c r="G125" s="17" t="s">
        <v>30</v>
      </c>
      <c r="H125" s="17"/>
      <c r="J125" s="32"/>
      <c r="K125" s="36" t="s">
        <v>28</v>
      </c>
    </row>
    <row r="126" spans="1:11" x14ac:dyDescent="0.25">
      <c r="A126" s="40" t="s">
        <v>313</v>
      </c>
      <c r="B126" s="66" t="s">
        <v>403</v>
      </c>
      <c r="C126" s="66" t="s">
        <v>404</v>
      </c>
      <c r="D126" s="59">
        <v>545</v>
      </c>
      <c r="E126" s="58">
        <v>2.4</v>
      </c>
      <c r="F126" s="60">
        <v>545</v>
      </c>
      <c r="G126" s="60" t="s">
        <v>30</v>
      </c>
      <c r="H126" s="60"/>
      <c r="I126" s="60" t="s">
        <v>67</v>
      </c>
      <c r="J126" s="64">
        <v>43929</v>
      </c>
      <c r="K126" s="40" t="s">
        <v>28</v>
      </c>
    </row>
    <row r="127" spans="1:11" x14ac:dyDescent="0.25">
      <c r="A127" s="40" t="s">
        <v>314</v>
      </c>
      <c r="B127" s="66" t="s">
        <v>405</v>
      </c>
      <c r="C127" s="66" t="s">
        <v>406</v>
      </c>
      <c r="D127" s="59">
        <v>545</v>
      </c>
      <c r="E127" s="58">
        <v>4.2</v>
      </c>
      <c r="F127" s="60">
        <v>545</v>
      </c>
      <c r="G127" s="60" t="s">
        <v>30</v>
      </c>
      <c r="H127" s="60"/>
      <c r="I127" s="60" t="s">
        <v>67</v>
      </c>
      <c r="J127" s="64">
        <v>43930</v>
      </c>
      <c r="K127" s="40" t="s">
        <v>28</v>
      </c>
    </row>
    <row r="128" spans="1:11" x14ac:dyDescent="0.25">
      <c r="A128" s="40" t="s">
        <v>315</v>
      </c>
      <c r="B128" s="66" t="s">
        <v>407</v>
      </c>
      <c r="C128" s="66" t="s">
        <v>408</v>
      </c>
      <c r="D128" s="59">
        <v>545</v>
      </c>
      <c r="E128" s="58">
        <v>3.5</v>
      </c>
      <c r="F128" s="60">
        <v>545</v>
      </c>
      <c r="G128" s="60" t="s">
        <v>30</v>
      </c>
      <c r="H128" s="60"/>
      <c r="I128" s="60" t="s">
        <v>67</v>
      </c>
      <c r="J128" s="64">
        <v>43932</v>
      </c>
      <c r="K128" s="40" t="s">
        <v>28</v>
      </c>
    </row>
    <row r="129" spans="1:11" x14ac:dyDescent="0.25">
      <c r="A129" s="40" t="s">
        <v>316</v>
      </c>
      <c r="B129" s="66" t="s">
        <v>409</v>
      </c>
      <c r="C129" s="66" t="s">
        <v>410</v>
      </c>
      <c r="D129" s="59">
        <v>545</v>
      </c>
      <c r="E129" s="58">
        <v>3.7</v>
      </c>
      <c r="F129" s="60">
        <v>545</v>
      </c>
      <c r="G129" s="60" t="s">
        <v>30</v>
      </c>
      <c r="H129" s="60"/>
      <c r="I129" s="60" t="s">
        <v>67</v>
      </c>
      <c r="J129" s="64">
        <v>43934</v>
      </c>
      <c r="K129" s="40" t="s">
        <v>28</v>
      </c>
    </row>
    <row r="130" spans="1:11" x14ac:dyDescent="0.25">
      <c r="A130" s="40" t="s">
        <v>317</v>
      </c>
      <c r="B130" s="66" t="s">
        <v>411</v>
      </c>
      <c r="C130" s="66" t="s">
        <v>412</v>
      </c>
      <c r="D130" s="59">
        <v>545</v>
      </c>
      <c r="E130" s="58">
        <v>3.9</v>
      </c>
      <c r="F130" s="60">
        <v>545</v>
      </c>
      <c r="G130" s="60" t="s">
        <v>30</v>
      </c>
      <c r="H130" s="60"/>
      <c r="I130" s="60" t="s">
        <v>67</v>
      </c>
      <c r="J130" s="64">
        <v>43937</v>
      </c>
      <c r="K130" s="40" t="s">
        <v>28</v>
      </c>
    </row>
    <row r="131" spans="1:11" x14ac:dyDescent="0.25">
      <c r="A131" s="40" t="s">
        <v>318</v>
      </c>
      <c r="B131" s="66" t="s">
        <v>413</v>
      </c>
      <c r="C131" s="66" t="s">
        <v>414</v>
      </c>
      <c r="D131" s="59">
        <v>545</v>
      </c>
      <c r="E131" s="58">
        <v>3.6</v>
      </c>
      <c r="F131" s="60">
        <v>545</v>
      </c>
      <c r="G131" s="60" t="s">
        <v>30</v>
      </c>
      <c r="H131" s="60"/>
      <c r="I131" s="60" t="s">
        <v>67</v>
      </c>
      <c r="J131" s="64">
        <v>43938</v>
      </c>
      <c r="K131" s="40" t="s">
        <v>28</v>
      </c>
    </row>
    <row r="132" spans="1:11" x14ac:dyDescent="0.25">
      <c r="A132" s="40" t="s">
        <v>319</v>
      </c>
      <c r="B132" s="66" t="s">
        <v>415</v>
      </c>
      <c r="C132" s="66" t="s">
        <v>416</v>
      </c>
      <c r="D132" s="59">
        <v>545</v>
      </c>
      <c r="E132" s="58">
        <v>3.8</v>
      </c>
      <c r="F132" s="60">
        <v>545</v>
      </c>
      <c r="G132" s="60" t="s">
        <v>30</v>
      </c>
      <c r="H132" s="60"/>
      <c r="I132" s="60" t="s">
        <v>67</v>
      </c>
      <c r="J132" s="64">
        <v>43940</v>
      </c>
      <c r="K132" s="40" t="s">
        <v>28</v>
      </c>
    </row>
    <row r="133" spans="1:11" x14ac:dyDescent="0.25">
      <c r="A133" s="40" t="s">
        <v>320</v>
      </c>
      <c r="B133" s="66" t="s">
        <v>417</v>
      </c>
      <c r="C133" s="66" t="s">
        <v>418</v>
      </c>
      <c r="D133" s="59">
        <v>545</v>
      </c>
      <c r="E133" s="58">
        <v>4.2</v>
      </c>
      <c r="F133" s="60">
        <v>545</v>
      </c>
      <c r="G133" s="60" t="s">
        <v>30</v>
      </c>
      <c r="H133" s="60"/>
      <c r="I133" s="60" t="s">
        <v>67</v>
      </c>
      <c r="J133" s="64">
        <v>43941</v>
      </c>
      <c r="K133" s="40" t="s">
        <v>28</v>
      </c>
    </row>
    <row r="134" spans="1:11" x14ac:dyDescent="0.25">
      <c r="A134" s="40" t="s">
        <v>321</v>
      </c>
      <c r="B134" s="66" t="s">
        <v>419</v>
      </c>
      <c r="C134" s="66" t="s">
        <v>420</v>
      </c>
      <c r="D134" s="59">
        <v>545</v>
      </c>
      <c r="E134" s="58">
        <v>3.9</v>
      </c>
      <c r="F134" s="60">
        <v>545</v>
      </c>
      <c r="G134" s="60" t="s">
        <v>30</v>
      </c>
      <c r="H134" s="60"/>
      <c r="I134" s="60" t="s">
        <v>67</v>
      </c>
      <c r="J134" s="64">
        <v>43943</v>
      </c>
      <c r="K134" s="40" t="s">
        <v>28</v>
      </c>
    </row>
    <row r="135" spans="1:11" x14ac:dyDescent="0.25">
      <c r="A135" s="40" t="s">
        <v>322</v>
      </c>
      <c r="B135" s="66" t="s">
        <v>421</v>
      </c>
      <c r="C135" s="66" t="s">
        <v>422</v>
      </c>
      <c r="D135" s="59">
        <v>545</v>
      </c>
      <c r="E135" s="58">
        <v>3.8</v>
      </c>
      <c r="F135" s="60">
        <v>545</v>
      </c>
      <c r="G135" s="60" t="s">
        <v>30</v>
      </c>
      <c r="H135" s="60"/>
      <c r="I135" s="60" t="s">
        <v>67</v>
      </c>
      <c r="J135" s="64">
        <v>43960</v>
      </c>
      <c r="K135" s="40" t="s">
        <v>28</v>
      </c>
    </row>
    <row r="136" spans="1:11" x14ac:dyDescent="0.25">
      <c r="A136" s="40" t="s">
        <v>323</v>
      </c>
      <c r="B136" s="66" t="s">
        <v>423</v>
      </c>
      <c r="C136" s="66" t="s">
        <v>424</v>
      </c>
      <c r="D136" s="59">
        <v>545</v>
      </c>
      <c r="E136" s="58">
        <v>3.6</v>
      </c>
      <c r="F136" s="60">
        <v>545</v>
      </c>
      <c r="G136" s="60" t="s">
        <v>30</v>
      </c>
      <c r="H136" s="60"/>
      <c r="I136" s="60" t="s">
        <v>67</v>
      </c>
      <c r="J136" s="64">
        <v>43963</v>
      </c>
      <c r="K136" s="40" t="s">
        <v>28</v>
      </c>
    </row>
    <row r="137" spans="1:11" x14ac:dyDescent="0.25">
      <c r="A137" s="40" t="s">
        <v>324</v>
      </c>
      <c r="B137" s="66" t="s">
        <v>425</v>
      </c>
      <c r="C137" s="66" t="s">
        <v>426</v>
      </c>
      <c r="D137" s="59">
        <v>545</v>
      </c>
      <c r="E137" s="58">
        <v>3.4</v>
      </c>
      <c r="F137" s="60">
        <v>545</v>
      </c>
      <c r="G137" s="60" t="s">
        <v>30</v>
      </c>
      <c r="H137" s="60"/>
      <c r="I137" s="60" t="s">
        <v>67</v>
      </c>
      <c r="J137" s="64">
        <v>43965</v>
      </c>
      <c r="K137" s="40" t="s">
        <v>28</v>
      </c>
    </row>
    <row r="138" spans="1:11" x14ac:dyDescent="0.25">
      <c r="A138" s="40" t="s">
        <v>325</v>
      </c>
      <c r="B138" s="66" t="s">
        <v>427</v>
      </c>
      <c r="C138" s="66" t="s">
        <v>428</v>
      </c>
      <c r="D138" s="59">
        <v>545</v>
      </c>
      <c r="E138" s="58">
        <v>3.1</v>
      </c>
      <c r="F138" s="60">
        <v>545</v>
      </c>
      <c r="G138" s="60" t="s">
        <v>30</v>
      </c>
      <c r="H138" s="60"/>
      <c r="I138" s="60" t="s">
        <v>67</v>
      </c>
      <c r="J138" s="64">
        <v>43967</v>
      </c>
      <c r="K138" s="40" t="s">
        <v>28</v>
      </c>
    </row>
    <row r="139" spans="1:11" x14ac:dyDescent="0.25">
      <c r="A139" s="36"/>
      <c r="B139" s="63"/>
      <c r="C139" s="63"/>
      <c r="D139" s="39"/>
      <c r="E139" s="62"/>
      <c r="F139" s="17"/>
      <c r="G139" s="17"/>
      <c r="H139" s="17"/>
      <c r="J139" s="32"/>
      <c r="K139" s="36"/>
    </row>
    <row r="140" spans="1:11" x14ac:dyDescent="0.25">
      <c r="A140" s="36"/>
      <c r="B140" s="63"/>
      <c r="C140" s="63"/>
      <c r="D140" s="39"/>
      <c r="E140" s="62"/>
      <c r="F140" s="17"/>
      <c r="G140" s="17"/>
      <c r="H140" s="17"/>
      <c r="J140" s="32"/>
      <c r="K140" s="36"/>
    </row>
    <row r="141" spans="1:11" x14ac:dyDescent="0.25">
      <c r="A141" s="36"/>
      <c r="B141" s="63"/>
      <c r="C141" s="63"/>
      <c r="D141" s="39"/>
      <c r="E141" s="62"/>
      <c r="F141" s="17"/>
      <c r="G141" s="17"/>
      <c r="H141" s="17"/>
      <c r="J141" s="32"/>
      <c r="K141" s="36"/>
    </row>
    <row r="142" spans="1:11" x14ac:dyDescent="0.25">
      <c r="A142" s="36"/>
      <c r="B142" s="63"/>
      <c r="C142" s="63"/>
      <c r="D142" s="39"/>
      <c r="E142" s="62"/>
      <c r="F142" s="17"/>
      <c r="G142" s="17"/>
      <c r="H142" s="17"/>
      <c r="J142" s="32"/>
      <c r="K142" s="36"/>
    </row>
    <row r="143" spans="1:11" x14ac:dyDescent="0.25">
      <c r="A143" s="36"/>
      <c r="B143" s="63"/>
      <c r="C143" s="63"/>
      <c r="D143" s="39"/>
      <c r="E143" s="62"/>
      <c r="F143" s="17"/>
      <c r="G143" s="17"/>
      <c r="H143" s="17"/>
      <c r="J143" s="32"/>
      <c r="K143" s="36"/>
    </row>
    <row r="144" spans="1:11" x14ac:dyDescent="0.25">
      <c r="A144" s="36"/>
      <c r="B144" s="63"/>
      <c r="C144" s="63"/>
      <c r="D144" s="39"/>
      <c r="E144" s="62"/>
      <c r="F144" s="17"/>
      <c r="G144" s="17"/>
      <c r="H144" s="17"/>
      <c r="J144" s="32"/>
      <c r="K144" s="36"/>
    </row>
    <row r="145" spans="1:11" x14ac:dyDescent="0.25">
      <c r="A145" s="36"/>
      <c r="B145" s="63"/>
      <c r="C145" s="63"/>
      <c r="D145" s="39"/>
      <c r="E145" s="62"/>
      <c r="F145" s="17"/>
      <c r="G145" s="17"/>
      <c r="H145" s="17"/>
      <c r="J145" s="32"/>
      <c r="K145" s="36"/>
    </row>
    <row r="146" spans="1:11" x14ac:dyDescent="0.25">
      <c r="A146" s="36"/>
      <c r="B146" s="63"/>
      <c r="C146" s="63"/>
      <c r="D146" s="39"/>
      <c r="E146" s="62"/>
      <c r="F146" s="17"/>
      <c r="G146" s="17"/>
      <c r="H146" s="17"/>
      <c r="J146" s="32"/>
      <c r="K146" s="36"/>
    </row>
    <row r="147" spans="1:11" x14ac:dyDescent="0.25">
      <c r="A147" s="36"/>
      <c r="B147" s="63"/>
      <c r="C147" s="63"/>
      <c r="D147" s="39"/>
      <c r="E147" s="62"/>
      <c r="F147" s="17"/>
      <c r="G147" s="17"/>
      <c r="H147" s="17"/>
      <c r="J147" s="32"/>
      <c r="K147" s="36"/>
    </row>
    <row r="148" spans="1:11" x14ac:dyDescent="0.25">
      <c r="A148" s="36"/>
      <c r="B148" s="63"/>
      <c r="C148" s="63"/>
      <c r="D148" s="39"/>
      <c r="E148" s="62"/>
      <c r="F148" s="17"/>
      <c r="G148" s="17"/>
      <c r="H148" s="17"/>
      <c r="J148" s="32"/>
      <c r="K148" s="36"/>
    </row>
    <row r="149" spans="1:11" x14ac:dyDescent="0.25">
      <c r="A149" s="36"/>
      <c r="B149" s="63"/>
      <c r="C149" s="63"/>
      <c r="D149" s="39"/>
      <c r="E149" s="62"/>
      <c r="F149" s="17"/>
      <c r="G149" s="17"/>
      <c r="H149" s="17"/>
      <c r="J149" s="32"/>
      <c r="K149" s="36"/>
    </row>
    <row r="150" spans="1:11" x14ac:dyDescent="0.25">
      <c r="A150" s="36"/>
      <c r="B150" s="63"/>
      <c r="C150" s="63"/>
      <c r="D150" s="39"/>
      <c r="E150" s="62"/>
      <c r="F150" s="17"/>
      <c r="G150" s="17"/>
      <c r="H150" s="17"/>
      <c r="J150" s="32"/>
      <c r="K150" s="36"/>
    </row>
    <row r="151" spans="1:11" x14ac:dyDescent="0.25">
      <c r="A151" s="36"/>
      <c r="B151" s="63"/>
      <c r="C151" s="63"/>
      <c r="D151" s="39"/>
      <c r="E151" s="62"/>
      <c r="F151" s="17"/>
      <c r="G151" s="17"/>
      <c r="H151" s="17"/>
      <c r="J151" s="32"/>
      <c r="K151" s="36"/>
    </row>
    <row r="152" spans="1:11" x14ac:dyDescent="0.25">
      <c r="A152" s="36"/>
      <c r="B152" s="63"/>
      <c r="C152" s="63"/>
      <c r="D152" s="39"/>
      <c r="E152" s="62"/>
      <c r="F152" s="17"/>
      <c r="G152" s="17"/>
      <c r="H152" s="17"/>
      <c r="J152" s="32"/>
      <c r="K152" s="36"/>
    </row>
    <row r="153" spans="1:11" x14ac:dyDescent="0.25">
      <c r="J153" s="32"/>
    </row>
    <row r="154" spans="1:11" x14ac:dyDescent="0.25">
      <c r="J154" s="32"/>
    </row>
    <row r="155" spans="1:11" x14ac:dyDescent="0.25">
      <c r="J155" s="32"/>
    </row>
    <row r="156" spans="1:11" x14ac:dyDescent="0.25">
      <c r="J156" s="32"/>
    </row>
    <row r="157" spans="1:11" x14ac:dyDescent="0.25">
      <c r="J157" s="32"/>
    </row>
    <row r="158" spans="1:11" x14ac:dyDescent="0.25">
      <c r="J158" s="32"/>
    </row>
    <row r="159" spans="1:11" x14ac:dyDescent="0.25">
      <c r="J159" s="32"/>
    </row>
    <row r="160" spans="1:11" x14ac:dyDescent="0.25">
      <c r="J160" s="32"/>
    </row>
    <row r="161" spans="10:10" x14ac:dyDescent="0.25">
      <c r="J161" s="32"/>
    </row>
    <row r="162" spans="10:10" x14ac:dyDescent="0.25">
      <c r="J162" s="32"/>
    </row>
    <row r="163" spans="10:10" x14ac:dyDescent="0.25">
      <c r="J163" s="32"/>
    </row>
    <row r="164" spans="10:10" x14ac:dyDescent="0.25">
      <c r="J164" s="32"/>
    </row>
    <row r="165" spans="10:10" x14ac:dyDescent="0.25">
      <c r="J165" s="32"/>
    </row>
    <row r="166" spans="10:10" x14ac:dyDescent="0.25">
      <c r="J166" s="32"/>
    </row>
    <row r="167" spans="10:10" x14ac:dyDescent="0.25">
      <c r="J167" s="32"/>
    </row>
    <row r="168" spans="10:10" x14ac:dyDescent="0.25">
      <c r="J168" s="32"/>
    </row>
    <row r="169" spans="10:10" x14ac:dyDescent="0.25">
      <c r="J169" s="32"/>
    </row>
    <row r="170" spans="10:10" x14ac:dyDescent="0.25">
      <c r="J170" s="32"/>
    </row>
    <row r="171" spans="10:10" x14ac:dyDescent="0.25">
      <c r="J171" s="32"/>
    </row>
    <row r="172" spans="10:10" x14ac:dyDescent="0.25">
      <c r="J172" s="32"/>
    </row>
    <row r="173" spans="10:10" x14ac:dyDescent="0.25">
      <c r="J173" s="32"/>
    </row>
    <row r="174" spans="10:10" x14ac:dyDescent="0.25">
      <c r="J174" s="32"/>
    </row>
    <row r="175" spans="10:10" x14ac:dyDescent="0.25">
      <c r="J175" s="32"/>
    </row>
    <row r="176" spans="10:10" x14ac:dyDescent="0.25">
      <c r="J176" s="32"/>
    </row>
  </sheetData>
  <sortState ref="A2:Q20">
    <sortCondition ref="A2"/>
  </sortState>
  <pageMargins left="0.7" right="0.7" top="0.75" bottom="0.75" header="0.3" footer="0.3"/>
  <pageSetup paperSize="9" orientation="portrait" r:id="rId1"/>
  <ignoredErrors>
    <ignoredError sqref="B94:C1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20"/>
  <sheetViews>
    <sheetView zoomScaleNormal="100" workbookViewId="0">
      <pane ySplit="1" topLeftCell="A418" activePane="bottomLeft" state="frozen"/>
      <selection pane="bottomLeft" activeCell="Y438" sqref="Y438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6" width="9.7109375" style="18" customWidth="1"/>
    <col min="7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5" bestFit="1" customWidth="1"/>
    <col min="17" max="17" width="12.140625" style="34" bestFit="1" customWidth="1"/>
    <col min="18" max="18" width="12" style="3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6" t="s">
        <v>17</v>
      </c>
      <c r="Q1" s="33" t="s">
        <v>21</v>
      </c>
      <c r="R1" s="33" t="s">
        <v>22</v>
      </c>
      <c r="S1" s="9" t="s">
        <v>23</v>
      </c>
    </row>
    <row r="2" spans="1:19" x14ac:dyDescent="0.2">
      <c r="A2" s="40" t="s">
        <v>37</v>
      </c>
      <c r="B2" s="41">
        <v>0</v>
      </c>
      <c r="C2" s="41">
        <f>D2</f>
        <v>0.5</v>
      </c>
      <c r="D2" s="41">
        <v>0.5</v>
      </c>
      <c r="E2" s="42">
        <v>322762</v>
      </c>
      <c r="F2" s="43">
        <v>1.0620000000000001</v>
      </c>
      <c r="G2" s="44">
        <v>2.4E-2</v>
      </c>
      <c r="H2" s="44">
        <v>6.0000000000000001E-3</v>
      </c>
      <c r="I2" s="44">
        <v>5.7000000000000002E-2</v>
      </c>
      <c r="J2" s="44">
        <v>2.7777777777777821</v>
      </c>
      <c r="K2" s="45"/>
      <c r="L2" s="46">
        <v>6.5049999999999999</v>
      </c>
      <c r="M2" s="47"/>
      <c r="N2" s="47"/>
      <c r="O2" s="48" t="s">
        <v>32</v>
      </c>
      <c r="P2" s="49"/>
      <c r="Q2" s="50" t="s">
        <v>35</v>
      </c>
      <c r="R2" s="50" t="s">
        <v>35</v>
      </c>
      <c r="S2" s="51" t="s">
        <v>36</v>
      </c>
    </row>
    <row r="3" spans="1:19" x14ac:dyDescent="0.2">
      <c r="A3" s="40" t="s">
        <v>37</v>
      </c>
      <c r="B3" s="41">
        <f>C2</f>
        <v>0.5</v>
      </c>
      <c r="C3" s="41">
        <f>B3+D3</f>
        <v>1.5</v>
      </c>
      <c r="D3" s="41">
        <v>1</v>
      </c>
      <c r="E3" s="42">
        <v>322763</v>
      </c>
      <c r="F3" s="43">
        <v>5.3080000000000007</v>
      </c>
      <c r="G3" s="44">
        <v>3.3000000000000002E-2</v>
      </c>
      <c r="H3" s="44">
        <v>2.5000000000000001E-2</v>
      </c>
      <c r="I3" s="44">
        <v>0.38200000000000001</v>
      </c>
      <c r="J3" s="44">
        <v>2.8169014084507067</v>
      </c>
      <c r="K3" s="45"/>
      <c r="L3" s="46">
        <v>18.885999999999999</v>
      </c>
      <c r="M3" s="47"/>
      <c r="N3" s="47"/>
      <c r="O3" s="48" t="s">
        <v>32</v>
      </c>
      <c r="P3" s="49"/>
      <c r="Q3" s="50" t="s">
        <v>35</v>
      </c>
      <c r="R3" s="50" t="s">
        <v>35</v>
      </c>
      <c r="S3" s="51" t="s">
        <v>36</v>
      </c>
    </row>
    <row r="4" spans="1:19" x14ac:dyDescent="0.2">
      <c r="A4" s="40" t="s">
        <v>37</v>
      </c>
      <c r="B4" s="41">
        <f>C3</f>
        <v>1.5</v>
      </c>
      <c r="C4" s="41">
        <f>B4+D4</f>
        <v>1.9</v>
      </c>
      <c r="D4" s="41">
        <v>0.4</v>
      </c>
      <c r="E4" s="42">
        <v>322764</v>
      </c>
      <c r="F4" s="43">
        <v>3.91</v>
      </c>
      <c r="G4" s="44">
        <v>1.2999999999999999E-2</v>
      </c>
      <c r="H4" s="44">
        <v>7.2999999999999995E-2</v>
      </c>
      <c r="I4" s="44">
        <v>0.193</v>
      </c>
      <c r="J4" s="44">
        <v>2.7972027972027949</v>
      </c>
      <c r="K4" s="45"/>
      <c r="L4" s="46">
        <v>17.843</v>
      </c>
      <c r="M4" s="47"/>
      <c r="N4" s="47"/>
      <c r="O4" s="48" t="s">
        <v>33</v>
      </c>
      <c r="P4" s="49">
        <v>0.4</v>
      </c>
      <c r="Q4" s="50" t="s">
        <v>35</v>
      </c>
      <c r="R4" s="50" t="s">
        <v>35</v>
      </c>
      <c r="S4" s="51" t="s">
        <v>36</v>
      </c>
    </row>
    <row r="5" spans="1:19" x14ac:dyDescent="0.2">
      <c r="A5" s="40" t="s">
        <v>37</v>
      </c>
      <c r="B5" s="41">
        <f>C4</f>
        <v>1.9</v>
      </c>
      <c r="C5" s="41">
        <f>B5+D5</f>
        <v>2.9</v>
      </c>
      <c r="D5" s="41">
        <v>1</v>
      </c>
      <c r="E5" s="42">
        <v>322766</v>
      </c>
      <c r="F5" s="43">
        <v>2.0880000000000001</v>
      </c>
      <c r="G5" s="44">
        <v>1.9E-2</v>
      </c>
      <c r="H5" s="44">
        <v>1.6E-2</v>
      </c>
      <c r="I5" s="44">
        <v>5.3999999999999999E-2</v>
      </c>
      <c r="J5" s="44">
        <v>2.8571428571428572</v>
      </c>
      <c r="K5" s="45"/>
      <c r="L5" s="46">
        <v>12.513999999999999</v>
      </c>
      <c r="M5" s="47"/>
      <c r="N5" s="47"/>
      <c r="O5" s="48" t="s">
        <v>33</v>
      </c>
      <c r="P5" s="49">
        <v>1</v>
      </c>
      <c r="Q5" s="50" t="s">
        <v>35</v>
      </c>
      <c r="R5" s="50" t="s">
        <v>35</v>
      </c>
      <c r="S5" s="51" t="s">
        <v>36</v>
      </c>
    </row>
    <row r="6" spans="1:19" x14ac:dyDescent="0.2">
      <c r="A6" s="40" t="s">
        <v>37</v>
      </c>
      <c r="B6" s="41">
        <f>C5</f>
        <v>2.9</v>
      </c>
      <c r="C6" s="41">
        <f>B6+D6</f>
        <v>3.5</v>
      </c>
      <c r="D6" s="41">
        <v>0.6</v>
      </c>
      <c r="E6" s="42">
        <v>322767</v>
      </c>
      <c r="F6" s="43">
        <v>0.61599999999999999</v>
      </c>
      <c r="G6" s="44">
        <v>4.0000000000000001E-3</v>
      </c>
      <c r="H6" s="44">
        <v>1.6E-2</v>
      </c>
      <c r="I6" s="44">
        <v>0.124</v>
      </c>
      <c r="J6" s="44">
        <v>2.777777777777771</v>
      </c>
      <c r="K6" s="45"/>
      <c r="L6" s="52">
        <v>5.2309999999999999</v>
      </c>
      <c r="M6" s="47"/>
      <c r="N6" s="47"/>
      <c r="O6" s="48" t="s">
        <v>34</v>
      </c>
      <c r="P6" s="49"/>
      <c r="Q6" s="50" t="s">
        <v>35</v>
      </c>
      <c r="R6" s="50" t="s">
        <v>35</v>
      </c>
      <c r="S6" s="51" t="s">
        <v>36</v>
      </c>
    </row>
    <row r="7" spans="1:19" x14ac:dyDescent="0.2">
      <c r="A7" s="40" t="s">
        <v>61</v>
      </c>
      <c r="B7" s="41">
        <v>0</v>
      </c>
      <c r="C7" s="41">
        <f>D7</f>
        <v>1.3</v>
      </c>
      <c r="D7" s="41">
        <v>1.3</v>
      </c>
      <c r="E7" s="42">
        <v>323857</v>
      </c>
      <c r="F7" s="43">
        <v>1.206</v>
      </c>
      <c r="G7" s="44">
        <v>0.02</v>
      </c>
      <c r="H7" s="44">
        <v>1.7000000000000001E-2</v>
      </c>
      <c r="I7" s="44">
        <v>4.2999999999999997E-2</v>
      </c>
      <c r="J7" s="53"/>
      <c r="K7" s="45"/>
      <c r="L7" s="46">
        <v>7.7569999999999997</v>
      </c>
      <c r="M7" s="47"/>
      <c r="N7" s="47"/>
      <c r="O7" s="48" t="s">
        <v>32</v>
      </c>
      <c r="P7" s="49"/>
      <c r="Q7" s="50">
        <v>43335</v>
      </c>
      <c r="R7" s="50">
        <v>43335</v>
      </c>
      <c r="S7" s="51" t="s">
        <v>63</v>
      </c>
    </row>
    <row r="8" spans="1:19" x14ac:dyDescent="0.2">
      <c r="A8" s="40" t="s">
        <v>61</v>
      </c>
      <c r="B8" s="41">
        <f>C7</f>
        <v>1.3</v>
      </c>
      <c r="C8" s="41">
        <f>B8+D8</f>
        <v>1.8</v>
      </c>
      <c r="D8" s="41">
        <v>0.5</v>
      </c>
      <c r="E8" s="42">
        <v>323858</v>
      </c>
      <c r="F8" s="43">
        <v>0.34</v>
      </c>
      <c r="G8" s="44">
        <v>1.9E-2</v>
      </c>
      <c r="H8" s="44">
        <v>7.0999999999999994E-2</v>
      </c>
      <c r="I8" s="44">
        <v>0.20200000000000001</v>
      </c>
      <c r="J8" s="53"/>
      <c r="K8" s="45"/>
      <c r="L8" s="46">
        <v>32.381999999999998</v>
      </c>
      <c r="M8" s="47"/>
      <c r="N8" s="47"/>
      <c r="O8" s="48" t="s">
        <v>33</v>
      </c>
      <c r="P8" s="49">
        <v>0.5</v>
      </c>
      <c r="Q8" s="50">
        <v>43335</v>
      </c>
      <c r="R8" s="50">
        <v>43335</v>
      </c>
      <c r="S8" s="51" t="s">
        <v>63</v>
      </c>
    </row>
    <row r="9" spans="1:19" x14ac:dyDescent="0.2">
      <c r="A9" s="40" t="s">
        <v>61</v>
      </c>
      <c r="B9" s="41">
        <f>C8</f>
        <v>1.8</v>
      </c>
      <c r="C9" s="41">
        <f>B9+D9</f>
        <v>3</v>
      </c>
      <c r="D9" s="41">
        <v>1.2</v>
      </c>
      <c r="E9" s="42">
        <v>323859</v>
      </c>
      <c r="F9" s="43">
        <v>3.6720000000000006</v>
      </c>
      <c r="G9" s="44">
        <v>3.0000000000000001E-3</v>
      </c>
      <c r="H9" s="44">
        <v>2.9000000000000001E-2</v>
      </c>
      <c r="I9" s="44">
        <v>7.1999999999999995E-2</v>
      </c>
      <c r="J9" s="53"/>
      <c r="K9" s="45"/>
      <c r="L9" s="46">
        <v>26.050999999999998</v>
      </c>
      <c r="M9" s="47"/>
      <c r="N9" s="47"/>
      <c r="O9" s="48" t="s">
        <v>33</v>
      </c>
      <c r="P9" s="49">
        <v>1.2</v>
      </c>
      <c r="Q9" s="50">
        <v>43335</v>
      </c>
      <c r="R9" s="50">
        <v>43335</v>
      </c>
      <c r="S9" s="51" t="s">
        <v>63</v>
      </c>
    </row>
    <row r="10" spans="1:19" x14ac:dyDescent="0.2">
      <c r="A10" s="40" t="s">
        <v>61</v>
      </c>
      <c r="B10" s="41">
        <f>C9</f>
        <v>3</v>
      </c>
      <c r="C10" s="41">
        <f>B10+D10</f>
        <v>3.4</v>
      </c>
      <c r="D10" s="41">
        <v>0.4</v>
      </c>
      <c r="E10" s="42">
        <v>323860</v>
      </c>
      <c r="F10" s="43">
        <v>35.917999999999999</v>
      </c>
      <c r="G10" s="44">
        <v>0.2</v>
      </c>
      <c r="H10" s="44">
        <v>6.8000000000000005E-2</v>
      </c>
      <c r="I10" s="44">
        <v>0.20100000000000001</v>
      </c>
      <c r="J10" s="53"/>
      <c r="K10" s="45"/>
      <c r="L10" s="46">
        <v>9.0280000000000005</v>
      </c>
      <c r="M10" s="47"/>
      <c r="N10" s="47"/>
      <c r="O10" s="48" t="s">
        <v>34</v>
      </c>
      <c r="P10" s="49"/>
      <c r="Q10" s="50">
        <v>43335</v>
      </c>
      <c r="R10" s="50">
        <v>43335</v>
      </c>
      <c r="S10" s="51" t="s">
        <v>63</v>
      </c>
    </row>
    <row r="11" spans="1:19" x14ac:dyDescent="0.2">
      <c r="A11" s="40" t="s">
        <v>64</v>
      </c>
      <c r="B11" s="41">
        <v>0</v>
      </c>
      <c r="C11" s="41">
        <f>D11</f>
        <v>0.7</v>
      </c>
      <c r="D11" s="41">
        <v>0.7</v>
      </c>
      <c r="E11" s="42">
        <v>324306</v>
      </c>
      <c r="F11" s="43">
        <v>1.6640000000000001</v>
      </c>
      <c r="G11" s="44">
        <v>1.9E-2</v>
      </c>
      <c r="H11" s="44">
        <v>0.16</v>
      </c>
      <c r="I11" s="44">
        <v>0.24099999999999999</v>
      </c>
      <c r="J11" s="53"/>
      <c r="K11" s="45"/>
      <c r="L11" s="46">
        <v>9.4130000000000003</v>
      </c>
      <c r="M11" s="47"/>
      <c r="N11" s="47"/>
      <c r="O11" s="48" t="s">
        <v>32</v>
      </c>
      <c r="P11" s="49"/>
      <c r="Q11" s="50">
        <v>43338</v>
      </c>
      <c r="R11" s="50">
        <v>43338</v>
      </c>
      <c r="S11" s="51" t="s">
        <v>65</v>
      </c>
    </row>
    <row r="12" spans="1:19" x14ac:dyDescent="0.2">
      <c r="A12" s="40" t="s">
        <v>64</v>
      </c>
      <c r="B12" s="41">
        <f>C11</f>
        <v>0.7</v>
      </c>
      <c r="C12" s="41">
        <f>B12+D12</f>
        <v>1</v>
      </c>
      <c r="D12" s="41">
        <v>0.3</v>
      </c>
      <c r="E12" s="42">
        <v>324307</v>
      </c>
      <c r="F12" s="43">
        <v>6.0659999999999998</v>
      </c>
      <c r="G12" s="44">
        <v>0.27200000000000002</v>
      </c>
      <c r="H12" s="44">
        <v>2.097</v>
      </c>
      <c r="I12" s="44">
        <v>4.6189999999999998</v>
      </c>
      <c r="J12" s="53"/>
      <c r="K12" s="45"/>
      <c r="L12" s="46">
        <v>72.31</v>
      </c>
      <c r="M12" s="47"/>
      <c r="N12" s="47"/>
      <c r="O12" s="48" t="s">
        <v>33</v>
      </c>
      <c r="P12" s="49">
        <v>0.3</v>
      </c>
      <c r="Q12" s="50">
        <v>43338</v>
      </c>
      <c r="R12" s="50">
        <v>43338</v>
      </c>
      <c r="S12" s="51" t="s">
        <v>65</v>
      </c>
    </row>
    <row r="13" spans="1:19" x14ac:dyDescent="0.2">
      <c r="A13" s="40" t="s">
        <v>64</v>
      </c>
      <c r="B13" s="41">
        <f>C12</f>
        <v>1</v>
      </c>
      <c r="C13" s="41">
        <f>B13+D13</f>
        <v>1.2</v>
      </c>
      <c r="D13" s="41">
        <v>0.2</v>
      </c>
      <c r="E13" s="42">
        <v>324308</v>
      </c>
      <c r="F13" s="43">
        <v>11.11</v>
      </c>
      <c r="G13" s="44">
        <v>0.10100000000000001</v>
      </c>
      <c r="H13" s="44">
        <v>0.66800000000000004</v>
      </c>
      <c r="I13" s="44">
        <v>1.8320000000000001</v>
      </c>
      <c r="J13" s="53"/>
      <c r="K13" s="45"/>
      <c r="L13" s="46">
        <v>14.728</v>
      </c>
      <c r="M13" s="47"/>
      <c r="N13" s="47"/>
      <c r="O13" s="48" t="s">
        <v>33</v>
      </c>
      <c r="P13" s="49">
        <v>0.2</v>
      </c>
      <c r="Q13" s="50">
        <v>43338</v>
      </c>
      <c r="R13" s="50">
        <v>43338</v>
      </c>
      <c r="S13" s="51" t="s">
        <v>65</v>
      </c>
    </row>
    <row r="14" spans="1:19" x14ac:dyDescent="0.2">
      <c r="A14" s="40" t="s">
        <v>64</v>
      </c>
      <c r="B14" s="41">
        <f>C13</f>
        <v>1.2</v>
      </c>
      <c r="C14" s="41">
        <f>B14+D14</f>
        <v>2.7</v>
      </c>
      <c r="D14" s="41">
        <v>1.5</v>
      </c>
      <c r="E14" s="42">
        <v>324309</v>
      </c>
      <c r="F14" s="43">
        <v>3.4419999999999997</v>
      </c>
      <c r="G14" s="44">
        <v>8.5999999999999993E-2</v>
      </c>
      <c r="H14" s="44">
        <v>1.0580000000000001</v>
      </c>
      <c r="I14" s="44">
        <v>3.3740000000000001</v>
      </c>
      <c r="J14" s="53"/>
      <c r="K14" s="45"/>
      <c r="L14" s="46">
        <v>23.587</v>
      </c>
      <c r="M14" s="47"/>
      <c r="N14" s="47"/>
      <c r="O14" s="48" t="s">
        <v>33</v>
      </c>
      <c r="P14" s="49">
        <v>1.5</v>
      </c>
      <c r="Q14" s="50">
        <v>43338</v>
      </c>
      <c r="R14" s="50">
        <v>43338</v>
      </c>
      <c r="S14" s="51" t="s">
        <v>65</v>
      </c>
    </row>
    <row r="15" spans="1:19" x14ac:dyDescent="0.2">
      <c r="A15" s="40" t="s">
        <v>64</v>
      </c>
      <c r="B15" s="41">
        <f>C14</f>
        <v>2.7</v>
      </c>
      <c r="C15" s="41">
        <f>B15+D15</f>
        <v>3.3000000000000003</v>
      </c>
      <c r="D15" s="41">
        <v>0.6</v>
      </c>
      <c r="E15" s="42">
        <v>324310</v>
      </c>
      <c r="F15" s="43">
        <v>2.2720000000000002</v>
      </c>
      <c r="G15" s="44">
        <v>4.9000000000000002E-2</v>
      </c>
      <c r="H15" s="44">
        <v>2.4E-2</v>
      </c>
      <c r="I15" s="44">
        <v>6.6000000000000003E-2</v>
      </c>
      <c r="J15" s="53"/>
      <c r="K15" s="45"/>
      <c r="L15" s="46">
        <v>10.426</v>
      </c>
      <c r="M15" s="47"/>
      <c r="N15" s="47"/>
      <c r="O15" s="48" t="s">
        <v>34</v>
      </c>
      <c r="P15" s="49"/>
      <c r="Q15" s="50">
        <v>43338</v>
      </c>
      <c r="R15" s="50">
        <v>43338</v>
      </c>
      <c r="S15" s="51" t="s">
        <v>65</v>
      </c>
    </row>
    <row r="16" spans="1:19" x14ac:dyDescent="0.2">
      <c r="A16" s="40" t="s">
        <v>44</v>
      </c>
      <c r="B16" s="41">
        <v>0</v>
      </c>
      <c r="C16" s="41">
        <f>D16</f>
        <v>1.1000000000000001</v>
      </c>
      <c r="D16" s="41">
        <v>1.1000000000000001</v>
      </c>
      <c r="E16" s="42">
        <v>324781</v>
      </c>
      <c r="F16" s="43">
        <v>4.5620000000000003</v>
      </c>
      <c r="G16" s="44">
        <v>7.0000000000000001E-3</v>
      </c>
      <c r="H16" s="44">
        <v>1.4999999999999999E-2</v>
      </c>
      <c r="I16" s="44">
        <v>5.8999999999999997E-2</v>
      </c>
      <c r="J16" s="53"/>
      <c r="K16" s="45"/>
      <c r="L16" s="46">
        <v>3.738</v>
      </c>
      <c r="M16" s="47"/>
      <c r="N16" s="47"/>
      <c r="O16" s="48" t="s">
        <v>32</v>
      </c>
      <c r="P16" s="49"/>
      <c r="Q16" s="50">
        <v>43340</v>
      </c>
      <c r="R16" s="50">
        <v>43341</v>
      </c>
      <c r="S16" s="51" t="s">
        <v>45</v>
      </c>
    </row>
    <row r="17" spans="1:19" x14ac:dyDescent="0.2">
      <c r="A17" s="40" t="s">
        <v>44</v>
      </c>
      <c r="B17" s="41">
        <f>C16</f>
        <v>1.1000000000000001</v>
      </c>
      <c r="C17" s="41">
        <f>B17+D17</f>
        <v>1.4000000000000001</v>
      </c>
      <c r="D17" s="41">
        <v>0.3</v>
      </c>
      <c r="E17" s="42">
        <v>324782</v>
      </c>
      <c r="F17" s="43">
        <v>0.42799999999999999</v>
      </c>
      <c r="G17" s="44">
        <v>4.1000000000000002E-2</v>
      </c>
      <c r="H17" s="44">
        <v>0.54800000000000004</v>
      </c>
      <c r="I17" s="44">
        <v>0.79</v>
      </c>
      <c r="J17" s="53"/>
      <c r="K17" s="45"/>
      <c r="L17" s="46">
        <v>3.9119999999999999</v>
      </c>
      <c r="M17" s="47"/>
      <c r="N17" s="47"/>
      <c r="O17" s="48" t="s">
        <v>33</v>
      </c>
      <c r="P17" s="49">
        <v>0.3</v>
      </c>
      <c r="Q17" s="50">
        <v>43340</v>
      </c>
      <c r="R17" s="50">
        <v>43341</v>
      </c>
      <c r="S17" s="51" t="s">
        <v>45</v>
      </c>
    </row>
    <row r="18" spans="1:19" x14ac:dyDescent="0.2">
      <c r="A18" s="40" t="s">
        <v>44</v>
      </c>
      <c r="B18" s="41">
        <f>C17</f>
        <v>1.4000000000000001</v>
      </c>
      <c r="C18" s="41">
        <f>B18+D18</f>
        <v>2.8</v>
      </c>
      <c r="D18" s="41">
        <v>1.4</v>
      </c>
      <c r="E18" s="42">
        <v>324783</v>
      </c>
      <c r="F18" s="43">
        <v>2.5840000000000005</v>
      </c>
      <c r="G18" s="44">
        <v>8.9999999999999993E-3</v>
      </c>
      <c r="H18" s="44">
        <v>0.104</v>
      </c>
      <c r="I18" s="44">
        <v>0.192</v>
      </c>
      <c r="J18" s="53"/>
      <c r="K18" s="45"/>
      <c r="L18" s="46">
        <v>5.9509999999999996</v>
      </c>
      <c r="M18" s="47"/>
      <c r="N18" s="47"/>
      <c r="O18" s="48" t="s">
        <v>33</v>
      </c>
      <c r="P18" s="49">
        <v>1.4</v>
      </c>
      <c r="Q18" s="50">
        <v>43340</v>
      </c>
      <c r="R18" s="50">
        <v>43341</v>
      </c>
      <c r="S18" s="51" t="s">
        <v>45</v>
      </c>
    </row>
    <row r="19" spans="1:19" x14ac:dyDescent="0.2">
      <c r="A19" s="40" t="s">
        <v>44</v>
      </c>
      <c r="B19" s="41">
        <f>C18</f>
        <v>2.8</v>
      </c>
      <c r="C19" s="41">
        <f>B19+D19</f>
        <v>3</v>
      </c>
      <c r="D19" s="41">
        <v>0.2</v>
      </c>
      <c r="E19" s="42">
        <v>324784</v>
      </c>
      <c r="F19" s="43">
        <v>9.0059999999999985</v>
      </c>
      <c r="G19" s="44">
        <v>3.7999999999999999E-2</v>
      </c>
      <c r="H19" s="44">
        <v>0.44700000000000001</v>
      </c>
      <c r="I19" s="44">
        <v>0.53400000000000003</v>
      </c>
      <c r="J19" s="53"/>
      <c r="K19" s="45"/>
      <c r="L19" s="46">
        <v>4.9619999999999997</v>
      </c>
      <c r="M19" s="47"/>
      <c r="N19" s="47"/>
      <c r="O19" s="48" t="s">
        <v>33</v>
      </c>
      <c r="P19" s="49">
        <v>0.2</v>
      </c>
      <c r="Q19" s="50">
        <v>43340</v>
      </c>
      <c r="R19" s="50">
        <v>43341</v>
      </c>
      <c r="S19" s="51" t="s">
        <v>45</v>
      </c>
    </row>
    <row r="20" spans="1:19" x14ac:dyDescent="0.2">
      <c r="A20" s="40" t="s">
        <v>44</v>
      </c>
      <c r="B20" s="41">
        <f>C19</f>
        <v>3</v>
      </c>
      <c r="C20" s="41">
        <f>B20+D20</f>
        <v>4</v>
      </c>
      <c r="D20" s="41">
        <v>1</v>
      </c>
      <c r="E20" s="42">
        <v>324786</v>
      </c>
      <c r="F20" s="43">
        <v>0.75800000000000012</v>
      </c>
      <c r="G20" s="44">
        <v>1.2E-2</v>
      </c>
      <c r="H20" s="44">
        <v>6.0000000000000001E-3</v>
      </c>
      <c r="I20" s="44">
        <v>0.04</v>
      </c>
      <c r="J20" s="53"/>
      <c r="K20" s="45"/>
      <c r="L20" s="46">
        <v>4.4660000000000002</v>
      </c>
      <c r="M20" s="47"/>
      <c r="N20" s="47"/>
      <c r="O20" s="48" t="s">
        <v>34</v>
      </c>
      <c r="P20" s="49"/>
      <c r="Q20" s="50">
        <v>43340</v>
      </c>
      <c r="R20" s="50">
        <v>43341</v>
      </c>
      <c r="S20" s="51" t="s">
        <v>45</v>
      </c>
    </row>
    <row r="21" spans="1:19" x14ac:dyDescent="0.2">
      <c r="A21" s="40" t="s">
        <v>66</v>
      </c>
      <c r="B21" s="41">
        <v>0</v>
      </c>
      <c r="C21" s="41">
        <f>D21</f>
        <v>1.1000000000000001</v>
      </c>
      <c r="D21" s="41">
        <v>1.1000000000000001</v>
      </c>
      <c r="E21" s="42">
        <v>325159</v>
      </c>
      <c r="F21" s="43">
        <v>0.44600000000000001</v>
      </c>
      <c r="G21" s="44">
        <v>1.6531299999999999E-2</v>
      </c>
      <c r="H21" s="44">
        <v>4.2023E-3</v>
      </c>
      <c r="I21" s="44">
        <v>3.5590199999999995E-2</v>
      </c>
      <c r="J21" s="53"/>
      <c r="K21" s="45"/>
      <c r="L21" s="46">
        <v>0.36299999999999999</v>
      </c>
      <c r="M21" s="47"/>
      <c r="N21" s="47"/>
      <c r="O21" s="48" t="s">
        <v>32</v>
      </c>
      <c r="P21" s="49"/>
      <c r="Q21" s="50">
        <v>43343</v>
      </c>
      <c r="R21" s="50">
        <v>43343</v>
      </c>
      <c r="S21" s="51" t="s">
        <v>68</v>
      </c>
    </row>
    <row r="22" spans="1:19" x14ac:dyDescent="0.2">
      <c r="A22" s="40" t="s">
        <v>66</v>
      </c>
      <c r="B22" s="41">
        <f>C21</f>
        <v>1.1000000000000001</v>
      </c>
      <c r="C22" s="41">
        <f>B22+D22</f>
        <v>3.1</v>
      </c>
      <c r="D22" s="41">
        <v>2</v>
      </c>
      <c r="E22" s="42">
        <v>325160</v>
      </c>
      <c r="F22" s="43">
        <v>6.0479999999999992</v>
      </c>
      <c r="G22" s="44">
        <v>7.3324500000000001E-2</v>
      </c>
      <c r="H22" s="44">
        <v>1.2599629999999999</v>
      </c>
      <c r="I22" s="44">
        <v>1.9533290000000001</v>
      </c>
      <c r="J22" s="53"/>
      <c r="K22" s="45"/>
      <c r="L22" s="46">
        <v>2.1579999999999999</v>
      </c>
      <c r="M22" s="47"/>
      <c r="N22" s="47"/>
      <c r="O22" s="48" t="s">
        <v>33</v>
      </c>
      <c r="P22" s="49">
        <v>2</v>
      </c>
      <c r="Q22" s="50">
        <v>43343</v>
      </c>
      <c r="R22" s="50">
        <v>43343</v>
      </c>
      <c r="S22" s="51" t="s">
        <v>68</v>
      </c>
    </row>
    <row r="23" spans="1:19" x14ac:dyDescent="0.2">
      <c r="A23" s="40" t="s">
        <v>66</v>
      </c>
      <c r="B23" s="41">
        <f>C22</f>
        <v>3.1</v>
      </c>
      <c r="C23" s="41">
        <f>B23+D23</f>
        <v>3.9000000000000004</v>
      </c>
      <c r="D23" s="41">
        <v>0.8</v>
      </c>
      <c r="E23" s="42">
        <v>325161</v>
      </c>
      <c r="F23" s="43">
        <v>1.8219999999999998</v>
      </c>
      <c r="G23" s="44">
        <v>6.16366E-2</v>
      </c>
      <c r="H23" s="44">
        <v>9.9712300000000004E-2</v>
      </c>
      <c r="I23" s="44">
        <v>0.24106909999999998</v>
      </c>
      <c r="J23" s="53"/>
      <c r="K23" s="45"/>
      <c r="L23" s="46">
        <v>6.7779999999999996</v>
      </c>
      <c r="M23" s="47"/>
      <c r="N23" s="47"/>
      <c r="O23" s="48" t="s">
        <v>34</v>
      </c>
      <c r="P23" s="49"/>
      <c r="Q23" s="50">
        <v>43343</v>
      </c>
      <c r="R23" s="50">
        <v>43343</v>
      </c>
      <c r="S23" s="51" t="s">
        <v>68</v>
      </c>
    </row>
    <row r="24" spans="1:19" x14ac:dyDescent="0.2">
      <c r="A24" s="40" t="s">
        <v>69</v>
      </c>
      <c r="B24" s="41">
        <v>0</v>
      </c>
      <c r="C24" s="41">
        <f>D24</f>
        <v>1.3</v>
      </c>
      <c r="D24" s="41">
        <v>1.3</v>
      </c>
      <c r="E24" s="42">
        <v>326073</v>
      </c>
      <c r="F24" s="43">
        <v>0.73</v>
      </c>
      <c r="G24" s="44">
        <v>0.01</v>
      </c>
      <c r="H24" s="44">
        <v>1.4E-2</v>
      </c>
      <c r="I24" s="44">
        <v>4.7E-2</v>
      </c>
      <c r="J24" s="44">
        <v>2.8169014084507067</v>
      </c>
      <c r="K24" s="45"/>
      <c r="L24" s="46">
        <v>1.6779999999999999</v>
      </c>
      <c r="M24" s="47"/>
      <c r="N24" s="47"/>
      <c r="O24" s="48" t="s">
        <v>32</v>
      </c>
      <c r="P24" s="49"/>
      <c r="Q24" s="50">
        <v>43349</v>
      </c>
      <c r="R24" s="50">
        <v>43350</v>
      </c>
      <c r="S24" s="51" t="s">
        <v>70</v>
      </c>
    </row>
    <row r="25" spans="1:19" x14ac:dyDescent="0.2">
      <c r="A25" s="40" t="s">
        <v>69</v>
      </c>
      <c r="B25" s="41">
        <f>C24</f>
        <v>1.3</v>
      </c>
      <c r="C25" s="41">
        <f>B25+D25</f>
        <v>3.1</v>
      </c>
      <c r="D25" s="41">
        <v>1.8</v>
      </c>
      <c r="E25" s="42">
        <v>326075</v>
      </c>
      <c r="F25" s="43">
        <v>3.6439999999999997</v>
      </c>
      <c r="G25" s="44">
        <v>4.2000000000000003E-2</v>
      </c>
      <c r="H25" s="44">
        <v>0.28699999999999998</v>
      </c>
      <c r="I25" s="44">
        <v>0.16</v>
      </c>
      <c r="J25" s="44">
        <v>2.8985507246376789</v>
      </c>
      <c r="K25" s="45"/>
      <c r="L25" s="46">
        <v>79.858999999999995</v>
      </c>
      <c r="M25" s="47"/>
      <c r="N25" s="47"/>
      <c r="O25" s="48" t="s">
        <v>33</v>
      </c>
      <c r="P25" s="49">
        <v>1.8</v>
      </c>
      <c r="Q25" s="50">
        <v>43349</v>
      </c>
      <c r="R25" s="50">
        <v>43350</v>
      </c>
      <c r="S25" s="51" t="s">
        <v>70</v>
      </c>
    </row>
    <row r="26" spans="1:19" x14ac:dyDescent="0.2">
      <c r="A26" s="40" t="s">
        <v>69</v>
      </c>
      <c r="B26" s="41">
        <f>C25</f>
        <v>3.1</v>
      </c>
      <c r="C26" s="41">
        <f>B26+D26</f>
        <v>3.8</v>
      </c>
      <c r="D26" s="41">
        <v>0.7</v>
      </c>
      <c r="E26" s="42">
        <v>326076</v>
      </c>
      <c r="F26" s="43">
        <v>1.2080000000000002</v>
      </c>
      <c r="G26" s="44">
        <v>4.2000000000000003E-2</v>
      </c>
      <c r="H26" s="44">
        <v>2.1999999999999999E-2</v>
      </c>
      <c r="I26" s="44">
        <v>7.0999999999999994E-2</v>
      </c>
      <c r="J26" s="44">
        <v>2.7210884353741518</v>
      </c>
      <c r="K26" s="45"/>
      <c r="L26" s="46">
        <v>4.7210000000000001</v>
      </c>
      <c r="M26" s="47"/>
      <c r="N26" s="47"/>
      <c r="O26" s="48" t="s">
        <v>34</v>
      </c>
      <c r="P26" s="49"/>
      <c r="Q26" s="50">
        <v>43349</v>
      </c>
      <c r="R26" s="50">
        <v>43350</v>
      </c>
      <c r="S26" s="51" t="s">
        <v>70</v>
      </c>
    </row>
    <row r="27" spans="1:19" x14ac:dyDescent="0.2">
      <c r="A27" s="40" t="s">
        <v>71</v>
      </c>
      <c r="B27" s="41">
        <v>0</v>
      </c>
      <c r="C27" s="41">
        <f>D27</f>
        <v>1.5</v>
      </c>
      <c r="D27" s="41">
        <v>1.5</v>
      </c>
      <c r="E27" s="42">
        <v>327238</v>
      </c>
      <c r="F27" s="43">
        <v>2.5940000000000003</v>
      </c>
      <c r="G27" s="44">
        <v>9.6883999999999998E-3</v>
      </c>
      <c r="H27" s="44">
        <v>7.4884000000000001E-3</v>
      </c>
      <c r="I27" s="44">
        <v>2.8382100000000004E-2</v>
      </c>
      <c r="J27" s="44">
        <v>2.5</v>
      </c>
      <c r="K27" s="45"/>
      <c r="L27" s="46">
        <f>0.063/2</f>
        <v>3.15E-2</v>
      </c>
      <c r="M27" s="47"/>
      <c r="N27" s="47"/>
      <c r="O27" s="48" t="s">
        <v>32</v>
      </c>
      <c r="P27" s="49"/>
      <c r="Q27" s="50">
        <v>43356</v>
      </c>
      <c r="R27" s="50">
        <v>43356</v>
      </c>
      <c r="S27" s="51" t="s">
        <v>72</v>
      </c>
    </row>
    <row r="28" spans="1:19" x14ac:dyDescent="0.2">
      <c r="A28" s="40" t="s">
        <v>71</v>
      </c>
      <c r="B28" s="41">
        <f>C27</f>
        <v>1.5</v>
      </c>
      <c r="C28" s="41">
        <f>B28+D28</f>
        <v>2.4</v>
      </c>
      <c r="D28" s="41">
        <v>0.9</v>
      </c>
      <c r="E28" s="42">
        <v>327239</v>
      </c>
      <c r="F28" s="43">
        <v>11.56</v>
      </c>
      <c r="G28" s="44">
        <v>2.31121E-2</v>
      </c>
      <c r="H28" s="44">
        <v>1.3602199999999998E-2</v>
      </c>
      <c r="I28" s="44">
        <v>3.5610099999999999E-2</v>
      </c>
      <c r="J28" s="44">
        <v>2.7027027027027111</v>
      </c>
      <c r="K28" s="45"/>
      <c r="L28" s="46">
        <v>22.431999999999999</v>
      </c>
      <c r="M28" s="47"/>
      <c r="N28" s="47"/>
      <c r="O28" s="48" t="s">
        <v>33</v>
      </c>
      <c r="P28" s="49">
        <v>0.9</v>
      </c>
      <c r="Q28" s="50">
        <v>43356</v>
      </c>
      <c r="R28" s="50">
        <v>43356</v>
      </c>
      <c r="S28" s="51" t="s">
        <v>72</v>
      </c>
    </row>
    <row r="29" spans="1:19" x14ac:dyDescent="0.2">
      <c r="A29" s="40" t="s">
        <v>71</v>
      </c>
      <c r="B29" s="41">
        <f>C28</f>
        <v>2.4</v>
      </c>
      <c r="C29" s="41">
        <f>B29+D29</f>
        <v>3.5</v>
      </c>
      <c r="D29" s="41">
        <v>1.1000000000000001</v>
      </c>
      <c r="E29" s="42">
        <v>327240</v>
      </c>
      <c r="F29" s="43">
        <v>7.23</v>
      </c>
      <c r="G29" s="44">
        <v>0.24036239999999998</v>
      </c>
      <c r="H29" s="44">
        <v>2.0163450000000003</v>
      </c>
      <c r="I29" s="44">
        <v>2.7780369999999999</v>
      </c>
      <c r="J29" s="44">
        <v>2.9629629629629628</v>
      </c>
      <c r="K29" s="45"/>
      <c r="L29" s="46">
        <v>7.2549999999999999</v>
      </c>
      <c r="M29" s="47"/>
      <c r="N29" s="47"/>
      <c r="O29" s="48" t="s">
        <v>33</v>
      </c>
      <c r="P29" s="49">
        <v>1.1000000000000001</v>
      </c>
      <c r="Q29" s="50">
        <v>43356</v>
      </c>
      <c r="R29" s="50">
        <v>43356</v>
      </c>
      <c r="S29" s="51" t="s">
        <v>72</v>
      </c>
    </row>
    <row r="30" spans="1:19" x14ac:dyDescent="0.2">
      <c r="A30" s="40" t="s">
        <v>73</v>
      </c>
      <c r="B30" s="41">
        <v>0</v>
      </c>
      <c r="C30" s="41">
        <f>D30</f>
        <v>0.6</v>
      </c>
      <c r="D30" s="41">
        <v>0.6</v>
      </c>
      <c r="E30" s="42">
        <v>329742</v>
      </c>
      <c r="F30" s="43">
        <v>0.35799999999999998</v>
      </c>
      <c r="G30" s="44">
        <v>1.2999999999999999E-2</v>
      </c>
      <c r="H30" s="44">
        <v>5.0000000000000001E-3</v>
      </c>
      <c r="I30" s="44">
        <v>2.8000000000000001E-2</v>
      </c>
      <c r="J30" s="53"/>
      <c r="K30" s="45"/>
      <c r="L30" s="46">
        <v>2.766</v>
      </c>
      <c r="M30" s="47"/>
      <c r="N30" s="47"/>
      <c r="O30" s="48" t="s">
        <v>32</v>
      </c>
      <c r="P30" s="49"/>
      <c r="Q30" s="50">
        <v>43371</v>
      </c>
      <c r="R30" s="50">
        <v>43372</v>
      </c>
      <c r="S30" s="51" t="s">
        <v>74</v>
      </c>
    </row>
    <row r="31" spans="1:19" x14ac:dyDescent="0.2">
      <c r="A31" s="40" t="s">
        <v>73</v>
      </c>
      <c r="B31" s="41">
        <f>C30</f>
        <v>0.6</v>
      </c>
      <c r="C31" s="41">
        <f>B31+D31</f>
        <v>2.6</v>
      </c>
      <c r="D31" s="41">
        <v>2</v>
      </c>
      <c r="E31" s="42">
        <v>329743</v>
      </c>
      <c r="F31" s="43">
        <v>3.532</v>
      </c>
      <c r="G31" s="44">
        <v>2.3E-2</v>
      </c>
      <c r="H31" s="44">
        <v>2.4E-2</v>
      </c>
      <c r="I31" s="44">
        <v>0.24299999999999999</v>
      </c>
      <c r="J31" s="53"/>
      <c r="K31" s="45"/>
      <c r="L31" s="46">
        <v>5.8209999999999997</v>
      </c>
      <c r="M31" s="47"/>
      <c r="N31" s="47"/>
      <c r="O31" s="48" t="s">
        <v>33</v>
      </c>
      <c r="P31" s="49">
        <v>2</v>
      </c>
      <c r="Q31" s="50">
        <v>43371</v>
      </c>
      <c r="R31" s="50">
        <v>43372</v>
      </c>
      <c r="S31" s="51" t="s">
        <v>74</v>
      </c>
    </row>
    <row r="32" spans="1:19" x14ac:dyDescent="0.2">
      <c r="A32" s="40" t="s">
        <v>73</v>
      </c>
      <c r="B32" s="41">
        <f>C31</f>
        <v>2.6</v>
      </c>
      <c r="C32" s="41">
        <f>B32+D32</f>
        <v>3.1</v>
      </c>
      <c r="D32" s="41">
        <v>0.5</v>
      </c>
      <c r="E32" s="42">
        <v>329744</v>
      </c>
      <c r="F32" s="43">
        <v>4.2859999999999996</v>
      </c>
      <c r="G32" s="44">
        <v>6.0000000000000001E-3</v>
      </c>
      <c r="H32" s="44">
        <v>0</v>
      </c>
      <c r="I32" s="44">
        <v>5.0000000000000001E-3</v>
      </c>
      <c r="J32" s="53"/>
      <c r="K32" s="45"/>
      <c r="L32" s="46">
        <v>6.6849999999999996</v>
      </c>
      <c r="M32" s="47"/>
      <c r="N32" s="47"/>
      <c r="O32" s="48" t="s">
        <v>33</v>
      </c>
      <c r="P32" s="49">
        <v>0.5</v>
      </c>
      <c r="Q32" s="50">
        <v>43371</v>
      </c>
      <c r="R32" s="50">
        <v>43372</v>
      </c>
      <c r="S32" s="51" t="s">
        <v>74</v>
      </c>
    </row>
    <row r="33" spans="1:19" x14ac:dyDescent="0.2">
      <c r="A33" s="40" t="s">
        <v>73</v>
      </c>
      <c r="B33" s="41">
        <f>C32</f>
        <v>3.1</v>
      </c>
      <c r="C33" s="41">
        <f>B33+D33</f>
        <v>4.2</v>
      </c>
      <c r="D33" s="41">
        <v>1.1000000000000001</v>
      </c>
      <c r="E33" s="42">
        <v>329745</v>
      </c>
      <c r="F33" s="43">
        <v>6.2080000000000011</v>
      </c>
      <c r="G33" s="44">
        <v>4.7E-2</v>
      </c>
      <c r="H33" s="44">
        <v>0.106</v>
      </c>
      <c r="I33" s="44">
        <v>1.006</v>
      </c>
      <c r="J33" s="53"/>
      <c r="K33" s="45"/>
      <c r="L33" s="46">
        <v>11.138</v>
      </c>
      <c r="M33" s="47"/>
      <c r="N33" s="47"/>
      <c r="O33" s="48" t="s">
        <v>33</v>
      </c>
      <c r="P33" s="49">
        <v>1.1000000000000001</v>
      </c>
      <c r="Q33" s="50">
        <v>43371</v>
      </c>
      <c r="R33" s="50">
        <v>43372</v>
      </c>
      <c r="S33" s="51" t="s">
        <v>74</v>
      </c>
    </row>
    <row r="34" spans="1:19" x14ac:dyDescent="0.2">
      <c r="A34" s="40" t="s">
        <v>75</v>
      </c>
      <c r="B34" s="41">
        <v>0</v>
      </c>
      <c r="C34" s="41">
        <f>D34</f>
        <v>2.6</v>
      </c>
      <c r="D34" s="41">
        <v>2.6</v>
      </c>
      <c r="E34" s="42">
        <v>330155</v>
      </c>
      <c r="F34" s="43">
        <v>13.864000000000001</v>
      </c>
      <c r="G34" s="44">
        <v>4.4999999999999998E-2</v>
      </c>
      <c r="H34" s="44">
        <v>8.0000000000000002E-3</v>
      </c>
      <c r="I34" s="44">
        <v>2.1999999999999999E-2</v>
      </c>
      <c r="J34" s="44">
        <v>2.8169014084506951</v>
      </c>
      <c r="K34" s="45"/>
      <c r="L34" s="46">
        <v>7.0119999999999996</v>
      </c>
      <c r="M34" s="47"/>
      <c r="N34" s="47"/>
      <c r="O34" s="48" t="s">
        <v>32</v>
      </c>
      <c r="P34" s="49"/>
      <c r="Q34" s="50">
        <v>43374</v>
      </c>
      <c r="R34" s="50">
        <v>43375</v>
      </c>
      <c r="S34" s="51" t="s">
        <v>76</v>
      </c>
    </row>
    <row r="35" spans="1:19" x14ac:dyDescent="0.2">
      <c r="A35" s="40" t="s">
        <v>75</v>
      </c>
      <c r="B35" s="41">
        <f>C34</f>
        <v>2.6</v>
      </c>
      <c r="C35" s="41">
        <f>B35+D35</f>
        <v>4</v>
      </c>
      <c r="D35" s="41">
        <v>1.4</v>
      </c>
      <c r="E35" s="42">
        <v>330156</v>
      </c>
      <c r="F35" s="43">
        <v>11.974</v>
      </c>
      <c r="G35" s="44">
        <v>0.378</v>
      </c>
      <c r="H35" s="44">
        <v>0.17599999999999999</v>
      </c>
      <c r="I35" s="44">
        <v>0.16600000000000001</v>
      </c>
      <c r="J35" s="44">
        <v>3.0534351145038245</v>
      </c>
      <c r="K35" s="45"/>
      <c r="L35" s="46">
        <v>12.911</v>
      </c>
      <c r="M35" s="47"/>
      <c r="N35" s="47"/>
      <c r="O35" s="48" t="s">
        <v>33</v>
      </c>
      <c r="P35" s="49">
        <v>1.4</v>
      </c>
      <c r="Q35" s="50">
        <v>43374</v>
      </c>
      <c r="R35" s="50">
        <v>43375</v>
      </c>
      <c r="S35" s="51" t="s">
        <v>76</v>
      </c>
    </row>
    <row r="36" spans="1:19" x14ac:dyDescent="0.2">
      <c r="A36" s="40" t="s">
        <v>53</v>
      </c>
      <c r="B36" s="41">
        <v>0</v>
      </c>
      <c r="C36" s="41">
        <f>D36</f>
        <v>1.2</v>
      </c>
      <c r="D36" s="41">
        <v>1.2</v>
      </c>
      <c r="E36" s="42">
        <v>330499</v>
      </c>
      <c r="F36" s="43">
        <v>1.016</v>
      </c>
      <c r="G36" s="44">
        <v>8.0000000000000002E-3</v>
      </c>
      <c r="H36" s="44">
        <v>3.2000000000000001E-2</v>
      </c>
      <c r="I36" s="44">
        <v>4.7E-2</v>
      </c>
      <c r="J36" s="44">
        <v>2.6666666666666665</v>
      </c>
      <c r="K36" s="45"/>
      <c r="L36" s="46">
        <v>7.8419999999999996</v>
      </c>
      <c r="M36" s="47"/>
      <c r="N36" s="47"/>
      <c r="O36" s="48" t="s">
        <v>32</v>
      </c>
      <c r="P36" s="49"/>
      <c r="Q36" s="50">
        <v>43377</v>
      </c>
      <c r="R36" s="50">
        <v>43377</v>
      </c>
      <c r="S36" s="51" t="s">
        <v>54</v>
      </c>
    </row>
    <row r="37" spans="1:19" x14ac:dyDescent="0.2">
      <c r="A37" s="40" t="s">
        <v>53</v>
      </c>
      <c r="B37" s="41">
        <f>C36</f>
        <v>1.2</v>
      </c>
      <c r="C37" s="41">
        <f>B37+D37</f>
        <v>3.5999999999999996</v>
      </c>
      <c r="D37" s="41">
        <v>2.4</v>
      </c>
      <c r="E37" s="42">
        <v>330500</v>
      </c>
      <c r="F37" s="43">
        <v>0.64400000000000002</v>
      </c>
      <c r="G37" s="44">
        <v>2.1000000000000001E-2</v>
      </c>
      <c r="H37" s="44">
        <v>3.5000000000000003E-2</v>
      </c>
      <c r="I37" s="44">
        <v>7.4999999999999997E-2</v>
      </c>
      <c r="J37" s="44">
        <v>2.6490066225165623</v>
      </c>
      <c r="K37" s="45"/>
      <c r="L37" s="46">
        <v>2.8340000000000001</v>
      </c>
      <c r="M37" s="47"/>
      <c r="N37" s="47"/>
      <c r="O37" s="48" t="s">
        <v>32</v>
      </c>
      <c r="P37" s="49"/>
      <c r="Q37" s="50">
        <v>43377</v>
      </c>
      <c r="R37" s="50">
        <v>43377</v>
      </c>
      <c r="S37" s="51" t="s">
        <v>54</v>
      </c>
    </row>
    <row r="38" spans="1:19" x14ac:dyDescent="0.2">
      <c r="A38" s="40" t="s">
        <v>53</v>
      </c>
      <c r="B38" s="41">
        <f>C37</f>
        <v>3.5999999999999996</v>
      </c>
      <c r="C38" s="41">
        <f>B38+D38</f>
        <v>3.8999999999999995</v>
      </c>
      <c r="D38" s="41">
        <v>0.3</v>
      </c>
      <c r="E38" s="42">
        <v>330501</v>
      </c>
      <c r="F38" s="43">
        <v>17.751999999999999</v>
      </c>
      <c r="G38" s="44">
        <v>0.17499999999999999</v>
      </c>
      <c r="H38" s="44">
        <v>0.999</v>
      </c>
      <c r="I38" s="44">
        <v>1.149</v>
      </c>
      <c r="J38" s="44">
        <v>2.7210884353741518</v>
      </c>
      <c r="K38" s="45"/>
      <c r="L38" s="46">
        <v>13.315</v>
      </c>
      <c r="M38" s="47"/>
      <c r="N38" s="47"/>
      <c r="O38" s="48" t="s">
        <v>33</v>
      </c>
      <c r="P38" s="49">
        <v>0.3</v>
      </c>
      <c r="Q38" s="50">
        <v>43377</v>
      </c>
      <c r="R38" s="50">
        <v>43377</v>
      </c>
      <c r="S38" s="51" t="s">
        <v>54</v>
      </c>
    </row>
    <row r="39" spans="1:19" x14ac:dyDescent="0.2">
      <c r="A39" s="40" t="s">
        <v>53</v>
      </c>
      <c r="B39" s="41">
        <f>C38</f>
        <v>3.8999999999999995</v>
      </c>
      <c r="C39" s="41">
        <f>B39+D39</f>
        <v>4.5999999999999996</v>
      </c>
      <c r="D39" s="41">
        <v>0.7</v>
      </c>
      <c r="E39" s="42">
        <v>330502</v>
      </c>
      <c r="F39" s="43">
        <v>25.144000000000002</v>
      </c>
      <c r="G39" s="44">
        <v>5.8999999999999997E-2</v>
      </c>
      <c r="H39" s="44">
        <v>0.10199999999999999</v>
      </c>
      <c r="I39" s="44">
        <v>6.5000000000000002E-2</v>
      </c>
      <c r="J39" s="44">
        <v>2.7586206896551726</v>
      </c>
      <c r="K39" s="45"/>
      <c r="L39" s="46">
        <v>27.568999999999999</v>
      </c>
      <c r="M39" s="47"/>
      <c r="N39" s="47"/>
      <c r="O39" s="48" t="s">
        <v>33</v>
      </c>
      <c r="P39" s="49">
        <v>0.7</v>
      </c>
      <c r="Q39" s="50">
        <v>43377</v>
      </c>
      <c r="R39" s="50">
        <v>43377</v>
      </c>
      <c r="S39" s="51" t="s">
        <v>54</v>
      </c>
    </row>
    <row r="40" spans="1:19" x14ac:dyDescent="0.2">
      <c r="A40" s="40" t="s">
        <v>55</v>
      </c>
      <c r="B40" s="41">
        <v>0</v>
      </c>
      <c r="C40" s="41">
        <f>D40</f>
        <v>2</v>
      </c>
      <c r="D40" s="41">
        <v>2</v>
      </c>
      <c r="E40" s="42">
        <v>330877</v>
      </c>
      <c r="F40" s="43">
        <v>0.40599999999999992</v>
      </c>
      <c r="G40" s="44">
        <v>1.85904E-2</v>
      </c>
      <c r="H40" s="44">
        <v>7.7313999999999994E-3</v>
      </c>
      <c r="I40" s="44">
        <v>2.4120200000000001E-2</v>
      </c>
      <c r="J40" s="44">
        <v>2.7777777777777821</v>
      </c>
      <c r="K40" s="45"/>
      <c r="L40" s="46">
        <v>3.87</v>
      </c>
      <c r="M40" s="47"/>
      <c r="N40" s="47"/>
      <c r="O40" s="48" t="s">
        <v>32</v>
      </c>
      <c r="P40" s="49"/>
      <c r="Q40" s="50">
        <v>43379</v>
      </c>
      <c r="R40" s="50">
        <v>43379</v>
      </c>
      <c r="S40" s="51" t="s">
        <v>57</v>
      </c>
    </row>
    <row r="41" spans="1:19" x14ac:dyDescent="0.2">
      <c r="A41" s="40" t="s">
        <v>55</v>
      </c>
      <c r="B41" s="41">
        <f>C40</f>
        <v>2</v>
      </c>
      <c r="C41" s="41">
        <f>B41+D41</f>
        <v>2.7</v>
      </c>
      <c r="D41" s="41">
        <v>0.7</v>
      </c>
      <c r="E41" s="42">
        <v>330879</v>
      </c>
      <c r="F41" s="43">
        <v>20.754000000000001</v>
      </c>
      <c r="G41" s="44">
        <v>3.2440499999999997E-2</v>
      </c>
      <c r="H41" s="44">
        <v>5.9307600000000002E-2</v>
      </c>
      <c r="I41" s="44">
        <v>8.89403E-2</v>
      </c>
      <c r="J41" s="44">
        <v>2.8169014084507067</v>
      </c>
      <c r="K41" s="45"/>
      <c r="L41" s="46">
        <v>7.452</v>
      </c>
      <c r="M41" s="47"/>
      <c r="N41" s="47"/>
      <c r="O41" s="48" t="s">
        <v>33</v>
      </c>
      <c r="P41" s="49">
        <v>0.7</v>
      </c>
      <c r="Q41" s="50">
        <v>43379</v>
      </c>
      <c r="R41" s="50">
        <v>43379</v>
      </c>
      <c r="S41" s="51" t="s">
        <v>57</v>
      </c>
    </row>
    <row r="42" spans="1:19" x14ac:dyDescent="0.2">
      <c r="A42" s="40" t="s">
        <v>55</v>
      </c>
      <c r="B42" s="41">
        <f>C41</f>
        <v>2.7</v>
      </c>
      <c r="C42" s="41">
        <f>B42+D42</f>
        <v>3.8000000000000003</v>
      </c>
      <c r="D42" s="41">
        <v>1.1000000000000001</v>
      </c>
      <c r="E42" s="42">
        <v>330880</v>
      </c>
      <c r="F42" s="43">
        <v>1.254</v>
      </c>
      <c r="G42" s="44">
        <v>1.0468E-2</v>
      </c>
      <c r="H42" s="44">
        <v>4.2308100000000001E-2</v>
      </c>
      <c r="I42" s="44">
        <v>4.6601700000000003E-2</v>
      </c>
      <c r="J42" s="44">
        <v>2.7972027972027949</v>
      </c>
      <c r="K42" s="45"/>
      <c r="L42" s="46">
        <v>6.0590000000000002</v>
      </c>
      <c r="M42" s="47"/>
      <c r="N42" s="47"/>
      <c r="O42" s="48" t="s">
        <v>34</v>
      </c>
      <c r="P42" s="49"/>
      <c r="Q42" s="50">
        <v>43379</v>
      </c>
      <c r="R42" s="50">
        <v>43379</v>
      </c>
      <c r="S42" s="51" t="s">
        <v>57</v>
      </c>
    </row>
    <row r="43" spans="1:19" x14ac:dyDescent="0.2">
      <c r="A43" s="40" t="s">
        <v>41</v>
      </c>
      <c r="B43" s="41">
        <v>0</v>
      </c>
      <c r="C43" s="41">
        <f>D43</f>
        <v>1.9</v>
      </c>
      <c r="D43" s="41">
        <v>1.9</v>
      </c>
      <c r="E43" s="42">
        <v>331185</v>
      </c>
      <c r="F43" s="43">
        <v>0.20199999999999999</v>
      </c>
      <c r="G43" s="44">
        <v>6.0000000000000001E-3</v>
      </c>
      <c r="H43" s="44">
        <v>2E-3</v>
      </c>
      <c r="I43" s="44">
        <v>1.6E-2</v>
      </c>
      <c r="J43" s="44">
        <v>2.9629629629629628</v>
      </c>
      <c r="K43" s="45"/>
      <c r="L43" s="46">
        <v>1.7290000000000001</v>
      </c>
      <c r="M43" s="47"/>
      <c r="N43" s="47"/>
      <c r="O43" s="48" t="s">
        <v>32</v>
      </c>
      <c r="P43" s="49"/>
      <c r="Q43" s="50">
        <v>43381</v>
      </c>
      <c r="R43" s="50">
        <v>43381</v>
      </c>
      <c r="S43" s="51" t="s">
        <v>43</v>
      </c>
    </row>
    <row r="44" spans="1:19" x14ac:dyDescent="0.2">
      <c r="A44" s="40" t="s">
        <v>41</v>
      </c>
      <c r="B44" s="41">
        <f>C43</f>
        <v>1.9</v>
      </c>
      <c r="C44" s="41">
        <f>B44+D44</f>
        <v>2.5</v>
      </c>
      <c r="D44" s="41">
        <v>0.6</v>
      </c>
      <c r="E44" s="42">
        <v>331186</v>
      </c>
      <c r="F44" s="43">
        <v>8.41</v>
      </c>
      <c r="G44" s="44">
        <v>0.04</v>
      </c>
      <c r="H44" s="44">
        <v>0.17599999999999999</v>
      </c>
      <c r="I44" s="44">
        <v>0.28199999999999997</v>
      </c>
      <c r="J44" s="44">
        <v>2.9850746268656638</v>
      </c>
      <c r="K44" s="45"/>
      <c r="L44" s="46">
        <v>6.8760000000000003</v>
      </c>
      <c r="M44" s="47"/>
      <c r="N44" s="47"/>
      <c r="O44" s="48" t="s">
        <v>33</v>
      </c>
      <c r="P44" s="49">
        <v>0.6</v>
      </c>
      <c r="Q44" s="50">
        <v>43381</v>
      </c>
      <c r="R44" s="50">
        <v>43381</v>
      </c>
      <c r="S44" s="51" t="s">
        <v>43</v>
      </c>
    </row>
    <row r="45" spans="1:19" x14ac:dyDescent="0.2">
      <c r="A45" s="40" t="s">
        <v>41</v>
      </c>
      <c r="B45" s="41">
        <f>C44</f>
        <v>2.5</v>
      </c>
      <c r="C45" s="41">
        <f>B45+D45</f>
        <v>3.6</v>
      </c>
      <c r="D45" s="41">
        <v>1.1000000000000001</v>
      </c>
      <c r="E45" s="42">
        <v>331188</v>
      </c>
      <c r="F45" s="43">
        <v>0.79600000000000004</v>
      </c>
      <c r="G45" s="44">
        <v>3.1E-2</v>
      </c>
      <c r="H45" s="44">
        <v>1.2999999999999999E-2</v>
      </c>
      <c r="I45" s="44">
        <v>4.9000000000000002E-2</v>
      </c>
      <c r="J45" s="44">
        <v>3.0075187969924917</v>
      </c>
      <c r="K45" s="45"/>
      <c r="L45" s="46">
        <v>7.31</v>
      </c>
      <c r="M45" s="47"/>
      <c r="N45" s="47"/>
      <c r="O45" s="48" t="s">
        <v>34</v>
      </c>
      <c r="P45" s="49"/>
      <c r="Q45" s="50">
        <v>43381</v>
      </c>
      <c r="R45" s="50">
        <v>43381</v>
      </c>
      <c r="S45" s="51" t="s">
        <v>43</v>
      </c>
    </row>
    <row r="46" spans="1:19" x14ac:dyDescent="0.2">
      <c r="A46" s="40" t="s">
        <v>38</v>
      </c>
      <c r="B46" s="41">
        <v>0</v>
      </c>
      <c r="C46" s="41">
        <f>D46</f>
        <v>1</v>
      </c>
      <c r="D46" s="41">
        <v>1</v>
      </c>
      <c r="E46" s="42">
        <v>331479</v>
      </c>
      <c r="F46" s="43">
        <v>1.1779999999999999</v>
      </c>
      <c r="G46" s="44">
        <v>6.0000000000000001E-3</v>
      </c>
      <c r="H46" s="44">
        <v>4.0000000000000001E-3</v>
      </c>
      <c r="I46" s="44">
        <v>3.3000000000000002E-2</v>
      </c>
      <c r="J46" s="44">
        <v>2.7586206896551726</v>
      </c>
      <c r="K46" s="45"/>
      <c r="L46" s="46">
        <v>3.7930000000000001</v>
      </c>
      <c r="M46" s="47"/>
      <c r="N46" s="47"/>
      <c r="O46" s="48" t="s">
        <v>32</v>
      </c>
      <c r="P46" s="49"/>
      <c r="Q46" s="54">
        <v>43353</v>
      </c>
      <c r="R46" s="50">
        <v>43383</v>
      </c>
      <c r="S46" s="51" t="s">
        <v>40</v>
      </c>
    </row>
    <row r="47" spans="1:19" x14ac:dyDescent="0.2">
      <c r="A47" s="40" t="s">
        <v>38</v>
      </c>
      <c r="B47" s="41">
        <f>C46</f>
        <v>1</v>
      </c>
      <c r="C47" s="41">
        <f>B47+D47</f>
        <v>2</v>
      </c>
      <c r="D47" s="41">
        <v>1</v>
      </c>
      <c r="E47" s="42">
        <v>331480</v>
      </c>
      <c r="F47" s="43">
        <v>1.3080000000000001</v>
      </c>
      <c r="G47" s="44">
        <v>1.9E-2</v>
      </c>
      <c r="H47" s="44">
        <v>2E-3</v>
      </c>
      <c r="I47" s="44">
        <v>0.02</v>
      </c>
      <c r="J47" s="44">
        <v>2.8571428571428572</v>
      </c>
      <c r="K47" s="45"/>
      <c r="L47" s="46">
        <v>2.2400000000000002</v>
      </c>
      <c r="M47" s="47"/>
      <c r="N47" s="47"/>
      <c r="O47" s="48" t="s">
        <v>33</v>
      </c>
      <c r="P47" s="49">
        <v>1</v>
      </c>
      <c r="Q47" s="54">
        <v>43353</v>
      </c>
      <c r="R47" s="50">
        <v>43383</v>
      </c>
      <c r="S47" s="51" t="s">
        <v>40</v>
      </c>
    </row>
    <row r="48" spans="1:19" x14ac:dyDescent="0.2">
      <c r="A48" s="40" t="s">
        <v>38</v>
      </c>
      <c r="B48" s="41">
        <f>C47</f>
        <v>2</v>
      </c>
      <c r="C48" s="41">
        <f>B48+D48</f>
        <v>2.6</v>
      </c>
      <c r="D48" s="41">
        <v>0.6</v>
      </c>
      <c r="E48" s="42">
        <v>331482</v>
      </c>
      <c r="F48" s="43">
        <v>10.878000000000002</v>
      </c>
      <c r="G48" s="44">
        <v>6.4000000000000001E-2</v>
      </c>
      <c r="H48" s="44">
        <v>0.114</v>
      </c>
      <c r="I48" s="44">
        <v>0.156</v>
      </c>
      <c r="J48" s="44">
        <v>2.8571428571428572</v>
      </c>
      <c r="K48" s="45"/>
      <c r="L48" s="46">
        <v>26.95</v>
      </c>
      <c r="M48" s="47"/>
      <c r="N48" s="47"/>
      <c r="O48" s="48" t="s">
        <v>33</v>
      </c>
      <c r="P48" s="49">
        <v>0.6</v>
      </c>
      <c r="Q48" s="54">
        <v>43353</v>
      </c>
      <c r="R48" s="50">
        <v>43383</v>
      </c>
      <c r="S48" s="51" t="s">
        <v>40</v>
      </c>
    </row>
    <row r="49" spans="1:19" x14ac:dyDescent="0.2">
      <c r="A49" s="40" t="s">
        <v>38</v>
      </c>
      <c r="B49" s="41">
        <f>C48</f>
        <v>2.6</v>
      </c>
      <c r="C49" s="41">
        <f>B49+D49</f>
        <v>3.6</v>
      </c>
      <c r="D49" s="41">
        <v>1</v>
      </c>
      <c r="E49" s="42">
        <v>331483</v>
      </c>
      <c r="F49" s="43">
        <v>1.7180000000000002</v>
      </c>
      <c r="G49" s="44">
        <v>1.4999999999999999E-2</v>
      </c>
      <c r="H49" s="44">
        <v>8.0000000000000002E-3</v>
      </c>
      <c r="I49" s="44">
        <v>4.2000000000000003E-2</v>
      </c>
      <c r="J49" s="44">
        <v>2.8169014084507067</v>
      </c>
      <c r="K49" s="45"/>
      <c r="L49" s="46">
        <v>0.83499999999999996</v>
      </c>
      <c r="M49" s="47"/>
      <c r="N49" s="47"/>
      <c r="O49" s="48" t="s">
        <v>34</v>
      </c>
      <c r="P49" s="49"/>
      <c r="Q49" s="54">
        <v>43353</v>
      </c>
      <c r="R49" s="50">
        <v>43383</v>
      </c>
      <c r="S49" s="51" t="s">
        <v>40</v>
      </c>
    </row>
    <row r="50" spans="1:19" x14ac:dyDescent="0.2">
      <c r="A50" s="40" t="s">
        <v>58</v>
      </c>
      <c r="B50" s="41">
        <v>0</v>
      </c>
      <c r="C50" s="41">
        <f>D50</f>
        <v>1.9</v>
      </c>
      <c r="D50" s="41">
        <v>1.9</v>
      </c>
      <c r="E50" s="42">
        <v>331745</v>
      </c>
      <c r="F50" s="43">
        <v>0.8</v>
      </c>
      <c r="G50" s="44">
        <v>8.0000000000000002E-3</v>
      </c>
      <c r="H50" s="44">
        <v>-1E-3</v>
      </c>
      <c r="I50" s="44">
        <v>2.9000000000000001E-2</v>
      </c>
      <c r="J50" s="44">
        <v>2.8776978417266235</v>
      </c>
      <c r="K50" s="45"/>
      <c r="L50" s="46">
        <v>3.91</v>
      </c>
      <c r="M50" s="47"/>
      <c r="N50" s="47"/>
      <c r="O50" s="48" t="s">
        <v>32</v>
      </c>
      <c r="P50" s="49"/>
      <c r="Q50" s="50">
        <v>43384</v>
      </c>
      <c r="R50" s="50">
        <v>43384</v>
      </c>
      <c r="S50" s="51" t="s">
        <v>60</v>
      </c>
    </row>
    <row r="51" spans="1:19" x14ac:dyDescent="0.2">
      <c r="A51" s="40" t="s">
        <v>58</v>
      </c>
      <c r="B51" s="41">
        <f>C50</f>
        <v>1.9</v>
      </c>
      <c r="C51" s="41">
        <f>B51+D51</f>
        <v>2.5999999999999996</v>
      </c>
      <c r="D51" s="41">
        <v>0.7</v>
      </c>
      <c r="E51" s="42">
        <v>331746</v>
      </c>
      <c r="F51" s="43">
        <v>0.77600000000000013</v>
      </c>
      <c r="G51" s="44">
        <v>5.0000000000000001E-3</v>
      </c>
      <c r="H51" s="44">
        <v>0.01</v>
      </c>
      <c r="I51" s="44">
        <v>0.03</v>
      </c>
      <c r="J51" s="44">
        <v>2.8368794326241202</v>
      </c>
      <c r="K51" s="45"/>
      <c r="L51" s="46">
        <v>2.2909999999999999</v>
      </c>
      <c r="M51" s="47"/>
      <c r="N51" s="47"/>
      <c r="O51" s="48" t="s">
        <v>32</v>
      </c>
      <c r="P51" s="49"/>
      <c r="Q51" s="50">
        <v>43384</v>
      </c>
      <c r="R51" s="50">
        <v>43384</v>
      </c>
      <c r="S51" s="51" t="s">
        <v>60</v>
      </c>
    </row>
    <row r="52" spans="1:19" x14ac:dyDescent="0.2">
      <c r="A52" s="40" t="s">
        <v>58</v>
      </c>
      <c r="B52" s="41">
        <f>C51</f>
        <v>2.5999999999999996</v>
      </c>
      <c r="C52" s="41">
        <f>B52+D52</f>
        <v>3.0999999999999996</v>
      </c>
      <c r="D52" s="41">
        <v>0.5</v>
      </c>
      <c r="E52" s="42">
        <v>331747</v>
      </c>
      <c r="F52" s="43">
        <v>2.694</v>
      </c>
      <c r="G52" s="44">
        <v>8.7999999999999995E-2</v>
      </c>
      <c r="H52" s="44">
        <v>0.14599999999999999</v>
      </c>
      <c r="I52" s="44">
        <v>0.20100000000000001</v>
      </c>
      <c r="J52" s="44">
        <v>2.8985507246376789</v>
      </c>
      <c r="K52" s="45"/>
      <c r="L52" s="46">
        <v>8.3930000000000007</v>
      </c>
      <c r="M52" s="47"/>
      <c r="N52" s="47"/>
      <c r="O52" s="48" t="s">
        <v>33</v>
      </c>
      <c r="P52" s="49">
        <v>0.5</v>
      </c>
      <c r="Q52" s="50">
        <v>43384</v>
      </c>
      <c r="R52" s="50">
        <v>43384</v>
      </c>
      <c r="S52" s="51" t="s">
        <v>60</v>
      </c>
    </row>
    <row r="53" spans="1:19" x14ac:dyDescent="0.2">
      <c r="A53" s="40" t="s">
        <v>51</v>
      </c>
      <c r="B53" s="41">
        <v>0</v>
      </c>
      <c r="C53" s="41">
        <f>D53</f>
        <v>2.2000000000000002</v>
      </c>
      <c r="D53" s="41">
        <v>2.2000000000000002</v>
      </c>
      <c r="E53" s="42">
        <v>331936</v>
      </c>
      <c r="F53" s="43">
        <v>1.492</v>
      </c>
      <c r="G53" s="44">
        <v>0.108</v>
      </c>
      <c r="H53" s="44">
        <v>6.0000000000000001E-3</v>
      </c>
      <c r="I53" s="44">
        <v>0.04</v>
      </c>
      <c r="J53" s="44">
        <v>2.6845637583892659</v>
      </c>
      <c r="K53" s="45"/>
      <c r="L53" s="46">
        <v>10.441000000000001</v>
      </c>
      <c r="M53" s="47"/>
      <c r="N53" s="47"/>
      <c r="O53" s="48" t="s">
        <v>32</v>
      </c>
      <c r="P53" s="49"/>
      <c r="Q53" s="50">
        <v>43385</v>
      </c>
      <c r="R53" s="50">
        <v>43385</v>
      </c>
      <c r="S53" s="51" t="s">
        <v>52</v>
      </c>
    </row>
    <row r="54" spans="1:19" x14ac:dyDescent="0.2">
      <c r="A54" s="40" t="s">
        <v>51</v>
      </c>
      <c r="B54" s="41">
        <f>C53</f>
        <v>2.2000000000000002</v>
      </c>
      <c r="C54" s="41">
        <f>B54+D54</f>
        <v>2.8000000000000003</v>
      </c>
      <c r="D54" s="41">
        <v>0.6</v>
      </c>
      <c r="E54" s="42">
        <v>331937</v>
      </c>
      <c r="F54" s="43">
        <v>6.1380000000000008</v>
      </c>
      <c r="G54" s="44">
        <v>0.107</v>
      </c>
      <c r="H54" s="44">
        <v>0.61599999999999999</v>
      </c>
      <c r="I54" s="44">
        <v>1.089</v>
      </c>
      <c r="J54" s="44">
        <v>2.5974025974026014</v>
      </c>
      <c r="K54" s="45"/>
      <c r="L54" s="46">
        <v>7.81</v>
      </c>
      <c r="M54" s="47"/>
      <c r="N54" s="47"/>
      <c r="O54" s="48" t="s">
        <v>33</v>
      </c>
      <c r="P54" s="49">
        <v>0.6</v>
      </c>
      <c r="Q54" s="50">
        <v>43385</v>
      </c>
      <c r="R54" s="50">
        <v>43385</v>
      </c>
      <c r="S54" s="51" t="s">
        <v>52</v>
      </c>
    </row>
    <row r="55" spans="1:19" x14ac:dyDescent="0.2">
      <c r="A55" s="40" t="s">
        <v>51</v>
      </c>
      <c r="B55" s="41">
        <f>C54</f>
        <v>2.8000000000000003</v>
      </c>
      <c r="C55" s="41">
        <f>B55+D55</f>
        <v>3.3000000000000003</v>
      </c>
      <c r="D55" s="41">
        <v>0.5</v>
      </c>
      <c r="E55" s="42">
        <v>331938</v>
      </c>
      <c r="F55" s="43">
        <v>0.81799999999999995</v>
      </c>
      <c r="G55" s="44">
        <v>0.02</v>
      </c>
      <c r="H55" s="44">
        <v>1.2999999999999999E-2</v>
      </c>
      <c r="I55" s="44">
        <v>7.3999999999999996E-2</v>
      </c>
      <c r="J55" s="44">
        <v>2.6490066225165525</v>
      </c>
      <c r="K55" s="45"/>
      <c r="L55" s="46">
        <v>2.2850000000000001</v>
      </c>
      <c r="M55" s="47"/>
      <c r="N55" s="47"/>
      <c r="O55" s="48" t="s">
        <v>34</v>
      </c>
      <c r="P55" s="49"/>
      <c r="Q55" s="50">
        <v>43385</v>
      </c>
      <c r="R55" s="50">
        <v>43385</v>
      </c>
      <c r="S55" s="51" t="s">
        <v>52</v>
      </c>
    </row>
    <row r="56" spans="1:19" x14ac:dyDescent="0.2">
      <c r="A56" s="40" t="s">
        <v>46</v>
      </c>
      <c r="B56" s="41">
        <v>0</v>
      </c>
      <c r="C56" s="41">
        <f>D56</f>
        <v>2</v>
      </c>
      <c r="D56" s="41">
        <v>2</v>
      </c>
      <c r="E56" s="42">
        <v>333499</v>
      </c>
      <c r="F56" s="43">
        <v>22.431999999999999</v>
      </c>
      <c r="G56" s="44">
        <v>8.8999999999999996E-2</v>
      </c>
      <c r="H56" s="44">
        <v>4.3999999999999997E-2</v>
      </c>
      <c r="I56" s="44">
        <v>0.19500000000000001</v>
      </c>
      <c r="J56" s="44">
        <v>2.7777777777777821</v>
      </c>
      <c r="K56" s="45"/>
      <c r="L56" s="46">
        <v>14.112</v>
      </c>
      <c r="M56" s="47"/>
      <c r="N56" s="47"/>
      <c r="O56" s="48" t="s">
        <v>32</v>
      </c>
      <c r="P56" s="49"/>
      <c r="Q56" s="50">
        <v>43393</v>
      </c>
      <c r="R56" s="50">
        <v>43393</v>
      </c>
      <c r="S56" s="51" t="s">
        <v>48</v>
      </c>
    </row>
    <row r="57" spans="1:19" x14ac:dyDescent="0.2">
      <c r="A57" s="40" t="s">
        <v>46</v>
      </c>
      <c r="B57" s="41">
        <f>C56</f>
        <v>2</v>
      </c>
      <c r="C57" s="41">
        <f>B57+D57</f>
        <v>2.8</v>
      </c>
      <c r="D57" s="41">
        <v>0.8</v>
      </c>
      <c r="E57" s="42">
        <v>333500</v>
      </c>
      <c r="F57" s="43">
        <v>219.89</v>
      </c>
      <c r="G57" s="44">
        <v>1.665</v>
      </c>
      <c r="H57" s="44">
        <v>0.32300000000000001</v>
      </c>
      <c r="I57" s="44">
        <v>0.90600000000000003</v>
      </c>
      <c r="J57" s="44">
        <v>3.1249999999999973</v>
      </c>
      <c r="K57" s="45"/>
      <c r="L57" s="46">
        <v>71.055000000000007</v>
      </c>
      <c r="M57" s="47"/>
      <c r="N57" s="47"/>
      <c r="O57" s="48" t="s">
        <v>33</v>
      </c>
      <c r="P57" s="49">
        <v>0.8</v>
      </c>
      <c r="Q57" s="50">
        <v>43393</v>
      </c>
      <c r="R57" s="50">
        <v>43393</v>
      </c>
      <c r="S57" s="51" t="s">
        <v>48</v>
      </c>
    </row>
    <row r="58" spans="1:19" x14ac:dyDescent="0.2">
      <c r="A58" s="40" t="s">
        <v>49</v>
      </c>
      <c r="B58" s="41">
        <v>0</v>
      </c>
      <c r="C58" s="41">
        <f>D58</f>
        <v>0.8</v>
      </c>
      <c r="D58" s="41">
        <v>0.8</v>
      </c>
      <c r="E58" s="42">
        <v>333810</v>
      </c>
      <c r="F58" s="43">
        <v>5.3359999999999994</v>
      </c>
      <c r="G58" s="44">
        <v>0.33700000000000002</v>
      </c>
      <c r="H58" s="44">
        <v>0.27700000000000002</v>
      </c>
      <c r="I58" s="44">
        <v>0.53200000000000003</v>
      </c>
      <c r="J58" s="44">
        <v>2.8776978417266235</v>
      </c>
      <c r="K58" s="45"/>
      <c r="L58" s="46">
        <v>22.27</v>
      </c>
      <c r="M58" s="47"/>
      <c r="N58" s="47"/>
      <c r="O58" s="48" t="s">
        <v>32</v>
      </c>
      <c r="P58" s="49"/>
      <c r="Q58" s="50">
        <v>43395</v>
      </c>
      <c r="R58" s="50">
        <v>43395</v>
      </c>
      <c r="S58" s="51" t="s">
        <v>50</v>
      </c>
    </row>
    <row r="59" spans="1:19" x14ac:dyDescent="0.2">
      <c r="A59" s="40" t="s">
        <v>49</v>
      </c>
      <c r="B59" s="41">
        <f>C58</f>
        <v>0.8</v>
      </c>
      <c r="C59" s="41">
        <f>B59+D59</f>
        <v>2.1</v>
      </c>
      <c r="D59" s="41">
        <v>1.3</v>
      </c>
      <c r="E59" s="42">
        <v>333811</v>
      </c>
      <c r="F59" s="43">
        <v>2.4820000000000002</v>
      </c>
      <c r="G59" s="44">
        <v>5.6000000000000001E-2</v>
      </c>
      <c r="H59" s="44">
        <v>3.3000000000000002E-2</v>
      </c>
      <c r="I59" s="44">
        <v>6.4000000000000001E-2</v>
      </c>
      <c r="J59" s="44">
        <v>2.8169014084507067</v>
      </c>
      <c r="K59" s="45"/>
      <c r="L59" s="46">
        <v>7.1340000000000003</v>
      </c>
      <c r="M59" s="47"/>
      <c r="N59" s="47"/>
      <c r="O59" s="48" t="s">
        <v>32</v>
      </c>
      <c r="P59" s="49"/>
      <c r="Q59" s="50">
        <v>43395</v>
      </c>
      <c r="R59" s="50">
        <v>43395</v>
      </c>
      <c r="S59" s="51" t="s">
        <v>50</v>
      </c>
    </row>
    <row r="60" spans="1:19" x14ac:dyDescent="0.2">
      <c r="A60" s="40" t="s">
        <v>49</v>
      </c>
      <c r="B60" s="41">
        <f>C59</f>
        <v>2.1</v>
      </c>
      <c r="C60" s="41">
        <f>B60+D60</f>
        <v>3.3</v>
      </c>
      <c r="D60" s="41">
        <v>1.2</v>
      </c>
      <c r="E60" s="42">
        <v>333812</v>
      </c>
      <c r="F60" s="43">
        <v>108.67</v>
      </c>
      <c r="G60" s="44">
        <v>3.4239999999999999</v>
      </c>
      <c r="H60" s="44">
        <v>1.2529999999999999</v>
      </c>
      <c r="I60" s="44">
        <v>2.859</v>
      </c>
      <c r="J60" s="44">
        <v>3.1496062992126013</v>
      </c>
      <c r="K60" s="45"/>
      <c r="L60" s="46">
        <v>46.258000000000003</v>
      </c>
      <c r="M60" s="47"/>
      <c r="N60" s="47"/>
      <c r="O60" s="48" t="s">
        <v>33</v>
      </c>
      <c r="P60" s="49">
        <v>1.2</v>
      </c>
      <c r="Q60" s="50">
        <v>43395</v>
      </c>
      <c r="R60" s="50">
        <v>43395</v>
      </c>
      <c r="S60" s="51" t="s">
        <v>50</v>
      </c>
    </row>
    <row r="61" spans="1:19" x14ac:dyDescent="0.2">
      <c r="A61" s="40" t="s">
        <v>77</v>
      </c>
      <c r="B61" s="41">
        <v>0</v>
      </c>
      <c r="C61" s="41">
        <f>D61</f>
        <v>0.4</v>
      </c>
      <c r="D61" s="41">
        <v>0.4</v>
      </c>
      <c r="E61" s="42">
        <v>341209</v>
      </c>
      <c r="F61" s="43">
        <v>0.58599999999999997</v>
      </c>
      <c r="G61" s="44">
        <v>2.5000000000000001E-2</v>
      </c>
      <c r="H61" s="44">
        <v>2.5000000000000001E-2</v>
      </c>
      <c r="I61" s="44">
        <v>5.2999999999999999E-2</v>
      </c>
      <c r="J61" s="44">
        <v>2.7972027972027949</v>
      </c>
      <c r="K61" s="45"/>
      <c r="L61" s="46">
        <v>4.1070000000000002</v>
      </c>
      <c r="M61" s="47"/>
      <c r="N61" s="47"/>
      <c r="O61" s="48" t="s">
        <v>32</v>
      </c>
      <c r="P61" s="49"/>
      <c r="Q61" s="50">
        <v>43435</v>
      </c>
      <c r="R61" s="50">
        <v>43435</v>
      </c>
      <c r="S61" s="51" t="s">
        <v>79</v>
      </c>
    </row>
    <row r="62" spans="1:19" x14ac:dyDescent="0.2">
      <c r="A62" s="40" t="s">
        <v>77</v>
      </c>
      <c r="B62" s="41">
        <f>C61</f>
        <v>0.4</v>
      </c>
      <c r="C62" s="41">
        <f>B62+D62</f>
        <v>0.7</v>
      </c>
      <c r="D62" s="41">
        <v>0.3</v>
      </c>
      <c r="E62" s="42">
        <v>341210</v>
      </c>
      <c r="F62" s="43">
        <v>16.977999999999998</v>
      </c>
      <c r="G62" s="44">
        <v>5.1999999999999998E-2</v>
      </c>
      <c r="H62" s="44">
        <v>0.311</v>
      </c>
      <c r="I62" s="44">
        <v>0.64</v>
      </c>
      <c r="J62" s="44">
        <v>2.9629629629629628</v>
      </c>
      <c r="K62" s="45"/>
      <c r="L62" s="46">
        <v>8.9130000000000003</v>
      </c>
      <c r="M62" s="47"/>
      <c r="N62" s="47"/>
      <c r="O62" s="48" t="s">
        <v>32</v>
      </c>
      <c r="P62" s="49"/>
      <c r="Q62" s="50">
        <v>43435</v>
      </c>
      <c r="R62" s="50">
        <v>43435</v>
      </c>
      <c r="S62" s="51" t="s">
        <v>79</v>
      </c>
    </row>
    <row r="63" spans="1:19" x14ac:dyDescent="0.2">
      <c r="A63" s="40" t="s">
        <v>77</v>
      </c>
      <c r="B63" s="41">
        <f>C62</f>
        <v>0.7</v>
      </c>
      <c r="C63" s="41">
        <f>B63+D63</f>
        <v>1.8</v>
      </c>
      <c r="D63" s="41">
        <v>1.1000000000000001</v>
      </c>
      <c r="E63" s="42">
        <v>341211</v>
      </c>
      <c r="F63" s="43">
        <v>0.65799999999999992</v>
      </c>
      <c r="G63" s="44">
        <v>2.7E-2</v>
      </c>
      <c r="H63" s="44">
        <v>0.02</v>
      </c>
      <c r="I63" s="44">
        <v>5.7000000000000002E-2</v>
      </c>
      <c r="J63" s="44">
        <v>2.7777777777777821</v>
      </c>
      <c r="K63" s="45"/>
      <c r="L63" s="52">
        <v>4.3209999999999997</v>
      </c>
      <c r="M63" s="47"/>
      <c r="N63" s="47"/>
      <c r="O63" s="48" t="s">
        <v>32</v>
      </c>
      <c r="P63" s="49"/>
      <c r="Q63" s="50">
        <v>43435</v>
      </c>
      <c r="R63" s="50">
        <v>43435</v>
      </c>
      <c r="S63" s="51" t="s">
        <v>79</v>
      </c>
    </row>
    <row r="64" spans="1:19" x14ac:dyDescent="0.2">
      <c r="A64" s="40" t="s">
        <v>77</v>
      </c>
      <c r="B64" s="41">
        <f>C63</f>
        <v>1.8</v>
      </c>
      <c r="C64" s="41">
        <f>B64+D64</f>
        <v>2.4</v>
      </c>
      <c r="D64" s="41">
        <v>0.6</v>
      </c>
      <c r="E64" s="42">
        <v>341212</v>
      </c>
      <c r="F64" s="43">
        <v>14.038</v>
      </c>
      <c r="G64" s="44">
        <v>1.407</v>
      </c>
      <c r="H64" s="44">
        <v>1.234</v>
      </c>
      <c r="I64" s="44">
        <v>2.746</v>
      </c>
      <c r="J64" s="44">
        <v>3.3613445378151323</v>
      </c>
      <c r="K64" s="45"/>
      <c r="L64" s="46">
        <v>30.481000000000002</v>
      </c>
      <c r="M64" s="47"/>
      <c r="N64" s="47"/>
      <c r="O64" s="48" t="s">
        <v>33</v>
      </c>
      <c r="P64" s="41">
        <v>0.6</v>
      </c>
      <c r="Q64" s="50">
        <v>43435</v>
      </c>
      <c r="R64" s="50">
        <v>43435</v>
      </c>
      <c r="S64" s="51" t="s">
        <v>79</v>
      </c>
    </row>
    <row r="65" spans="1:19" x14ac:dyDescent="0.2">
      <c r="A65" s="40" t="s">
        <v>77</v>
      </c>
      <c r="B65" s="41">
        <f>C64</f>
        <v>2.4</v>
      </c>
      <c r="C65" s="41">
        <f>B65+D65</f>
        <v>2.8</v>
      </c>
      <c r="D65" s="41">
        <v>0.4</v>
      </c>
      <c r="E65" s="42">
        <v>341213</v>
      </c>
      <c r="F65" s="43">
        <v>10.698000000000002</v>
      </c>
      <c r="G65" s="44">
        <v>1.3089999999999999</v>
      </c>
      <c r="H65" s="44">
        <v>0.57599999999999996</v>
      </c>
      <c r="I65" s="44">
        <v>2.069</v>
      </c>
      <c r="J65" s="44">
        <v>3.2520325203252152</v>
      </c>
      <c r="K65" s="45"/>
      <c r="L65" s="46">
        <v>16.276</v>
      </c>
      <c r="M65" s="47"/>
      <c r="N65" s="47"/>
      <c r="O65" s="48" t="s">
        <v>33</v>
      </c>
      <c r="P65" s="41">
        <v>0.4</v>
      </c>
      <c r="Q65" s="50">
        <v>43435</v>
      </c>
      <c r="R65" s="50">
        <v>43435</v>
      </c>
      <c r="S65" s="51" t="s">
        <v>79</v>
      </c>
    </row>
    <row r="66" spans="1:19" x14ac:dyDescent="0.2">
      <c r="A66" s="40" t="s">
        <v>77</v>
      </c>
      <c r="B66" s="41">
        <f>C65</f>
        <v>2.8</v>
      </c>
      <c r="C66" s="41">
        <f>B66+D66</f>
        <v>3.3</v>
      </c>
      <c r="D66" s="41">
        <v>0.5</v>
      </c>
      <c r="E66" s="42">
        <v>341214</v>
      </c>
      <c r="F66" s="43">
        <v>26.756000000000004</v>
      </c>
      <c r="G66" s="44">
        <v>4.4509999999999996</v>
      </c>
      <c r="H66" s="44">
        <v>1.452</v>
      </c>
      <c r="I66" s="44">
        <v>8.2159999999999993</v>
      </c>
      <c r="J66" s="44">
        <v>3.0303030303030201</v>
      </c>
      <c r="K66" s="45"/>
      <c r="L66" s="46">
        <v>20.959</v>
      </c>
      <c r="M66" s="47"/>
      <c r="N66" s="47"/>
      <c r="O66" s="48" t="s">
        <v>33</v>
      </c>
      <c r="P66" s="41">
        <v>0.5</v>
      </c>
      <c r="Q66" s="50">
        <v>43435</v>
      </c>
      <c r="R66" s="50">
        <v>43435</v>
      </c>
      <c r="S66" s="51" t="s">
        <v>79</v>
      </c>
    </row>
    <row r="67" spans="1:19" x14ac:dyDescent="0.2">
      <c r="A67" s="40" t="s">
        <v>80</v>
      </c>
      <c r="B67" s="41">
        <v>0</v>
      </c>
      <c r="C67" s="41">
        <f>D67</f>
        <v>0.8</v>
      </c>
      <c r="D67" s="41">
        <v>0.8</v>
      </c>
      <c r="E67" s="48">
        <v>359351</v>
      </c>
      <c r="F67" s="45">
        <v>30.69</v>
      </c>
      <c r="G67" s="53">
        <v>3.0739999999999998</v>
      </c>
      <c r="H67" s="53">
        <v>0.67</v>
      </c>
      <c r="I67" s="53">
        <v>1.1359999999999999</v>
      </c>
      <c r="J67" s="53">
        <v>3.0769230769230771</v>
      </c>
      <c r="K67" s="45"/>
      <c r="L67" s="45">
        <v>8.9120000000000008</v>
      </c>
      <c r="M67" s="47"/>
      <c r="N67" s="47"/>
      <c r="O67" s="48" t="s">
        <v>32</v>
      </c>
      <c r="P67" s="49"/>
      <c r="Q67" s="50" t="s">
        <v>187</v>
      </c>
      <c r="R67" s="50" t="s">
        <v>188</v>
      </c>
      <c r="S67" s="51" t="s">
        <v>189</v>
      </c>
    </row>
    <row r="68" spans="1:19" x14ac:dyDescent="0.2">
      <c r="A68" s="40" t="s">
        <v>80</v>
      </c>
      <c r="B68" s="41">
        <f>C67</f>
        <v>0.8</v>
      </c>
      <c r="C68" s="41">
        <f>B68+D68</f>
        <v>1.7000000000000002</v>
      </c>
      <c r="D68" s="41">
        <v>0.9</v>
      </c>
      <c r="E68" s="48">
        <v>359352</v>
      </c>
      <c r="F68" s="45">
        <v>37.479999999999997</v>
      </c>
      <c r="G68" s="53">
        <v>2.1040000000000001</v>
      </c>
      <c r="H68" s="53">
        <v>2.5840000000000001</v>
      </c>
      <c r="I68" s="53">
        <v>5.274</v>
      </c>
      <c r="J68" s="53">
        <v>2.9850746268656767</v>
      </c>
      <c r="K68" s="45"/>
      <c r="L68" s="45">
        <v>9.5489999999999995</v>
      </c>
      <c r="M68" s="47"/>
      <c r="N68" s="47"/>
      <c r="O68" s="48" t="s">
        <v>33</v>
      </c>
      <c r="P68" s="49">
        <v>0.9</v>
      </c>
      <c r="Q68" s="50" t="s">
        <v>187</v>
      </c>
      <c r="R68" s="50" t="s">
        <v>188</v>
      </c>
      <c r="S68" s="51" t="s">
        <v>189</v>
      </c>
    </row>
    <row r="69" spans="1:19" x14ac:dyDescent="0.2">
      <c r="A69" s="40" t="s">
        <v>80</v>
      </c>
      <c r="B69" s="41">
        <f>C68</f>
        <v>1.7000000000000002</v>
      </c>
      <c r="C69" s="41">
        <f>B69+D69</f>
        <v>3.5</v>
      </c>
      <c r="D69" s="41">
        <v>1.8</v>
      </c>
      <c r="E69" s="48">
        <v>359353</v>
      </c>
      <c r="F69" s="45">
        <v>8.9159999999999986</v>
      </c>
      <c r="G69" s="53">
        <v>0.313</v>
      </c>
      <c r="H69" s="53">
        <v>0.251</v>
      </c>
      <c r="I69" s="53">
        <v>0.55900000000000005</v>
      </c>
      <c r="J69" s="53">
        <v>2.8985507246376789</v>
      </c>
      <c r="K69" s="45"/>
      <c r="L69" s="45">
        <v>4.6970000000000001</v>
      </c>
      <c r="M69" s="47"/>
      <c r="N69" s="47"/>
      <c r="O69" s="48" t="s">
        <v>34</v>
      </c>
      <c r="P69" s="49"/>
      <c r="Q69" s="50" t="s">
        <v>187</v>
      </c>
      <c r="R69" s="50" t="s">
        <v>188</v>
      </c>
      <c r="S69" s="51" t="s">
        <v>189</v>
      </c>
    </row>
    <row r="70" spans="1:19" x14ac:dyDescent="0.2">
      <c r="A70" s="40" t="s">
        <v>80</v>
      </c>
      <c r="B70" s="41">
        <f>C69</f>
        <v>3.5</v>
      </c>
      <c r="C70" s="41">
        <f>B70+D70</f>
        <v>4.5999999999999996</v>
      </c>
      <c r="D70" s="41">
        <v>1.1000000000000001</v>
      </c>
      <c r="E70" s="48">
        <v>359354</v>
      </c>
      <c r="F70" s="45">
        <v>0.41399999999999998</v>
      </c>
      <c r="G70" s="53">
        <v>2.4E-2</v>
      </c>
      <c r="H70" s="53">
        <v>2.7E-2</v>
      </c>
      <c r="I70" s="53">
        <v>0.17899999999999999</v>
      </c>
      <c r="J70" s="53">
        <v>2.9197080291970705</v>
      </c>
      <c r="K70" s="45"/>
      <c r="L70" s="45">
        <v>3.3759999999999999</v>
      </c>
      <c r="M70" s="47"/>
      <c r="N70" s="47"/>
      <c r="O70" s="48" t="s">
        <v>34</v>
      </c>
      <c r="P70" s="49"/>
      <c r="Q70" s="50" t="s">
        <v>187</v>
      </c>
      <c r="R70" s="50" t="s">
        <v>188</v>
      </c>
      <c r="S70" s="51" t="s">
        <v>189</v>
      </c>
    </row>
    <row r="71" spans="1:19" x14ac:dyDescent="0.2">
      <c r="A71" s="40" t="s">
        <v>81</v>
      </c>
      <c r="B71" s="41">
        <v>0</v>
      </c>
      <c r="C71" s="41">
        <f>D71</f>
        <v>1.3</v>
      </c>
      <c r="D71" s="41">
        <v>1.3</v>
      </c>
      <c r="E71" s="48">
        <f>[1]Entry!B8</f>
        <v>360996</v>
      </c>
      <c r="F71" s="45">
        <f>[1]Entry!E8</f>
        <v>0.44799999999999995</v>
      </c>
      <c r="G71" s="53">
        <f>[1]Entry!F8</f>
        <v>1.2999999999999999E-2</v>
      </c>
      <c r="H71" s="53">
        <f>[1]Entry!G8</f>
        <v>8.9999999999999993E-3</v>
      </c>
      <c r="I71" s="53">
        <f>[1]Entry!H8</f>
        <v>7.8E-2</v>
      </c>
      <c r="J71" s="53">
        <f>[1]Entry!I8</f>
        <v>2.777777777777771</v>
      </c>
      <c r="K71" s="45"/>
      <c r="L71" s="45">
        <f>[1]Entry!K8</f>
        <v>3.4780000000000002</v>
      </c>
      <c r="M71" s="47"/>
      <c r="N71" s="47"/>
      <c r="O71" s="48" t="s">
        <v>32</v>
      </c>
      <c r="P71" s="49"/>
      <c r="Q71" s="50" t="s">
        <v>168</v>
      </c>
      <c r="R71" s="50" t="s">
        <v>169</v>
      </c>
      <c r="S71" s="51" t="s">
        <v>170</v>
      </c>
    </row>
    <row r="72" spans="1:19" x14ac:dyDescent="0.2">
      <c r="A72" s="40" t="s">
        <v>81</v>
      </c>
      <c r="B72" s="41">
        <f>C71</f>
        <v>1.3</v>
      </c>
      <c r="C72" s="41">
        <f>B72+D72</f>
        <v>1.9</v>
      </c>
      <c r="D72" s="41">
        <v>0.6</v>
      </c>
      <c r="E72" s="48">
        <f>[1]Entry!B9</f>
        <v>360997</v>
      </c>
      <c r="F72" s="45">
        <f>[1]Entry!E9</f>
        <v>3.04</v>
      </c>
      <c r="G72" s="53">
        <f>[1]Entry!F9</f>
        <v>2.548</v>
      </c>
      <c r="H72" s="53">
        <f>[1]Entry!G9</f>
        <v>1.2E-2</v>
      </c>
      <c r="I72" s="53">
        <f>[1]Entry!H9</f>
        <v>0.20300000000000001</v>
      </c>
      <c r="J72" s="53">
        <f>[1]Entry!I9</f>
        <v>3.1746031746031687</v>
      </c>
      <c r="K72" s="45"/>
      <c r="L72" s="45">
        <f>[1]Entry!K9</f>
        <v>62.45</v>
      </c>
      <c r="M72" s="47"/>
      <c r="N72" s="47"/>
      <c r="O72" s="48" t="s">
        <v>33</v>
      </c>
      <c r="P72" s="49">
        <v>0.6</v>
      </c>
      <c r="Q72" s="50" t="s">
        <v>168</v>
      </c>
      <c r="R72" s="50" t="s">
        <v>169</v>
      </c>
      <c r="S72" s="51" t="s">
        <v>170</v>
      </c>
    </row>
    <row r="73" spans="1:19" x14ac:dyDescent="0.2">
      <c r="A73" s="40" t="s">
        <v>81</v>
      </c>
      <c r="B73" s="41">
        <f>C72</f>
        <v>1.9</v>
      </c>
      <c r="C73" s="41">
        <f>B73+D73</f>
        <v>2.2999999999999998</v>
      </c>
      <c r="D73" s="41">
        <v>0.4</v>
      </c>
      <c r="E73" s="48">
        <f>[1]Entry!B10</f>
        <v>360998</v>
      </c>
      <c r="F73" s="45">
        <f>[1]Entry!E10</f>
        <v>3.6120000000000005</v>
      </c>
      <c r="G73" s="53">
        <f>[1]Entry!F10</f>
        <v>1.2110000000000001</v>
      </c>
      <c r="H73" s="53">
        <f>[1]Entry!G10</f>
        <v>4.3179999999999996</v>
      </c>
      <c r="I73" s="53">
        <f>[1]Entry!H10</f>
        <v>6.3029999999999999</v>
      </c>
      <c r="J73" s="53">
        <f>[1]Entry!I10</f>
        <v>3.0769230769230771</v>
      </c>
      <c r="K73" s="45"/>
      <c r="L73" s="45">
        <f>[1]Entry!K10</f>
        <v>21.972999999999999</v>
      </c>
      <c r="M73" s="47"/>
      <c r="N73" s="47"/>
      <c r="O73" s="48" t="s">
        <v>33</v>
      </c>
      <c r="P73" s="49">
        <v>0.4</v>
      </c>
      <c r="Q73" s="50" t="s">
        <v>168</v>
      </c>
      <c r="R73" s="50" t="s">
        <v>169</v>
      </c>
      <c r="S73" s="51" t="s">
        <v>170</v>
      </c>
    </row>
    <row r="74" spans="1:19" x14ac:dyDescent="0.2">
      <c r="A74" s="40" t="s">
        <v>81</v>
      </c>
      <c r="B74" s="41">
        <f>C73</f>
        <v>2.2999999999999998</v>
      </c>
      <c r="C74" s="41">
        <f>B74+D74</f>
        <v>2.9</v>
      </c>
      <c r="D74" s="41">
        <v>0.6</v>
      </c>
      <c r="E74" s="48">
        <f>[1]Entry!B11</f>
        <v>360999</v>
      </c>
      <c r="F74" s="45">
        <f>[1]Entry!E11</f>
        <v>0.26</v>
      </c>
      <c r="G74" s="53">
        <f>[1]Entry!F11</f>
        <v>0.27300000000000002</v>
      </c>
      <c r="H74" s="53">
        <f>[1]Entry!G11</f>
        <v>0.19900000000000001</v>
      </c>
      <c r="I74" s="53">
        <f>[1]Entry!H11</f>
        <v>0.501</v>
      </c>
      <c r="J74" s="53">
        <f>[1]Entry!I11</f>
        <v>3.0769230769230771</v>
      </c>
      <c r="K74" s="45"/>
      <c r="L74" s="45">
        <f>[1]Entry!K11</f>
        <v>14.811</v>
      </c>
      <c r="M74" s="47"/>
      <c r="N74" s="47"/>
      <c r="O74" s="48" t="s">
        <v>34</v>
      </c>
      <c r="P74" s="49"/>
      <c r="Q74" s="50" t="s">
        <v>168</v>
      </c>
      <c r="R74" s="50" t="s">
        <v>169</v>
      </c>
      <c r="S74" s="51" t="s">
        <v>170</v>
      </c>
    </row>
    <row r="75" spans="1:19" x14ac:dyDescent="0.2">
      <c r="A75" s="40" t="s">
        <v>82</v>
      </c>
      <c r="B75" s="41">
        <v>0</v>
      </c>
      <c r="C75" s="41">
        <f>D75</f>
        <v>1.1000000000000001</v>
      </c>
      <c r="D75" s="41">
        <v>1.1000000000000001</v>
      </c>
      <c r="E75" s="48">
        <f>[2]Entry!B8</f>
        <v>361321</v>
      </c>
      <c r="F75" s="45">
        <f>[2]Entry!E8</f>
        <v>0.78399999999999992</v>
      </c>
      <c r="G75" s="53">
        <f>[2]Entry!F8</f>
        <v>1.4E-2</v>
      </c>
      <c r="H75" s="53">
        <f>[2]Entry!G8</f>
        <v>3.3000000000000002E-2</v>
      </c>
      <c r="I75" s="53">
        <f>[2]Entry!H8</f>
        <v>0.112</v>
      </c>
      <c r="J75" s="53">
        <f>[2]Entry!I8</f>
        <v>2.5974025974025916</v>
      </c>
      <c r="K75" s="45"/>
      <c r="L75" s="45">
        <f>[2]Entry!K8</f>
        <v>2.4630000000000001</v>
      </c>
      <c r="M75" s="47"/>
      <c r="N75" s="47"/>
      <c r="O75" s="48" t="s">
        <v>32</v>
      </c>
      <c r="P75" s="49"/>
      <c r="Q75" s="50" t="s">
        <v>102</v>
      </c>
      <c r="R75" s="50" t="s">
        <v>102</v>
      </c>
      <c r="S75" s="51" t="s">
        <v>103</v>
      </c>
    </row>
    <row r="76" spans="1:19" x14ac:dyDescent="0.2">
      <c r="A76" s="40" t="s">
        <v>82</v>
      </c>
      <c r="B76" s="41">
        <f>C75</f>
        <v>1.1000000000000001</v>
      </c>
      <c r="C76" s="41">
        <f>B76+D76</f>
        <v>1.8</v>
      </c>
      <c r="D76" s="41">
        <v>0.7</v>
      </c>
      <c r="E76" s="48">
        <f>[2]Entry!B9</f>
        <v>361322</v>
      </c>
      <c r="F76" s="45">
        <f>[2]Entry!E9</f>
        <v>15.728</v>
      </c>
      <c r="G76" s="53">
        <f>[2]Entry!F9</f>
        <v>7.2999999999999995E-2</v>
      </c>
      <c r="H76" s="53">
        <f>[2]Entry!G9</f>
        <v>3.5000000000000003E-2</v>
      </c>
      <c r="I76" s="53">
        <f>[2]Entry!H9</f>
        <v>0.125</v>
      </c>
      <c r="J76" s="53">
        <f>[2]Entry!I9</f>
        <v>2.6315789473684132</v>
      </c>
      <c r="K76" s="45"/>
      <c r="L76" s="45">
        <f>[2]Entry!K9</f>
        <v>3.5259999999999998</v>
      </c>
      <c r="M76" s="47"/>
      <c r="N76" s="47"/>
      <c r="O76" s="48" t="s">
        <v>32</v>
      </c>
      <c r="P76" s="49"/>
      <c r="Q76" s="50" t="s">
        <v>102</v>
      </c>
      <c r="R76" s="50" t="s">
        <v>102</v>
      </c>
      <c r="S76" s="51" t="s">
        <v>103</v>
      </c>
    </row>
    <row r="77" spans="1:19" x14ac:dyDescent="0.2">
      <c r="A77" s="40" t="s">
        <v>82</v>
      </c>
      <c r="B77" s="41">
        <f>C76</f>
        <v>1.8</v>
      </c>
      <c r="C77" s="41">
        <f>B77+D77</f>
        <v>3</v>
      </c>
      <c r="D77" s="41">
        <v>1.2</v>
      </c>
      <c r="E77" s="48">
        <f>[2]Entry!B10</f>
        <v>361323</v>
      </c>
      <c r="F77" s="45">
        <f>[2]Entry!E10</f>
        <v>5.7079999999999993</v>
      </c>
      <c r="G77" s="53">
        <f>[2]Entry!F10</f>
        <v>0.17699999999999999</v>
      </c>
      <c r="H77" s="53">
        <f>[2]Entry!G10</f>
        <v>7.4999999999999997E-2</v>
      </c>
      <c r="I77" s="53">
        <f>[2]Entry!H10</f>
        <v>8.5000000000000006E-2</v>
      </c>
      <c r="J77" s="53">
        <f>[2]Entry!I10</f>
        <v>2.6845637583892659</v>
      </c>
      <c r="K77" s="45"/>
      <c r="L77" s="45">
        <f>[2]Entry!K10</f>
        <v>3.22</v>
      </c>
      <c r="M77" s="47"/>
      <c r="N77" s="47"/>
      <c r="O77" s="48" t="s">
        <v>32</v>
      </c>
      <c r="P77" s="49"/>
      <c r="Q77" s="50" t="s">
        <v>102</v>
      </c>
      <c r="R77" s="50" t="s">
        <v>102</v>
      </c>
      <c r="S77" s="51" t="s">
        <v>103</v>
      </c>
    </row>
    <row r="78" spans="1:19" x14ac:dyDescent="0.2">
      <c r="A78" s="40" t="s">
        <v>82</v>
      </c>
      <c r="B78" s="41">
        <f>C77</f>
        <v>3</v>
      </c>
      <c r="C78" s="41">
        <f>B78+D78</f>
        <v>3.8</v>
      </c>
      <c r="D78" s="41">
        <v>0.8</v>
      </c>
      <c r="E78" s="48">
        <f>[2]Entry!B11</f>
        <v>361324</v>
      </c>
      <c r="F78" s="45">
        <f>[2]Entry!E11</f>
        <v>17.899999999999999</v>
      </c>
      <c r="G78" s="53">
        <f>[2]Entry!F11</f>
        <v>0.36299999999999999</v>
      </c>
      <c r="H78" s="53">
        <f>[2]Entry!G11</f>
        <v>0.57399999999999995</v>
      </c>
      <c r="I78" s="53">
        <f>[2]Entry!H11</f>
        <v>1.0249999999999999</v>
      </c>
      <c r="J78" s="53">
        <f>[2]Entry!I11</f>
        <v>2.5316455696202604</v>
      </c>
      <c r="K78" s="45"/>
      <c r="L78" s="45">
        <f>[2]Entry!K11</f>
        <v>2.7989999999999999</v>
      </c>
      <c r="M78" s="47"/>
      <c r="N78" s="47"/>
      <c r="O78" s="48" t="s">
        <v>33</v>
      </c>
      <c r="P78" s="49">
        <v>0.8</v>
      </c>
      <c r="Q78" s="50" t="s">
        <v>102</v>
      </c>
      <c r="R78" s="50" t="s">
        <v>102</v>
      </c>
      <c r="S78" s="51" t="s">
        <v>103</v>
      </c>
    </row>
    <row r="79" spans="1:19" x14ac:dyDescent="0.2">
      <c r="A79" s="40" t="s">
        <v>82</v>
      </c>
      <c r="B79" s="41">
        <f>C78</f>
        <v>3.8</v>
      </c>
      <c r="C79" s="41">
        <f>B79+D79</f>
        <v>4.2</v>
      </c>
      <c r="D79" s="41">
        <v>0.4</v>
      </c>
      <c r="E79" s="48">
        <f>[2]Entry!B12</f>
        <v>361325</v>
      </c>
      <c r="F79" s="45">
        <f>[2]Entry!E12</f>
        <v>39.373999999999995</v>
      </c>
      <c r="G79" s="53">
        <f>[2]Entry!F12</f>
        <v>3.2269999999999999</v>
      </c>
      <c r="H79" s="53">
        <f>[2]Entry!G12</f>
        <v>0.57099999999999995</v>
      </c>
      <c r="I79" s="53">
        <f>[2]Entry!H12</f>
        <v>2.2650000000000001</v>
      </c>
      <c r="J79" s="53">
        <f>[2]Entry!I12</f>
        <v>3.1007751937984551</v>
      </c>
      <c r="K79" s="45"/>
      <c r="L79" s="45">
        <f>[2]Entry!K12</f>
        <v>28.77</v>
      </c>
      <c r="M79" s="47"/>
      <c r="N79" s="47"/>
      <c r="O79" s="48" t="s">
        <v>33</v>
      </c>
      <c r="P79" s="49">
        <v>0.4</v>
      </c>
      <c r="Q79" s="50" t="s">
        <v>102</v>
      </c>
      <c r="R79" s="50" t="s">
        <v>102</v>
      </c>
      <c r="S79" s="51" t="s">
        <v>103</v>
      </c>
    </row>
    <row r="80" spans="1:19" x14ac:dyDescent="0.2">
      <c r="A80" s="40" t="s">
        <v>83</v>
      </c>
      <c r="B80" s="41">
        <v>0</v>
      </c>
      <c r="C80" s="41">
        <f>D80</f>
        <v>1.3</v>
      </c>
      <c r="D80" s="41">
        <v>1.3</v>
      </c>
      <c r="E80" s="48">
        <f>[3]Entry!B8</f>
        <v>361633</v>
      </c>
      <c r="F80" s="45">
        <f>[3]Entry!E8</f>
        <v>0.82799999999999996</v>
      </c>
      <c r="G80" s="53">
        <f>[3]Entry!F8</f>
        <v>2.9000000000000001E-2</v>
      </c>
      <c r="H80" s="53">
        <f>[3]Entry!G8</f>
        <v>8.5000000000000006E-2</v>
      </c>
      <c r="I80" s="53">
        <f>[3]Entry!H8</f>
        <v>0.20200000000000001</v>
      </c>
      <c r="J80" s="53">
        <f>[3]Entry!I8</f>
        <v>2.8776978417266235</v>
      </c>
      <c r="K80" s="45"/>
      <c r="L80" s="45">
        <f>[3]Entry!K8</f>
        <v>3.5390000000000001</v>
      </c>
      <c r="M80" s="47"/>
      <c r="N80" s="47"/>
      <c r="O80" s="48" t="s">
        <v>32</v>
      </c>
      <c r="P80" s="49"/>
      <c r="Q80" s="50" t="s">
        <v>171</v>
      </c>
      <c r="R80" s="50" t="s">
        <v>171</v>
      </c>
      <c r="S80" s="51" t="s">
        <v>172</v>
      </c>
    </row>
    <row r="81" spans="1:19" x14ac:dyDescent="0.2">
      <c r="A81" s="40" t="s">
        <v>83</v>
      </c>
      <c r="B81" s="41">
        <f>C80</f>
        <v>1.3</v>
      </c>
      <c r="C81" s="41">
        <f>B81+D81</f>
        <v>1.9</v>
      </c>
      <c r="D81" s="41">
        <v>0.6</v>
      </c>
      <c r="E81" s="48">
        <f>[3]Entry!B9</f>
        <v>361634</v>
      </c>
      <c r="F81" s="45">
        <f>[3]Entry!E9</f>
        <v>10.606</v>
      </c>
      <c r="G81" s="53">
        <f>[3]Entry!F9</f>
        <v>0.26</v>
      </c>
      <c r="H81" s="53">
        <f>[3]Entry!G9</f>
        <v>0.58099999999999996</v>
      </c>
      <c r="I81" s="53">
        <f>[3]Entry!H9</f>
        <v>1.129</v>
      </c>
      <c r="J81" s="53">
        <f>[3]Entry!I9</f>
        <v>2.8571428571428572</v>
      </c>
      <c r="K81" s="45"/>
      <c r="L81" s="45">
        <f>[3]Entry!K9</f>
        <v>4.4320000000000004</v>
      </c>
      <c r="M81" s="47"/>
      <c r="N81" s="47"/>
      <c r="O81" s="48" t="s">
        <v>33</v>
      </c>
      <c r="P81" s="49">
        <v>0.6</v>
      </c>
      <c r="Q81" s="50" t="s">
        <v>171</v>
      </c>
      <c r="R81" s="50" t="s">
        <v>171</v>
      </c>
      <c r="S81" s="51" t="s">
        <v>172</v>
      </c>
    </row>
    <row r="82" spans="1:19" x14ac:dyDescent="0.2">
      <c r="A82" s="40" t="s">
        <v>83</v>
      </c>
      <c r="B82" s="41">
        <f>C81</f>
        <v>1.9</v>
      </c>
      <c r="C82" s="41">
        <f>B82+D82</f>
        <v>3.0999999999999996</v>
      </c>
      <c r="D82" s="41">
        <v>1.2</v>
      </c>
      <c r="E82" s="48">
        <f>[3]Entry!B10</f>
        <v>361635</v>
      </c>
      <c r="F82" s="45">
        <f>[3]Entry!E10</f>
        <v>5.128000000000001</v>
      </c>
      <c r="G82" s="53">
        <f>[3]Entry!F10</f>
        <v>0.39900000000000002</v>
      </c>
      <c r="H82" s="53">
        <f>[3]Entry!G10</f>
        <v>0.217</v>
      </c>
      <c r="I82" s="53">
        <f>[3]Entry!H10</f>
        <v>0.6</v>
      </c>
      <c r="J82" s="53">
        <f>[3]Entry!I10</f>
        <v>2.7972027972027949</v>
      </c>
      <c r="K82" s="45"/>
      <c r="L82" s="45">
        <f>[3]Entry!K10</f>
        <v>3.4060000000000001</v>
      </c>
      <c r="M82" s="47"/>
      <c r="N82" s="47"/>
      <c r="O82" s="48" t="s">
        <v>34</v>
      </c>
      <c r="P82" s="49"/>
      <c r="Q82" s="50" t="s">
        <v>171</v>
      </c>
      <c r="R82" s="50" t="s">
        <v>171</v>
      </c>
      <c r="S82" s="51" t="s">
        <v>172</v>
      </c>
    </row>
    <row r="83" spans="1:19" x14ac:dyDescent="0.2">
      <c r="A83" s="40" t="s">
        <v>83</v>
      </c>
      <c r="B83" s="41">
        <f>C82</f>
        <v>3.0999999999999996</v>
      </c>
      <c r="C83" s="41">
        <f>B83+D83</f>
        <v>3.3999999999999995</v>
      </c>
      <c r="D83" s="41">
        <v>0.3</v>
      </c>
      <c r="E83" s="48">
        <f>[3]Entry!B11</f>
        <v>361636</v>
      </c>
      <c r="F83" s="45">
        <f>[3]Entry!E11</f>
        <v>26.76</v>
      </c>
      <c r="G83" s="53">
        <f>[3]Entry!F11</f>
        <v>0.44500000000000001</v>
      </c>
      <c r="H83" s="53">
        <f>[3]Entry!G11</f>
        <v>1.75</v>
      </c>
      <c r="I83" s="53">
        <f>[3]Entry!H11</f>
        <v>3.2989999999999999</v>
      </c>
      <c r="J83" s="53">
        <f>[3]Entry!I11</f>
        <v>2.9411764705882426</v>
      </c>
      <c r="K83" s="45"/>
      <c r="L83" s="45">
        <f>[3]Entry!K11</f>
        <v>8.0180000000000007</v>
      </c>
      <c r="M83" s="47"/>
      <c r="N83" s="47"/>
      <c r="O83" s="48" t="s">
        <v>34</v>
      </c>
      <c r="P83" s="49"/>
      <c r="Q83" s="50" t="s">
        <v>171</v>
      </c>
      <c r="R83" s="50" t="s">
        <v>171</v>
      </c>
      <c r="S83" s="51" t="s">
        <v>172</v>
      </c>
    </row>
    <row r="84" spans="1:19" x14ac:dyDescent="0.2">
      <c r="A84" s="40" t="s">
        <v>83</v>
      </c>
      <c r="B84" s="41">
        <f>C83</f>
        <v>3.3999999999999995</v>
      </c>
      <c r="C84" s="41">
        <f>B84+D84</f>
        <v>3.9999999999999996</v>
      </c>
      <c r="D84" s="41">
        <v>0.6</v>
      </c>
      <c r="E84" s="48">
        <f>[3]Entry!B12</f>
        <v>361637</v>
      </c>
      <c r="F84" s="45">
        <f>[3]Entry!E12</f>
        <v>27.821999999999999</v>
      </c>
      <c r="G84" s="53">
        <f>[3]Entry!F12</f>
        <v>1.738</v>
      </c>
      <c r="H84" s="53">
        <f>[3]Entry!G12</f>
        <v>0.38700000000000001</v>
      </c>
      <c r="I84" s="53">
        <f>[3]Entry!H12</f>
        <v>0.97699999999999998</v>
      </c>
      <c r="J84" s="53">
        <f>[3]Entry!I12</f>
        <v>3.0075187969924788</v>
      </c>
      <c r="K84" s="45"/>
      <c r="L84" s="45">
        <f>[3]Entry!K12</f>
        <v>22.408000000000001</v>
      </c>
      <c r="M84" s="47"/>
      <c r="N84" s="47"/>
      <c r="O84" s="48" t="s">
        <v>34</v>
      </c>
      <c r="P84" s="49"/>
      <c r="Q84" s="50" t="s">
        <v>171</v>
      </c>
      <c r="R84" s="50" t="s">
        <v>171</v>
      </c>
      <c r="S84" s="51" t="s">
        <v>172</v>
      </c>
    </row>
    <row r="85" spans="1:19" x14ac:dyDescent="0.2">
      <c r="A85" s="40" t="s">
        <v>84</v>
      </c>
      <c r="B85" s="41">
        <v>0</v>
      </c>
      <c r="C85" s="41">
        <f>D85</f>
        <v>0.6</v>
      </c>
      <c r="D85" s="41">
        <v>0.6</v>
      </c>
      <c r="E85" s="48">
        <v>361968</v>
      </c>
      <c r="F85" s="45">
        <v>6.338000000000001</v>
      </c>
      <c r="G85" s="53">
        <v>0.108</v>
      </c>
      <c r="H85" s="53">
        <v>0.57199999999999995</v>
      </c>
      <c r="I85" s="53">
        <v>2.0579999999999998</v>
      </c>
      <c r="J85" s="53">
        <v>2.8776978417266235</v>
      </c>
      <c r="K85" s="45"/>
      <c r="L85" s="45">
        <v>10.946</v>
      </c>
      <c r="M85" s="47"/>
      <c r="N85" s="47"/>
      <c r="O85" s="48" t="s">
        <v>32</v>
      </c>
      <c r="P85" s="49"/>
      <c r="Q85" s="50" t="s">
        <v>190</v>
      </c>
      <c r="R85" s="50" t="s">
        <v>191</v>
      </c>
      <c r="S85" s="51" t="s">
        <v>192</v>
      </c>
    </row>
    <row r="86" spans="1:19" x14ac:dyDescent="0.2">
      <c r="A86" s="40" t="s">
        <v>84</v>
      </c>
      <c r="B86" s="41">
        <f>C85</f>
        <v>0.6</v>
      </c>
      <c r="C86" s="41">
        <f>B86+D86</f>
        <v>1.7999999999999998</v>
      </c>
      <c r="D86" s="41">
        <v>1.2</v>
      </c>
      <c r="E86" s="48">
        <v>361969</v>
      </c>
      <c r="F86" s="45">
        <v>13.738</v>
      </c>
      <c r="G86" s="53">
        <v>0.183</v>
      </c>
      <c r="H86" s="53">
        <v>2.5000000000000001E-2</v>
      </c>
      <c r="I86" s="53">
        <v>8.7999999999999995E-2</v>
      </c>
      <c r="J86" s="53">
        <v>2.8571428571428572</v>
      </c>
      <c r="K86" s="45"/>
      <c r="L86" s="45">
        <v>24.588000000000001</v>
      </c>
      <c r="M86" s="47"/>
      <c r="N86" s="47"/>
      <c r="O86" s="48" t="s">
        <v>32</v>
      </c>
      <c r="P86" s="49"/>
      <c r="Q86" s="50" t="s">
        <v>190</v>
      </c>
      <c r="R86" s="50" t="s">
        <v>191</v>
      </c>
      <c r="S86" s="51" t="s">
        <v>192</v>
      </c>
    </row>
    <row r="87" spans="1:19" x14ac:dyDescent="0.2">
      <c r="A87" s="40" t="s">
        <v>84</v>
      </c>
      <c r="B87" s="41">
        <f>C86</f>
        <v>1.7999999999999998</v>
      </c>
      <c r="C87" s="41">
        <f>B87+D87</f>
        <v>2.9</v>
      </c>
      <c r="D87" s="41">
        <v>1.1000000000000001</v>
      </c>
      <c r="E87" s="48">
        <v>361970</v>
      </c>
      <c r="F87" s="45">
        <v>7.6480000000000006</v>
      </c>
      <c r="G87" s="53">
        <v>9.7000000000000003E-2</v>
      </c>
      <c r="H87" s="53">
        <v>0.47099999999999997</v>
      </c>
      <c r="I87" s="53">
        <v>0.84099999999999997</v>
      </c>
      <c r="J87" s="53">
        <v>2.9197080291970825</v>
      </c>
      <c r="K87" s="45"/>
      <c r="L87" s="45">
        <v>12.696999999999999</v>
      </c>
      <c r="M87" s="47"/>
      <c r="N87" s="47"/>
      <c r="O87" s="48" t="s">
        <v>32</v>
      </c>
      <c r="P87" s="49"/>
      <c r="Q87" s="50" t="s">
        <v>190</v>
      </c>
      <c r="R87" s="50" t="s">
        <v>191</v>
      </c>
      <c r="S87" s="51" t="s">
        <v>192</v>
      </c>
    </row>
    <row r="88" spans="1:19" x14ac:dyDescent="0.2">
      <c r="A88" s="40" t="s">
        <v>84</v>
      </c>
      <c r="B88" s="41">
        <f>C87</f>
        <v>2.9</v>
      </c>
      <c r="C88" s="41">
        <f>B88+D88</f>
        <v>3.3</v>
      </c>
      <c r="D88" s="41">
        <v>0.4</v>
      </c>
      <c r="E88" s="48">
        <v>361971</v>
      </c>
      <c r="F88" s="45">
        <v>42.241999999999997</v>
      </c>
      <c r="G88" s="53">
        <v>0.56100000000000005</v>
      </c>
      <c r="H88" s="53">
        <v>2.1440000000000001</v>
      </c>
      <c r="I88" s="53">
        <v>3.3639999999999999</v>
      </c>
      <c r="J88" s="53">
        <v>2.7972027972027949</v>
      </c>
      <c r="K88" s="45"/>
      <c r="L88" s="45">
        <v>37.139000000000003</v>
      </c>
      <c r="M88" s="47"/>
      <c r="N88" s="47"/>
      <c r="O88" s="48" t="s">
        <v>33</v>
      </c>
      <c r="P88" s="49">
        <v>0.4</v>
      </c>
      <c r="Q88" s="50" t="s">
        <v>190</v>
      </c>
      <c r="R88" s="50" t="s">
        <v>191</v>
      </c>
      <c r="S88" s="51" t="s">
        <v>192</v>
      </c>
    </row>
    <row r="89" spans="1:19" x14ac:dyDescent="0.2">
      <c r="A89" s="22" t="s">
        <v>85</v>
      </c>
      <c r="F89" s="3"/>
      <c r="L89" s="3"/>
    </row>
    <row r="90" spans="1:19" x14ac:dyDescent="0.2">
      <c r="A90" s="22" t="s">
        <v>85</v>
      </c>
      <c r="F90" s="3"/>
      <c r="L90" s="3"/>
    </row>
    <row r="91" spans="1:19" x14ac:dyDescent="0.2">
      <c r="A91" s="22" t="s">
        <v>85</v>
      </c>
      <c r="F91" s="3"/>
      <c r="L91" s="3"/>
    </row>
    <row r="92" spans="1:19" x14ac:dyDescent="0.2">
      <c r="A92" s="40" t="s">
        <v>86</v>
      </c>
      <c r="B92" s="41">
        <v>0</v>
      </c>
      <c r="C92" s="41">
        <f>D92</f>
        <v>0.8</v>
      </c>
      <c r="D92" s="41">
        <v>0.8</v>
      </c>
      <c r="E92" s="48">
        <v>362706</v>
      </c>
      <c r="F92" s="45">
        <v>4.4020000000000001</v>
      </c>
      <c r="G92" s="53">
        <v>0.16300000000000001</v>
      </c>
      <c r="H92" s="53">
        <v>0.20200000000000001</v>
      </c>
      <c r="I92" s="53">
        <v>0.59599999999999997</v>
      </c>
      <c r="J92" s="53">
        <v>2.7586206896551726</v>
      </c>
      <c r="K92" s="45"/>
      <c r="L92" s="45">
        <v>27.276</v>
      </c>
      <c r="M92" s="47"/>
      <c r="N92" s="47"/>
      <c r="O92" s="48" t="s">
        <v>32</v>
      </c>
      <c r="P92" s="49"/>
      <c r="Q92" s="50" t="s">
        <v>221</v>
      </c>
      <c r="R92" s="50" t="s">
        <v>221</v>
      </c>
      <c r="S92" s="51" t="s">
        <v>222</v>
      </c>
    </row>
    <row r="93" spans="1:19" x14ac:dyDescent="0.2">
      <c r="A93" s="40" t="s">
        <v>86</v>
      </c>
      <c r="B93" s="41">
        <f>C92</f>
        <v>0.8</v>
      </c>
      <c r="C93" s="41">
        <f>B93+D93</f>
        <v>1.4</v>
      </c>
      <c r="D93" s="41">
        <v>0.6</v>
      </c>
      <c r="E93" s="48">
        <v>362707</v>
      </c>
      <c r="F93" s="45">
        <v>26.911999999999999</v>
      </c>
      <c r="G93" s="53">
        <v>0.45200000000000001</v>
      </c>
      <c r="H93" s="53">
        <v>1.1020000000000001</v>
      </c>
      <c r="I93" s="53">
        <v>1.3360000000000001</v>
      </c>
      <c r="J93" s="53">
        <v>2.9411764705882302</v>
      </c>
      <c r="K93" s="45"/>
      <c r="L93" s="45">
        <v>45.75</v>
      </c>
      <c r="M93" s="47"/>
      <c r="N93" s="47"/>
      <c r="O93" s="48" t="s">
        <v>33</v>
      </c>
      <c r="P93" s="49">
        <v>0.6</v>
      </c>
      <c r="Q93" s="50" t="s">
        <v>221</v>
      </c>
      <c r="R93" s="50" t="s">
        <v>221</v>
      </c>
      <c r="S93" s="51" t="s">
        <v>222</v>
      </c>
    </row>
    <row r="94" spans="1:19" x14ac:dyDescent="0.2">
      <c r="A94" s="40" t="s">
        <v>86</v>
      </c>
      <c r="B94" s="41">
        <f>C93</f>
        <v>1.4</v>
      </c>
      <c r="C94" s="41">
        <f>B94+D94</f>
        <v>2.4</v>
      </c>
      <c r="D94" s="41">
        <v>1</v>
      </c>
      <c r="E94" s="48">
        <v>362708</v>
      </c>
      <c r="F94" s="45">
        <v>25.03</v>
      </c>
      <c r="G94" s="53">
        <v>0.496</v>
      </c>
      <c r="H94" s="53">
        <v>1.18</v>
      </c>
      <c r="I94" s="53">
        <v>1.4019999999999999</v>
      </c>
      <c r="J94" s="53">
        <v>3.1249999999999973</v>
      </c>
      <c r="K94" s="45"/>
      <c r="L94" s="45">
        <v>29.681999999999999</v>
      </c>
      <c r="M94" s="47"/>
      <c r="N94" s="47"/>
      <c r="O94" s="48" t="s">
        <v>33</v>
      </c>
      <c r="P94" s="49">
        <v>1</v>
      </c>
      <c r="Q94" s="50" t="s">
        <v>221</v>
      </c>
      <c r="R94" s="50" t="s">
        <v>221</v>
      </c>
      <c r="S94" s="51" t="s">
        <v>222</v>
      </c>
    </row>
    <row r="95" spans="1:19" x14ac:dyDescent="0.2">
      <c r="A95" s="40" t="s">
        <v>86</v>
      </c>
      <c r="B95" s="41">
        <f>C94</f>
        <v>2.4</v>
      </c>
      <c r="C95" s="41">
        <f>B95+D95</f>
        <v>3.5</v>
      </c>
      <c r="D95" s="41">
        <v>1.1000000000000001</v>
      </c>
      <c r="E95" s="48">
        <v>362709</v>
      </c>
      <c r="F95" s="45">
        <v>13.322000000000001</v>
      </c>
      <c r="G95" s="53">
        <v>0.88400000000000001</v>
      </c>
      <c r="H95" s="53">
        <v>2.4590000000000001</v>
      </c>
      <c r="I95" s="53">
        <v>4.7030000000000003</v>
      </c>
      <c r="J95" s="53">
        <v>3.0769230769230771</v>
      </c>
      <c r="K95" s="45"/>
      <c r="L95" s="45">
        <v>33.755000000000003</v>
      </c>
      <c r="M95" s="47"/>
      <c r="N95" s="47"/>
      <c r="O95" s="48" t="s">
        <v>34</v>
      </c>
      <c r="P95" s="49"/>
      <c r="Q95" s="50" t="s">
        <v>221</v>
      </c>
      <c r="R95" s="50" t="s">
        <v>221</v>
      </c>
      <c r="S95" s="51" t="s">
        <v>222</v>
      </c>
    </row>
    <row r="96" spans="1:19" x14ac:dyDescent="0.2">
      <c r="A96" s="40" t="s">
        <v>87</v>
      </c>
      <c r="B96" s="41">
        <v>0</v>
      </c>
      <c r="C96" s="41">
        <f>D96</f>
        <v>0.7</v>
      </c>
      <c r="D96" s="41">
        <v>0.7</v>
      </c>
      <c r="E96" s="48">
        <f>[4]Entry!$B$17</f>
        <v>363216</v>
      </c>
      <c r="F96" s="45">
        <f>[4]Entry!E17</f>
        <v>14.04</v>
      </c>
      <c r="G96" s="53">
        <f>[4]Entry!F17</f>
        <v>1.7999999999999999E-2</v>
      </c>
      <c r="H96" s="53">
        <f>[4]Entry!G17</f>
        <v>1.7999999999999999E-2</v>
      </c>
      <c r="I96" s="53">
        <f>[4]Entry!H17</f>
        <v>0.104</v>
      </c>
      <c r="J96" s="53">
        <f>[4]Entry!I17</f>
        <v>2.6845637583892659</v>
      </c>
      <c r="K96" s="45"/>
      <c r="L96" s="45">
        <f>[4]Entry!$K$17</f>
        <v>6.194</v>
      </c>
      <c r="M96" s="47"/>
      <c r="N96" s="47"/>
      <c r="O96" s="48" t="s">
        <v>32</v>
      </c>
      <c r="P96" s="49"/>
      <c r="Q96" s="50">
        <v>43557</v>
      </c>
      <c r="R96" s="50">
        <v>43557</v>
      </c>
      <c r="S96" s="51" t="s">
        <v>131</v>
      </c>
    </row>
    <row r="97" spans="1:19" x14ac:dyDescent="0.2">
      <c r="A97" s="40" t="s">
        <v>87</v>
      </c>
      <c r="B97" s="41">
        <f>C96</f>
        <v>0.7</v>
      </c>
      <c r="C97" s="41">
        <f>B97+D97</f>
        <v>1</v>
      </c>
      <c r="D97" s="41">
        <v>0.3</v>
      </c>
      <c r="E97" s="48">
        <f>[4]Entry!B19</f>
        <v>363218</v>
      </c>
      <c r="F97" s="45">
        <f>[4]Entry!E19</f>
        <v>34.058</v>
      </c>
      <c r="G97" s="53">
        <f>[4]Entry!F19</f>
        <v>0.438</v>
      </c>
      <c r="H97" s="53">
        <f>[4]Entry!G19</f>
        <v>2.4420000000000002</v>
      </c>
      <c r="I97" s="53">
        <f>[4]Entry!H19</f>
        <v>4.2519999999999998</v>
      </c>
      <c r="J97" s="53">
        <f>[4]Entry!I19</f>
        <v>2.7972027972027949</v>
      </c>
      <c r="K97" s="45"/>
      <c r="L97" s="45">
        <f>[4]Entry!K19</f>
        <v>31.289000000000001</v>
      </c>
      <c r="M97" s="47"/>
      <c r="N97" s="47"/>
      <c r="O97" s="48" t="s">
        <v>32</v>
      </c>
      <c r="P97" s="49"/>
      <c r="Q97" s="50">
        <v>43557</v>
      </c>
      <c r="R97" s="50">
        <v>43557</v>
      </c>
      <c r="S97" s="51" t="s">
        <v>131</v>
      </c>
    </row>
    <row r="98" spans="1:19" x14ac:dyDescent="0.2">
      <c r="A98" s="40" t="s">
        <v>87</v>
      </c>
      <c r="B98" s="41">
        <f>C97</f>
        <v>1</v>
      </c>
      <c r="C98" s="41">
        <f>B98+D98</f>
        <v>2.2000000000000002</v>
      </c>
      <c r="D98" s="41">
        <v>1.2</v>
      </c>
      <c r="E98" s="48">
        <f>[4]Entry!B20</f>
        <v>363219</v>
      </c>
      <c r="F98" s="45">
        <f>[4]Entry!E20</f>
        <v>3.5139999999999998</v>
      </c>
      <c r="G98" s="53">
        <f>[4]Entry!F20</f>
        <v>8.8999999999999996E-2</v>
      </c>
      <c r="H98" s="53">
        <f>[4]Entry!G20</f>
        <v>0.158</v>
      </c>
      <c r="I98" s="53">
        <f>[4]Entry!H20</f>
        <v>0.40600000000000003</v>
      </c>
      <c r="J98" s="53">
        <f>[4]Entry!I20</f>
        <v>2.8571428571428572</v>
      </c>
      <c r="K98" s="45"/>
      <c r="L98" s="45">
        <f>[4]Entry!K20</f>
        <v>29.116</v>
      </c>
      <c r="M98" s="47"/>
      <c r="N98" s="47"/>
      <c r="O98" s="48" t="s">
        <v>32</v>
      </c>
      <c r="P98" s="49"/>
      <c r="Q98" s="50">
        <v>43557</v>
      </c>
      <c r="R98" s="50">
        <v>43557</v>
      </c>
      <c r="S98" s="51" t="s">
        <v>131</v>
      </c>
    </row>
    <row r="99" spans="1:19" x14ac:dyDescent="0.2">
      <c r="A99" s="40" t="s">
        <v>87</v>
      </c>
      <c r="B99" s="41">
        <f>C98</f>
        <v>2.2000000000000002</v>
      </c>
      <c r="C99" s="41">
        <f>B99+D99</f>
        <v>3.7</v>
      </c>
      <c r="D99" s="41">
        <v>1.5</v>
      </c>
      <c r="E99" s="48">
        <f>[4]Entry!B21</f>
        <v>363220</v>
      </c>
      <c r="F99" s="45">
        <f>[4]Entry!E21</f>
        <v>32.256</v>
      </c>
      <c r="G99" s="53">
        <f>[4]Entry!F21</f>
        <v>0.35799999999999998</v>
      </c>
      <c r="H99" s="53">
        <f>[4]Entry!G21</f>
        <v>0.753</v>
      </c>
      <c r="I99" s="53">
        <f>[4]Entry!H21</f>
        <v>1.173</v>
      </c>
      <c r="J99" s="53">
        <f>[4]Entry!I21</f>
        <v>2.9197080291970825</v>
      </c>
      <c r="K99" s="45"/>
      <c r="L99" s="45">
        <f>[4]Entry!K21</f>
        <v>29.596</v>
      </c>
      <c r="M99" s="47"/>
      <c r="N99" s="47"/>
      <c r="O99" s="48" t="s">
        <v>33</v>
      </c>
      <c r="P99" s="49">
        <v>1.5</v>
      </c>
      <c r="Q99" s="50">
        <v>43557</v>
      </c>
      <c r="R99" s="50">
        <v>43557</v>
      </c>
      <c r="S99" s="51" t="s">
        <v>131</v>
      </c>
    </row>
    <row r="100" spans="1:19" x14ac:dyDescent="0.2">
      <c r="A100" s="40" t="s">
        <v>87</v>
      </c>
      <c r="B100" s="41">
        <f>C99</f>
        <v>3.7</v>
      </c>
      <c r="C100" s="41">
        <f>B100+D100</f>
        <v>5.4</v>
      </c>
      <c r="D100" s="41">
        <v>1.7</v>
      </c>
      <c r="E100" s="48">
        <f>[4]Entry!B22</f>
        <v>363221</v>
      </c>
      <c r="F100" s="45">
        <f>[4]Entry!E22</f>
        <v>19.503999999999998</v>
      </c>
      <c r="G100" s="53">
        <f>[4]Entry!F22</f>
        <v>1.228</v>
      </c>
      <c r="H100" s="53">
        <f>[4]Entry!G22</f>
        <v>3.7210000000000001</v>
      </c>
      <c r="I100" s="53">
        <f>[4]Entry!H22</f>
        <v>5.7409999999999997</v>
      </c>
      <c r="J100" s="53">
        <f>[4]Entry!I22</f>
        <v>2.8368794326241087</v>
      </c>
      <c r="K100" s="45"/>
      <c r="L100" s="45">
        <f>[4]Entry!K22</f>
        <v>44.581000000000003</v>
      </c>
      <c r="M100" s="47"/>
      <c r="N100" s="47"/>
      <c r="O100" s="48" t="s">
        <v>33</v>
      </c>
      <c r="P100" s="49">
        <v>1.7</v>
      </c>
      <c r="Q100" s="50">
        <v>43557</v>
      </c>
      <c r="R100" s="50">
        <v>43557</v>
      </c>
      <c r="S100" s="51" t="s">
        <v>131</v>
      </c>
    </row>
    <row r="101" spans="1:19" x14ac:dyDescent="0.2">
      <c r="A101" s="40" t="s">
        <v>88</v>
      </c>
      <c r="B101" s="41">
        <v>0</v>
      </c>
      <c r="C101" s="41">
        <f>D101</f>
        <v>0.2</v>
      </c>
      <c r="D101" s="41">
        <v>0.2</v>
      </c>
      <c r="E101" s="48">
        <f>[5]Entry!B14</f>
        <v>363592</v>
      </c>
      <c r="F101" s="45">
        <f>[5]Entry!E14</f>
        <v>5.1440000000000001</v>
      </c>
      <c r="G101" s="53">
        <f>[5]Entry!F14</f>
        <v>1.1550639999999999</v>
      </c>
      <c r="H101" s="53">
        <f>[5]Entry!G14</f>
        <v>2.4156334999999998</v>
      </c>
      <c r="I101" s="53">
        <f>[5]Entry!H14</f>
        <v>6.3991249999999997</v>
      </c>
      <c r="J101" s="53">
        <f>[5]Entry!I14</f>
        <v>3.1249999999999973</v>
      </c>
      <c r="K101" s="45"/>
      <c r="L101" s="45">
        <f>[5]Entry!K14</f>
        <v>10.792999999999999</v>
      </c>
      <c r="M101" s="47"/>
      <c r="N101" s="47"/>
      <c r="O101" s="48" t="s">
        <v>32</v>
      </c>
      <c r="P101" s="49"/>
      <c r="Q101" s="50">
        <v>43559</v>
      </c>
      <c r="R101" s="50">
        <v>43559</v>
      </c>
      <c r="S101" s="51" t="s">
        <v>132</v>
      </c>
    </row>
    <row r="102" spans="1:19" x14ac:dyDescent="0.2">
      <c r="A102" s="40" t="s">
        <v>88</v>
      </c>
      <c r="B102" s="41">
        <f>C101</f>
        <v>0.2</v>
      </c>
      <c r="C102" s="41">
        <f>B102+D102</f>
        <v>2.1</v>
      </c>
      <c r="D102" s="41">
        <v>1.9</v>
      </c>
      <c r="E102" s="48">
        <f>[5]Entry!B15</f>
        <v>363593</v>
      </c>
      <c r="F102" s="45">
        <f>[5]Entry!E15</f>
        <v>12.148000000000001</v>
      </c>
      <c r="G102" s="53">
        <f>[5]Entry!F15</f>
        <v>0.25419989999999998</v>
      </c>
      <c r="H102" s="53">
        <f>[5]Entry!G15</f>
        <v>0.53572719999999996</v>
      </c>
      <c r="I102" s="53">
        <f>[5]Entry!H15</f>
        <v>1.008095</v>
      </c>
      <c r="J102" s="53">
        <f>[5]Entry!I15</f>
        <v>3.0534351145038245</v>
      </c>
      <c r="K102" s="45"/>
      <c r="L102" s="45">
        <f>[5]Entry!K15</f>
        <v>10.754</v>
      </c>
      <c r="M102" s="47"/>
      <c r="N102" s="47"/>
      <c r="O102" s="48" t="s">
        <v>32</v>
      </c>
      <c r="P102" s="49"/>
      <c r="Q102" s="50">
        <v>43559</v>
      </c>
      <c r="R102" s="50">
        <v>43559</v>
      </c>
      <c r="S102" s="51" t="s">
        <v>132</v>
      </c>
    </row>
    <row r="103" spans="1:19" x14ac:dyDescent="0.2">
      <c r="A103" s="40" t="s">
        <v>88</v>
      </c>
      <c r="B103" s="41">
        <f>C102</f>
        <v>2.1</v>
      </c>
      <c r="C103" s="41">
        <f>B103+D103</f>
        <v>2.6</v>
      </c>
      <c r="D103" s="41">
        <v>0.5</v>
      </c>
      <c r="E103" s="48">
        <f>[5]Entry!B16</f>
        <v>363594</v>
      </c>
      <c r="F103" s="45">
        <f>[5]Entry!E16</f>
        <v>3.3180000000000001</v>
      </c>
      <c r="G103" s="53">
        <f>[5]Entry!F16</f>
        <v>3.6056499999999998E-2</v>
      </c>
      <c r="H103" s="53">
        <f>[5]Entry!G16</f>
        <v>0.2001136</v>
      </c>
      <c r="I103" s="53">
        <f>[5]Entry!H16</f>
        <v>0.44425290000000006</v>
      </c>
      <c r="J103" s="53">
        <f>[5]Entry!I16</f>
        <v>2.6666666666666665</v>
      </c>
      <c r="K103" s="45"/>
      <c r="L103" s="45">
        <f>[5]Entry!K16</f>
        <v>13.06</v>
      </c>
      <c r="M103" s="47"/>
      <c r="N103" s="47"/>
      <c r="O103" s="48" t="s">
        <v>33</v>
      </c>
      <c r="P103" s="49">
        <v>0.5</v>
      </c>
      <c r="Q103" s="50">
        <v>43559</v>
      </c>
      <c r="R103" s="50">
        <v>43559</v>
      </c>
      <c r="S103" s="51" t="s">
        <v>132</v>
      </c>
    </row>
    <row r="104" spans="1:19" x14ac:dyDescent="0.2">
      <c r="A104" s="40" t="s">
        <v>88</v>
      </c>
      <c r="B104" s="41">
        <f>C103</f>
        <v>2.6</v>
      </c>
      <c r="C104" s="41">
        <f>B104+D104</f>
        <v>3.4000000000000004</v>
      </c>
      <c r="D104" s="41">
        <v>0.8</v>
      </c>
      <c r="E104" s="48">
        <f>[5]Entry!B17</f>
        <v>363595</v>
      </c>
      <c r="F104" s="45">
        <f>[5]Entry!E17</f>
        <v>8.177999999999999</v>
      </c>
      <c r="G104" s="53">
        <f>[5]Entry!F17</f>
        <v>0.65786599999999995</v>
      </c>
      <c r="H104" s="53">
        <f>[5]Entry!G17</f>
        <v>0.23363719999999999</v>
      </c>
      <c r="I104" s="53">
        <f>[5]Entry!H17</f>
        <v>0.47320450000000003</v>
      </c>
      <c r="J104" s="53">
        <f>[5]Entry!I17</f>
        <v>2.8368794326241202</v>
      </c>
      <c r="K104" s="45"/>
      <c r="L104" s="45">
        <f>[5]Entry!K17</f>
        <v>5.73</v>
      </c>
      <c r="M104" s="47"/>
      <c r="N104" s="47"/>
      <c r="O104" s="48" t="s">
        <v>33</v>
      </c>
      <c r="P104" s="49">
        <v>0.8</v>
      </c>
      <c r="Q104" s="50">
        <v>43559</v>
      </c>
      <c r="R104" s="50">
        <v>43559</v>
      </c>
      <c r="S104" s="51" t="s">
        <v>132</v>
      </c>
    </row>
    <row r="105" spans="1:19" x14ac:dyDescent="0.2">
      <c r="A105" s="40" t="s">
        <v>88</v>
      </c>
      <c r="B105" s="41">
        <f>C104</f>
        <v>3.4000000000000004</v>
      </c>
      <c r="C105" s="41">
        <f>B105+D105</f>
        <v>4.2</v>
      </c>
      <c r="D105" s="41">
        <v>0.8</v>
      </c>
      <c r="E105" s="48">
        <f>[5]Entry!$B$19</f>
        <v>363597</v>
      </c>
      <c r="F105" s="45">
        <f>[5]Entry!E19</f>
        <v>0.34600000000000003</v>
      </c>
      <c r="G105" s="53">
        <f>[5]Entry!F19</f>
        <v>0.18556210000000001</v>
      </c>
      <c r="H105" s="53">
        <f>[5]Entry!G19</f>
        <v>0.40859850000000003</v>
      </c>
      <c r="I105" s="53">
        <f>[5]Entry!H19</f>
        <v>0.817496</v>
      </c>
      <c r="J105" s="53">
        <f>[5]Entry!I19</f>
        <v>2.8985507246376789</v>
      </c>
      <c r="K105" s="45"/>
      <c r="L105" s="45">
        <f>[5]Entry!$K$19</f>
        <v>9.8680000000000003</v>
      </c>
      <c r="M105" s="47"/>
      <c r="N105" s="47"/>
      <c r="O105" s="48" t="s">
        <v>34</v>
      </c>
      <c r="P105" s="49"/>
      <c r="Q105" s="50">
        <v>43559</v>
      </c>
      <c r="R105" s="50">
        <v>43559</v>
      </c>
      <c r="S105" s="51" t="s">
        <v>132</v>
      </c>
    </row>
    <row r="106" spans="1:19" x14ac:dyDescent="0.2">
      <c r="A106" s="40" t="s">
        <v>89</v>
      </c>
      <c r="B106" s="41">
        <v>0</v>
      </c>
      <c r="C106" s="41">
        <f>D106</f>
        <v>0.8</v>
      </c>
      <c r="D106" s="41">
        <v>0.8</v>
      </c>
      <c r="E106" s="48">
        <f>[6]Entry!B8</f>
        <v>364464</v>
      </c>
      <c r="F106" s="45">
        <f>[6]Entry!E8</f>
        <v>1.0839999999999999</v>
      </c>
      <c r="G106" s="53">
        <f>[6]Entry!F8</f>
        <v>4.5999999999999999E-2</v>
      </c>
      <c r="H106" s="53">
        <f>[6]Entry!G8</f>
        <v>3.2000000000000001E-2</v>
      </c>
      <c r="I106" s="53">
        <f>[6]Entry!H8</f>
        <v>5.8999999999999997E-2</v>
      </c>
      <c r="J106" s="53">
        <f>[6]Entry!I8</f>
        <v>2.7972027972027949</v>
      </c>
      <c r="K106" s="45"/>
      <c r="L106" s="45">
        <f>[6]Entry!K8</f>
        <v>5.6820000000000004</v>
      </c>
      <c r="M106" s="47"/>
      <c r="N106" s="47"/>
      <c r="O106" s="48" t="s">
        <v>32</v>
      </c>
      <c r="P106" s="49"/>
      <c r="Q106" s="50">
        <v>43564</v>
      </c>
      <c r="R106" s="50">
        <v>43565</v>
      </c>
      <c r="S106" s="51" t="s">
        <v>133</v>
      </c>
    </row>
    <row r="107" spans="1:19" x14ac:dyDescent="0.2">
      <c r="A107" s="40" t="s">
        <v>89</v>
      </c>
      <c r="B107" s="41">
        <f>C106</f>
        <v>0.8</v>
      </c>
      <c r="C107" s="41">
        <f>B107+D107</f>
        <v>1.1000000000000001</v>
      </c>
      <c r="D107" s="41">
        <v>0.3</v>
      </c>
      <c r="E107" s="48">
        <f>[6]Entry!B9</f>
        <v>364465</v>
      </c>
      <c r="F107" s="45">
        <f>[6]Entry!E9</f>
        <v>14.392000000000001</v>
      </c>
      <c r="G107" s="53">
        <f>[6]Entry!F9</f>
        <v>0.46400000000000002</v>
      </c>
      <c r="H107" s="53">
        <f>[6]Entry!G9</f>
        <v>0.57399999999999995</v>
      </c>
      <c r="I107" s="53">
        <f>[6]Entry!H9</f>
        <v>0.879</v>
      </c>
      <c r="J107" s="53">
        <f>[6]Entry!I9</f>
        <v>2.8169014084507067</v>
      </c>
      <c r="K107" s="45"/>
      <c r="L107" s="45">
        <f>[6]Entry!K9</f>
        <v>8.0310000000000006</v>
      </c>
      <c r="M107" s="47"/>
      <c r="N107" s="47"/>
      <c r="O107" s="48" t="s">
        <v>32</v>
      </c>
      <c r="P107" s="49"/>
      <c r="Q107" s="50">
        <v>43564</v>
      </c>
      <c r="R107" s="50">
        <v>43565</v>
      </c>
      <c r="S107" s="51" t="s">
        <v>133</v>
      </c>
    </row>
    <row r="108" spans="1:19" x14ac:dyDescent="0.2">
      <c r="A108" s="40" t="s">
        <v>89</v>
      </c>
      <c r="B108" s="41">
        <f>C107</f>
        <v>1.1000000000000001</v>
      </c>
      <c r="C108" s="41">
        <f>B108+D108</f>
        <v>2.6</v>
      </c>
      <c r="D108" s="41">
        <v>1.5</v>
      </c>
      <c r="E108" s="48">
        <f>[6]Entry!B10</f>
        <v>364466</v>
      </c>
      <c r="F108" s="45">
        <f>[6]Entry!E10</f>
        <v>2.9980000000000002</v>
      </c>
      <c r="G108" s="53">
        <f>[6]Entry!F10</f>
        <v>6.2E-2</v>
      </c>
      <c r="H108" s="53">
        <f>[6]Entry!G10</f>
        <v>4.2000000000000003E-2</v>
      </c>
      <c r="I108" s="53">
        <f>[6]Entry!H10</f>
        <v>6.6000000000000003E-2</v>
      </c>
      <c r="J108" s="53">
        <f>[6]Entry!I10</f>
        <v>2.7777777777777821</v>
      </c>
      <c r="K108" s="45"/>
      <c r="L108" s="45">
        <f>[6]Entry!K10</f>
        <v>13.714</v>
      </c>
      <c r="M108" s="47"/>
      <c r="N108" s="47"/>
      <c r="O108" s="48" t="s">
        <v>32</v>
      </c>
      <c r="P108" s="49"/>
      <c r="Q108" s="50">
        <v>43564</v>
      </c>
      <c r="R108" s="50">
        <v>43565</v>
      </c>
      <c r="S108" s="51" t="s">
        <v>133</v>
      </c>
    </row>
    <row r="109" spans="1:19" x14ac:dyDescent="0.2">
      <c r="A109" s="40" t="s">
        <v>89</v>
      </c>
      <c r="B109" s="41">
        <f>C108</f>
        <v>2.6</v>
      </c>
      <c r="C109" s="41">
        <f>B109+D109</f>
        <v>2.9</v>
      </c>
      <c r="D109" s="41">
        <v>0.3</v>
      </c>
      <c r="E109" s="48">
        <f>[6]Entry!B11</f>
        <v>364467</v>
      </c>
      <c r="F109" s="45">
        <f>[6]Entry!E11</f>
        <v>16.263999999999999</v>
      </c>
      <c r="G109" s="53">
        <f>[6]Entry!F11</f>
        <v>6.5000000000000002E-2</v>
      </c>
      <c r="H109" s="53">
        <f>[6]Entry!G11</f>
        <v>0.372</v>
      </c>
      <c r="I109" s="53">
        <f>[6]Entry!H11</f>
        <v>0.56999999999999995</v>
      </c>
      <c r="J109" s="53">
        <f>[6]Entry!I11</f>
        <v>2.777777777777771</v>
      </c>
      <c r="K109" s="45"/>
      <c r="L109" s="45">
        <f>[6]Entry!K11</f>
        <v>8.7789999999999999</v>
      </c>
      <c r="M109" s="47"/>
      <c r="N109" s="47"/>
      <c r="O109" s="48" t="s">
        <v>33</v>
      </c>
      <c r="P109" s="49">
        <v>0.3</v>
      </c>
      <c r="Q109" s="50">
        <v>43564</v>
      </c>
      <c r="R109" s="50">
        <v>43565</v>
      </c>
      <c r="S109" s="51" t="s">
        <v>133</v>
      </c>
    </row>
    <row r="110" spans="1:19" x14ac:dyDescent="0.2">
      <c r="A110" s="40" t="s">
        <v>89</v>
      </c>
      <c r="B110" s="41">
        <f>C109</f>
        <v>2.9</v>
      </c>
      <c r="C110" s="41">
        <f>B110+D110</f>
        <v>3.9</v>
      </c>
      <c r="D110" s="41">
        <v>1</v>
      </c>
      <c r="E110" s="48">
        <f>[6]Entry!B12</f>
        <v>364468</v>
      </c>
      <c r="F110" s="45">
        <f>[6]Entry!E12</f>
        <v>23.526</v>
      </c>
      <c r="G110" s="53">
        <f>[6]Entry!F12</f>
        <v>0.23899999999999999</v>
      </c>
      <c r="H110" s="53">
        <f>[6]Entry!G12</f>
        <v>0.61599999999999999</v>
      </c>
      <c r="I110" s="53">
        <f>[6]Entry!H12</f>
        <v>0.77400000000000002</v>
      </c>
      <c r="J110" s="53">
        <f>[6]Entry!I12</f>
        <v>2.8368794326241087</v>
      </c>
      <c r="K110" s="45"/>
      <c r="L110" s="45">
        <f>[6]Entry!K12</f>
        <v>3.4359999999999999</v>
      </c>
      <c r="M110" s="47"/>
      <c r="N110" s="47"/>
      <c r="O110" s="48" t="s">
        <v>33</v>
      </c>
      <c r="P110" s="49">
        <v>1</v>
      </c>
      <c r="Q110" s="50">
        <v>43564</v>
      </c>
      <c r="R110" s="50">
        <v>43565</v>
      </c>
      <c r="S110" s="51" t="s">
        <v>133</v>
      </c>
    </row>
    <row r="111" spans="1:19" x14ac:dyDescent="0.2">
      <c r="A111" s="22" t="s">
        <v>90</v>
      </c>
      <c r="F111" s="3"/>
      <c r="L111" s="3"/>
    </row>
    <row r="112" spans="1:19" x14ac:dyDescent="0.2">
      <c r="A112" s="22" t="s">
        <v>90</v>
      </c>
      <c r="F112" s="3"/>
      <c r="L112" s="3"/>
    </row>
    <row r="113" spans="1:19" x14ac:dyDescent="0.2">
      <c r="A113" s="22" t="s">
        <v>90</v>
      </c>
      <c r="F113" s="3"/>
      <c r="L113" s="3"/>
    </row>
    <row r="114" spans="1:19" x14ac:dyDescent="0.2">
      <c r="A114" s="40" t="s">
        <v>91</v>
      </c>
      <c r="B114" s="41">
        <v>0</v>
      </c>
      <c r="C114" s="41">
        <f>D114</f>
        <v>1.4</v>
      </c>
      <c r="D114" s="41">
        <v>1.4</v>
      </c>
      <c r="E114" s="48">
        <f>[7]Entry!B15</f>
        <v>366228</v>
      </c>
      <c r="F114" s="45">
        <f>[7]Entry!E15</f>
        <v>0.48200000000000004</v>
      </c>
      <c r="G114" s="53">
        <f>[7]Entry!F15</f>
        <v>4.0000000000000001E-3</v>
      </c>
      <c r="H114" s="53">
        <f>[7]Entry!G15</f>
        <v>1.0999999999999999E-2</v>
      </c>
      <c r="I114" s="53">
        <f>[7]Entry!H15</f>
        <v>2.7E-2</v>
      </c>
      <c r="J114" s="53">
        <f>[7]Entry!I15</f>
        <v>2.777777777777771</v>
      </c>
      <c r="K114" s="45"/>
      <c r="L114" s="45">
        <f>[7]Entry!K15</f>
        <v>0.38800000000000001</v>
      </c>
      <c r="M114" s="47"/>
      <c r="N114" s="47"/>
      <c r="O114" s="48" t="s">
        <v>32</v>
      </c>
      <c r="P114" s="49"/>
      <c r="Q114" s="50">
        <v>43575</v>
      </c>
      <c r="R114" s="50">
        <v>43575</v>
      </c>
      <c r="S114" s="51" t="s">
        <v>134</v>
      </c>
    </row>
    <row r="115" spans="1:19" x14ac:dyDescent="0.2">
      <c r="A115" s="40" t="s">
        <v>91</v>
      </c>
      <c r="B115" s="41">
        <f>C114</f>
        <v>1.4</v>
      </c>
      <c r="C115" s="41">
        <f>B115+D115</f>
        <v>3.3</v>
      </c>
      <c r="D115" s="41">
        <v>1.9</v>
      </c>
      <c r="E115" s="48">
        <f>[7]Entry!B16</f>
        <v>366229</v>
      </c>
      <c r="F115" s="45">
        <f>[7]Entry!E16</f>
        <v>3.55</v>
      </c>
      <c r="G115" s="53">
        <f>[7]Entry!F16</f>
        <v>0.188</v>
      </c>
      <c r="H115" s="53">
        <f>[7]Entry!G16</f>
        <v>4.5999999999999999E-2</v>
      </c>
      <c r="I115" s="53">
        <f>[7]Entry!H16</f>
        <v>0.215</v>
      </c>
      <c r="J115" s="53">
        <f>[7]Entry!I16</f>
        <v>2.8368794326241202</v>
      </c>
      <c r="K115" s="45"/>
      <c r="L115" s="45">
        <f>[7]Entry!K16</f>
        <v>6.8360000000000003</v>
      </c>
      <c r="M115" s="47"/>
      <c r="N115" s="47"/>
      <c r="O115" s="48" t="s">
        <v>33</v>
      </c>
      <c r="P115" s="49">
        <v>1.9</v>
      </c>
      <c r="Q115" s="50">
        <v>43575</v>
      </c>
      <c r="R115" s="50">
        <v>43575</v>
      </c>
      <c r="S115" s="51" t="s">
        <v>134</v>
      </c>
    </row>
    <row r="116" spans="1:19" x14ac:dyDescent="0.2">
      <c r="A116" s="40" t="s">
        <v>91</v>
      </c>
      <c r="B116" s="41">
        <f>C115</f>
        <v>3.3</v>
      </c>
      <c r="C116" s="41">
        <f>B116+D116</f>
        <v>3.5999999999999996</v>
      </c>
      <c r="D116" s="41">
        <v>0.3</v>
      </c>
      <c r="E116" s="48">
        <f>[7]Entry!B17</f>
        <v>366230</v>
      </c>
      <c r="F116" s="45">
        <f>[7]Entry!E17</f>
        <v>15.536000000000001</v>
      </c>
      <c r="G116" s="53">
        <f>[7]Entry!F17</f>
        <v>0.41099999999999998</v>
      </c>
      <c r="H116" s="53">
        <f>[7]Entry!G17</f>
        <v>1.2410000000000001</v>
      </c>
      <c r="I116" s="53">
        <f>[7]Entry!H17</f>
        <v>1.2709999999999999</v>
      </c>
      <c r="J116" s="53">
        <f>[7]Entry!I17</f>
        <v>3.1746031746031687</v>
      </c>
      <c r="K116" s="45"/>
      <c r="L116" s="45">
        <f>[7]Entry!K17</f>
        <v>4.1509999999999998</v>
      </c>
      <c r="M116" s="47"/>
      <c r="N116" s="47"/>
      <c r="O116" s="48" t="s">
        <v>33</v>
      </c>
      <c r="P116" s="49">
        <v>0.3</v>
      </c>
      <c r="Q116" s="50">
        <v>43575</v>
      </c>
      <c r="R116" s="50">
        <v>43575</v>
      </c>
      <c r="S116" s="51" t="s">
        <v>134</v>
      </c>
    </row>
    <row r="117" spans="1:19" x14ac:dyDescent="0.2">
      <c r="A117" s="40" t="s">
        <v>91</v>
      </c>
      <c r="B117" s="41">
        <f>C116</f>
        <v>3.5999999999999996</v>
      </c>
      <c r="C117" s="41">
        <f>B117+D117</f>
        <v>3.8999999999999995</v>
      </c>
      <c r="D117" s="41">
        <v>0.3</v>
      </c>
      <c r="E117" s="48">
        <f>[7]Entry!$B$19</f>
        <v>366232</v>
      </c>
      <c r="F117" s="45">
        <f>[7]Entry!E19</f>
        <v>0.69</v>
      </c>
      <c r="G117" s="53">
        <f>[7]Entry!F19</f>
        <v>3.2000000000000001E-2</v>
      </c>
      <c r="H117" s="53">
        <f>[7]Entry!G19</f>
        <v>0.04</v>
      </c>
      <c r="I117" s="53">
        <f>[7]Entry!H19</f>
        <v>0.128</v>
      </c>
      <c r="J117" s="53">
        <f>[7]Entry!I19</f>
        <v>2.7777777777777821</v>
      </c>
      <c r="K117" s="45"/>
      <c r="L117" s="45">
        <f>[7]Entry!$K$19</f>
        <v>2.0219999999999998</v>
      </c>
      <c r="M117" s="47"/>
      <c r="N117" s="47"/>
      <c r="O117" s="48" t="s">
        <v>34</v>
      </c>
      <c r="P117" s="49"/>
      <c r="Q117" s="50">
        <v>43575</v>
      </c>
      <c r="R117" s="50">
        <v>43575</v>
      </c>
      <c r="S117" s="51" t="s">
        <v>134</v>
      </c>
    </row>
    <row r="118" spans="1:19" x14ac:dyDescent="0.2">
      <c r="A118" s="22" t="s">
        <v>92</v>
      </c>
      <c r="F118" s="3"/>
      <c r="L118" s="3"/>
    </row>
    <row r="119" spans="1:19" x14ac:dyDescent="0.2">
      <c r="A119" s="22" t="s">
        <v>92</v>
      </c>
      <c r="F119" s="3"/>
      <c r="L119" s="3"/>
    </row>
    <row r="120" spans="1:19" x14ac:dyDescent="0.2">
      <c r="A120" s="22" t="s">
        <v>92</v>
      </c>
      <c r="F120" s="3"/>
      <c r="L120" s="3"/>
    </row>
    <row r="121" spans="1:19" x14ac:dyDescent="0.2">
      <c r="A121" s="22" t="s">
        <v>93</v>
      </c>
      <c r="F121" s="3"/>
      <c r="L121" s="3"/>
    </row>
    <row r="122" spans="1:19" x14ac:dyDescent="0.2">
      <c r="A122" s="22" t="s">
        <v>93</v>
      </c>
      <c r="F122" s="3"/>
      <c r="L122" s="3"/>
    </row>
    <row r="123" spans="1:19" x14ac:dyDescent="0.2">
      <c r="A123" s="22" t="s">
        <v>93</v>
      </c>
      <c r="F123" s="3"/>
      <c r="L123" s="3"/>
    </row>
    <row r="124" spans="1:19" x14ac:dyDescent="0.2">
      <c r="A124" s="40" t="s">
        <v>94</v>
      </c>
      <c r="B124" s="41">
        <v>0</v>
      </c>
      <c r="C124" s="41">
        <f>D124</f>
        <v>1.3</v>
      </c>
      <c r="D124" s="41">
        <v>1.3</v>
      </c>
      <c r="E124" s="48">
        <f>[8]Entry!B30</f>
        <v>368227</v>
      </c>
      <c r="F124" s="45">
        <f>[8]Entry!E30</f>
        <v>12.74</v>
      </c>
      <c r="G124" s="53">
        <f>[8]Entry!F30</f>
        <v>1.4E-2</v>
      </c>
      <c r="H124" s="53">
        <f>[8]Entry!G30</f>
        <v>2.5999999999999999E-2</v>
      </c>
      <c r="I124" s="53">
        <f>[8]Entry!H30</f>
        <v>4.5999999999999999E-2</v>
      </c>
      <c r="J124" s="53">
        <f>[8]Entry!I30</f>
        <v>2.8776978417266235</v>
      </c>
      <c r="K124" s="45"/>
      <c r="L124" s="45">
        <f>[8]Entry!K30</f>
        <v>1.5549999999999999</v>
      </c>
      <c r="M124" s="47"/>
      <c r="N124" s="47"/>
      <c r="O124" s="48" t="s">
        <v>32</v>
      </c>
      <c r="P124" s="49"/>
      <c r="Q124" s="55">
        <f>HEADER!$J$35</f>
        <v>43501</v>
      </c>
      <c r="R124" s="55">
        <f>HEADER!$J$35</f>
        <v>43501</v>
      </c>
      <c r="S124" s="51" t="s">
        <v>104</v>
      </c>
    </row>
    <row r="125" spans="1:19" x14ac:dyDescent="0.2">
      <c r="A125" s="40" t="s">
        <v>94</v>
      </c>
      <c r="B125" s="41">
        <f>C124</f>
        <v>1.3</v>
      </c>
      <c r="C125" s="41">
        <f>B125+D125</f>
        <v>2.4000000000000004</v>
      </c>
      <c r="D125" s="41">
        <v>1.1000000000000001</v>
      </c>
      <c r="E125" s="48">
        <f>[8]Entry!B31</f>
        <v>368228</v>
      </c>
      <c r="F125" s="45">
        <f>[8]Entry!E31</f>
        <v>1.86</v>
      </c>
      <c r="G125" s="53">
        <f>[8]Entry!F31</f>
        <v>0.63300000000000001</v>
      </c>
      <c r="H125" s="53">
        <f>[8]Entry!G31</f>
        <v>0.15</v>
      </c>
      <c r="I125" s="53">
        <f>[8]Entry!H31</f>
        <v>0.16400000000000001</v>
      </c>
      <c r="J125" s="53">
        <f>[8]Entry!I31</f>
        <v>2.8571428571428572</v>
      </c>
      <c r="K125" s="45"/>
      <c r="L125" s="45">
        <f>[8]Entry!K31</f>
        <v>14.839</v>
      </c>
      <c r="M125" s="47"/>
      <c r="N125" s="47"/>
      <c r="O125" s="48" t="s">
        <v>33</v>
      </c>
      <c r="P125" s="49">
        <v>1.1000000000000001</v>
      </c>
      <c r="Q125" s="55">
        <f>HEADER!$J$35</f>
        <v>43501</v>
      </c>
      <c r="R125" s="55">
        <f>HEADER!$J$35</f>
        <v>43501</v>
      </c>
      <c r="S125" s="51" t="s">
        <v>104</v>
      </c>
    </row>
    <row r="126" spans="1:19" x14ac:dyDescent="0.2">
      <c r="A126" s="40" t="s">
        <v>94</v>
      </c>
      <c r="B126" s="41">
        <f>C125</f>
        <v>2.4000000000000004</v>
      </c>
      <c r="C126" s="41">
        <f>B126+D126</f>
        <v>4.1000000000000005</v>
      </c>
      <c r="D126" s="41">
        <v>1.7</v>
      </c>
      <c r="E126" s="48">
        <f>[8]Entry!B32</f>
        <v>368229</v>
      </c>
      <c r="F126" s="45">
        <f>[8]Entry!E32</f>
        <v>1.452</v>
      </c>
      <c r="G126" s="53">
        <f>[8]Entry!F32</f>
        <v>1.4E-2</v>
      </c>
      <c r="H126" s="53">
        <f>[8]Entry!G32</f>
        <v>4.1000000000000002E-2</v>
      </c>
      <c r="I126" s="53">
        <f>[8]Entry!H32</f>
        <v>0.08</v>
      </c>
      <c r="J126" s="53">
        <f>[8]Entry!I32</f>
        <v>2.9197080291970825</v>
      </c>
      <c r="K126" s="45"/>
      <c r="L126" s="45">
        <f>[8]Entry!K32</f>
        <v>2.3109999999999999</v>
      </c>
      <c r="M126" s="47"/>
      <c r="N126" s="47"/>
      <c r="O126" s="48" t="s">
        <v>34</v>
      </c>
      <c r="P126" s="49"/>
      <c r="Q126" s="55">
        <f>HEADER!$J$35</f>
        <v>43501</v>
      </c>
      <c r="R126" s="55">
        <f>HEADER!$J$35</f>
        <v>43501</v>
      </c>
      <c r="S126" s="51" t="s">
        <v>104</v>
      </c>
    </row>
    <row r="127" spans="1:19" x14ac:dyDescent="0.2">
      <c r="A127" s="40" t="s">
        <v>95</v>
      </c>
      <c r="B127" s="41">
        <v>0</v>
      </c>
      <c r="C127" s="41">
        <f>D127</f>
        <v>2</v>
      </c>
      <c r="D127" s="41">
        <v>2</v>
      </c>
      <c r="E127" s="48">
        <f>[9]Entry!B8</f>
        <v>368554</v>
      </c>
      <c r="F127" s="45">
        <f>[9]Entry!E8</f>
        <v>0.17800000000000002</v>
      </c>
      <c r="G127" s="53">
        <f>[9]Entry!F8</f>
        <v>1.6E-2</v>
      </c>
      <c r="H127" s="53">
        <f>[9]Entry!G8</f>
        <v>2.1999999999999999E-2</v>
      </c>
      <c r="I127" s="53">
        <f>[9]Entry!H8</f>
        <v>0.125</v>
      </c>
      <c r="J127" s="53">
        <f>[9]Entry!I8</f>
        <v>2.8368794326241202</v>
      </c>
      <c r="K127" s="45"/>
      <c r="L127" s="45">
        <f>[9]Entry!K8</f>
        <v>1.5589999999999999</v>
      </c>
      <c r="M127" s="47"/>
      <c r="N127" s="47"/>
      <c r="O127" s="48" t="s">
        <v>32</v>
      </c>
      <c r="P127" s="49"/>
      <c r="Q127" s="54">
        <v>43560</v>
      </c>
      <c r="R127" s="54">
        <v>43560</v>
      </c>
      <c r="S127" s="51" t="s">
        <v>104</v>
      </c>
    </row>
    <row r="128" spans="1:19" x14ac:dyDescent="0.2">
      <c r="A128" s="40" t="s">
        <v>95</v>
      </c>
      <c r="B128" s="41">
        <f>C127</f>
        <v>2</v>
      </c>
      <c r="C128" s="41">
        <f>B128+D128</f>
        <v>2.5</v>
      </c>
      <c r="D128" s="41">
        <v>0.5</v>
      </c>
      <c r="E128" s="48">
        <f>[9]Entry!B9</f>
        <v>368555</v>
      </c>
      <c r="F128" s="45">
        <f>[9]Entry!E9</f>
        <v>23.148000000000003</v>
      </c>
      <c r="G128" s="53">
        <f>[9]Entry!F9</f>
        <v>0.16200000000000001</v>
      </c>
      <c r="H128" s="53">
        <f>[9]Entry!G9</f>
        <v>0.44600000000000001</v>
      </c>
      <c r="I128" s="53">
        <f>[9]Entry!H9</f>
        <v>0.64300000000000002</v>
      </c>
      <c r="J128" s="53">
        <f>[9]Entry!I9</f>
        <v>2.9411764705882426</v>
      </c>
      <c r="K128" s="45"/>
      <c r="L128" s="45">
        <f>[9]Entry!K9</f>
        <v>3.7229999999999999</v>
      </c>
      <c r="M128" s="47"/>
      <c r="N128" s="47"/>
      <c r="O128" s="48" t="s">
        <v>33</v>
      </c>
      <c r="P128" s="49">
        <v>0.5</v>
      </c>
      <c r="Q128" s="54">
        <v>43560</v>
      </c>
      <c r="R128" s="54">
        <v>43560</v>
      </c>
      <c r="S128" s="51" t="s">
        <v>104</v>
      </c>
    </row>
    <row r="129" spans="1:19" x14ac:dyDescent="0.2">
      <c r="A129" s="40" t="s">
        <v>95</v>
      </c>
      <c r="B129" s="41">
        <f>C128</f>
        <v>2.5</v>
      </c>
      <c r="C129" s="41">
        <f>B129+D129</f>
        <v>3</v>
      </c>
      <c r="D129" s="41">
        <v>0.5</v>
      </c>
      <c r="E129" s="48">
        <f>[9]Entry!B10</f>
        <v>368556</v>
      </c>
      <c r="F129" s="45">
        <f>[9]Entry!E10</f>
        <v>0.98</v>
      </c>
      <c r="G129" s="53">
        <f>[9]Entry!F10</f>
        <v>3.7999999999999999E-2</v>
      </c>
      <c r="H129" s="53">
        <f>[9]Entry!G10</f>
        <v>7.4999999999999997E-2</v>
      </c>
      <c r="I129" s="53">
        <f>[9]Entry!H10</f>
        <v>0.20399999999999999</v>
      </c>
      <c r="J129" s="53">
        <f>[9]Entry!I10</f>
        <v>2.7586206896551726</v>
      </c>
      <c r="K129" s="45"/>
      <c r="L129" s="45">
        <f>[9]Entry!K10</f>
        <v>2.996</v>
      </c>
      <c r="M129" s="47"/>
      <c r="N129" s="47"/>
      <c r="O129" s="48" t="s">
        <v>33</v>
      </c>
      <c r="P129" s="49">
        <v>0.5</v>
      </c>
      <c r="Q129" s="54">
        <v>43560</v>
      </c>
      <c r="R129" s="54">
        <v>43560</v>
      </c>
      <c r="S129" s="51" t="s">
        <v>104</v>
      </c>
    </row>
    <row r="130" spans="1:19" x14ac:dyDescent="0.2">
      <c r="A130" s="40" t="s">
        <v>95</v>
      </c>
      <c r="B130" s="41">
        <f>C129</f>
        <v>3</v>
      </c>
      <c r="C130" s="41">
        <f>B130+D130</f>
        <v>4</v>
      </c>
      <c r="D130" s="41">
        <v>1</v>
      </c>
      <c r="E130" s="48">
        <f>[9]Entry!B11</f>
        <v>368557</v>
      </c>
      <c r="F130" s="45">
        <f>[9]Entry!E11</f>
        <v>0.7</v>
      </c>
      <c r="G130" s="53">
        <f>[9]Entry!F11</f>
        <v>2.8000000000000001E-2</v>
      </c>
      <c r="H130" s="53">
        <f>[9]Entry!G11</f>
        <v>0.13700000000000001</v>
      </c>
      <c r="I130" s="53">
        <f>[9]Entry!H11</f>
        <v>0.28799999999999998</v>
      </c>
      <c r="J130" s="53">
        <f>[9]Entry!I11</f>
        <v>2.7027027027027004</v>
      </c>
      <c r="K130" s="45"/>
      <c r="L130" s="45">
        <f>[9]Entry!K11</f>
        <v>5.0869999999999997</v>
      </c>
      <c r="M130" s="47"/>
      <c r="N130" s="47"/>
      <c r="O130" s="48" t="s">
        <v>34</v>
      </c>
      <c r="P130" s="49"/>
      <c r="Q130" s="54">
        <v>43560</v>
      </c>
      <c r="R130" s="54">
        <v>43560</v>
      </c>
      <c r="S130" s="51" t="s">
        <v>104</v>
      </c>
    </row>
    <row r="131" spans="1:19" x14ac:dyDescent="0.2">
      <c r="A131" s="40" t="s">
        <v>96</v>
      </c>
      <c r="B131" s="41">
        <v>0</v>
      </c>
      <c r="C131" s="41">
        <f>D131</f>
        <v>1.9</v>
      </c>
      <c r="D131" s="41">
        <v>1.9</v>
      </c>
      <c r="E131" s="48">
        <f>[10]Entry!B8</f>
        <v>369145</v>
      </c>
      <c r="F131" s="45">
        <f>[10]Entry!E8</f>
        <v>1.4960000000000002</v>
      </c>
      <c r="G131" s="53">
        <f>[10]Entry!F8</f>
        <v>0.18</v>
      </c>
      <c r="H131" s="53">
        <f>[10]Entry!G8</f>
        <v>0.38400000000000001</v>
      </c>
      <c r="I131" s="53">
        <f>[10]Entry!H8</f>
        <v>0.67300000000000004</v>
      </c>
      <c r="J131" s="53">
        <f>[10]Entry!I8</f>
        <v>2.8776978417266235</v>
      </c>
      <c r="K131" s="45"/>
      <c r="L131" s="45">
        <f>[10]Entry!K8</f>
        <v>14.018000000000001</v>
      </c>
      <c r="M131" s="47"/>
      <c r="N131" s="47"/>
      <c r="O131" s="48" t="s">
        <v>32</v>
      </c>
      <c r="P131" s="49"/>
      <c r="Q131" s="54">
        <v>43651</v>
      </c>
      <c r="R131" s="54">
        <v>43682</v>
      </c>
      <c r="S131" s="51" t="s">
        <v>105</v>
      </c>
    </row>
    <row r="132" spans="1:19" x14ac:dyDescent="0.2">
      <c r="A132" s="40" t="s">
        <v>96</v>
      </c>
      <c r="B132" s="41">
        <f>C131</f>
        <v>1.9</v>
      </c>
      <c r="C132" s="41">
        <f>B132+D132</f>
        <v>3.3</v>
      </c>
      <c r="D132" s="41">
        <v>1.4</v>
      </c>
      <c r="E132" s="48">
        <f>[10]Entry!B9</f>
        <v>369146</v>
      </c>
      <c r="F132" s="45">
        <f>[10]Entry!E9</f>
        <v>7.6859999999999991</v>
      </c>
      <c r="G132" s="53">
        <f>[10]Entry!F9</f>
        <v>0.157</v>
      </c>
      <c r="H132" s="53">
        <f>[10]Entry!G9</f>
        <v>8.3000000000000004E-2</v>
      </c>
      <c r="I132" s="53">
        <f>[10]Entry!H9</f>
        <v>0.46</v>
      </c>
      <c r="J132" s="53">
        <f>[10]Entry!I9</f>
        <v>2.8776978417266235</v>
      </c>
      <c r="K132" s="45"/>
      <c r="L132" s="45">
        <f>[10]Entry!K9</f>
        <v>9.0429999999999993</v>
      </c>
      <c r="M132" s="47"/>
      <c r="N132" s="47"/>
      <c r="O132" s="48" t="s">
        <v>33</v>
      </c>
      <c r="P132" s="49">
        <v>1.4</v>
      </c>
      <c r="Q132" s="54">
        <v>43651</v>
      </c>
      <c r="R132" s="54">
        <v>43682</v>
      </c>
      <c r="S132" s="51" t="s">
        <v>105</v>
      </c>
    </row>
    <row r="133" spans="1:19" x14ac:dyDescent="0.2">
      <c r="A133" s="40" t="s">
        <v>96</v>
      </c>
      <c r="B133" s="41">
        <f>C132</f>
        <v>3.3</v>
      </c>
      <c r="C133" s="41">
        <f>B133+D133</f>
        <v>3.8</v>
      </c>
      <c r="D133" s="41">
        <v>0.5</v>
      </c>
      <c r="E133" s="48">
        <f>[10]Entry!B10</f>
        <v>369147</v>
      </c>
      <c r="F133" s="45">
        <f>[10]Entry!E10</f>
        <v>0.39399999999999996</v>
      </c>
      <c r="G133" s="53">
        <f>[10]Entry!F10</f>
        <v>1.0999999999999999E-2</v>
      </c>
      <c r="H133" s="53">
        <f>[10]Entry!G10</f>
        <v>4.2999999999999997E-2</v>
      </c>
      <c r="I133" s="53">
        <f>[10]Entry!H10</f>
        <v>7.0000000000000007E-2</v>
      </c>
      <c r="J133" s="53">
        <f>[10]Entry!I10</f>
        <v>2.8571428571428572</v>
      </c>
      <c r="K133" s="45"/>
      <c r="L133" s="45">
        <f>[10]Entry!K10</f>
        <v>3.351</v>
      </c>
      <c r="M133" s="47"/>
      <c r="N133" s="47"/>
      <c r="O133" s="48" t="s">
        <v>34</v>
      </c>
      <c r="P133" s="49"/>
      <c r="Q133" s="54">
        <v>43651</v>
      </c>
      <c r="R133" s="54">
        <v>43682</v>
      </c>
      <c r="S133" s="51" t="s">
        <v>105</v>
      </c>
    </row>
    <row r="134" spans="1:19" x14ac:dyDescent="0.2">
      <c r="A134" s="40" t="s">
        <v>96</v>
      </c>
      <c r="B134" s="41">
        <f>C133</f>
        <v>3.8</v>
      </c>
      <c r="C134" s="41">
        <f>B134+D134</f>
        <v>4.2</v>
      </c>
      <c r="D134" s="41">
        <v>0.4</v>
      </c>
      <c r="E134" s="48">
        <f>[10]Entry!B11</f>
        <v>369148</v>
      </c>
      <c r="F134" s="45">
        <f>[10]Entry!E11</f>
        <v>0.79799999999999993</v>
      </c>
      <c r="G134" s="53">
        <f>[10]Entry!F11</f>
        <v>2.4E-2</v>
      </c>
      <c r="H134" s="53">
        <f>[10]Entry!G11</f>
        <v>0.104</v>
      </c>
      <c r="I134" s="53">
        <f>[10]Entry!H11</f>
        <v>0.20300000000000001</v>
      </c>
      <c r="J134" s="53">
        <f>[10]Entry!I11</f>
        <v>2.8368794326241202</v>
      </c>
      <c r="K134" s="45"/>
      <c r="L134" s="45">
        <f>[10]Entry!K11</f>
        <v>4.4619999999999997</v>
      </c>
      <c r="M134" s="47"/>
      <c r="N134" s="47"/>
      <c r="O134" s="48" t="s">
        <v>34</v>
      </c>
      <c r="P134" s="49"/>
      <c r="Q134" s="54">
        <v>43651</v>
      </c>
      <c r="R134" s="54">
        <v>43682</v>
      </c>
      <c r="S134" s="51" t="s">
        <v>105</v>
      </c>
    </row>
    <row r="135" spans="1:19" x14ac:dyDescent="0.2">
      <c r="A135" s="40" t="s">
        <v>97</v>
      </c>
      <c r="B135" s="41">
        <v>0</v>
      </c>
      <c r="C135" s="41">
        <f>D135</f>
        <v>1.5</v>
      </c>
      <c r="D135" s="41">
        <v>1.5</v>
      </c>
      <c r="E135" s="48">
        <f>[11]Entry!B8</f>
        <v>369341</v>
      </c>
      <c r="F135" s="45">
        <f>[11]Entry!E8</f>
        <v>19.878</v>
      </c>
      <c r="G135" s="53">
        <f>[11]Entry!F8</f>
        <v>0.20499999999999999</v>
      </c>
      <c r="H135" s="53">
        <f>[11]Entry!G8</f>
        <v>3.7999999999999999E-2</v>
      </c>
      <c r="I135" s="53">
        <f>[11]Entry!H8</f>
        <v>0.45900000000000002</v>
      </c>
      <c r="J135" s="53">
        <f>[11]Entry!I8</f>
        <v>3.0303030303030329</v>
      </c>
      <c r="K135" s="45"/>
      <c r="L135" s="45">
        <f>[11]Entry!K8</f>
        <v>14.632</v>
      </c>
      <c r="M135" s="47"/>
      <c r="N135" s="47"/>
      <c r="O135" s="48" t="s">
        <v>32</v>
      </c>
      <c r="P135" s="49"/>
      <c r="Q135" s="54">
        <v>43682</v>
      </c>
      <c r="R135" s="54">
        <v>43713</v>
      </c>
      <c r="S135" s="51" t="s">
        <v>106</v>
      </c>
    </row>
    <row r="136" spans="1:19" x14ac:dyDescent="0.2">
      <c r="A136" s="40" t="s">
        <v>97</v>
      </c>
      <c r="B136" s="41">
        <f>C135</f>
        <v>1.5</v>
      </c>
      <c r="C136" s="41">
        <f>B136+D136</f>
        <v>2.1</v>
      </c>
      <c r="D136" s="41">
        <v>0.6</v>
      </c>
      <c r="E136" s="48">
        <f>[11]Entry!B9</f>
        <v>369342</v>
      </c>
      <c r="F136" s="45">
        <f>[11]Entry!E9</f>
        <v>17.41</v>
      </c>
      <c r="G136" s="53">
        <f>[11]Entry!F9</f>
        <v>0.38100000000000001</v>
      </c>
      <c r="H136" s="53">
        <f>[11]Entry!G9</f>
        <v>1.6910000000000001</v>
      </c>
      <c r="I136" s="53">
        <f>[11]Entry!H9</f>
        <v>1.3220000000000001</v>
      </c>
      <c r="J136" s="53">
        <f>[11]Entry!I9</f>
        <v>2.6490066225165525</v>
      </c>
      <c r="K136" s="45"/>
      <c r="L136" s="45">
        <f>[11]Entry!K9</f>
        <v>3.9060000000000001</v>
      </c>
      <c r="M136" s="47"/>
      <c r="N136" s="47"/>
      <c r="O136" s="48" t="s">
        <v>33</v>
      </c>
      <c r="P136" s="41">
        <v>0.6</v>
      </c>
      <c r="Q136" s="54">
        <v>43682</v>
      </c>
      <c r="R136" s="54">
        <v>43713</v>
      </c>
      <c r="S136" s="51" t="s">
        <v>106</v>
      </c>
    </row>
    <row r="137" spans="1:19" x14ac:dyDescent="0.2">
      <c r="A137" s="40" t="s">
        <v>97</v>
      </c>
      <c r="B137" s="41">
        <f>C136</f>
        <v>2.1</v>
      </c>
      <c r="C137" s="41">
        <f>B137+D137</f>
        <v>3.5</v>
      </c>
      <c r="D137" s="41">
        <v>1.4</v>
      </c>
      <c r="E137" s="48">
        <f>[11]Entry!B10</f>
        <v>369343</v>
      </c>
      <c r="F137" s="45">
        <f>[11]Entry!E10</f>
        <v>17.143999999999998</v>
      </c>
      <c r="G137" s="53">
        <f>[11]Entry!F10</f>
        <v>1.1779999999999999</v>
      </c>
      <c r="H137" s="53">
        <f>[11]Entry!G10</f>
        <v>0.1</v>
      </c>
      <c r="I137" s="53">
        <f>[11]Entry!H10</f>
        <v>0.89500000000000002</v>
      </c>
      <c r="J137" s="53">
        <f>[11]Entry!I10</f>
        <v>3.0075187969924917</v>
      </c>
      <c r="K137" s="45"/>
      <c r="L137" s="45">
        <f>[11]Entry!K10</f>
        <v>7.9029999999999996</v>
      </c>
      <c r="M137" s="47"/>
      <c r="N137" s="47"/>
      <c r="O137" s="48" t="s">
        <v>33</v>
      </c>
      <c r="P137" s="41">
        <v>1.4</v>
      </c>
      <c r="Q137" s="54">
        <v>43682</v>
      </c>
      <c r="R137" s="54">
        <v>43713</v>
      </c>
      <c r="S137" s="51" t="s">
        <v>106</v>
      </c>
    </row>
    <row r="138" spans="1:19" x14ac:dyDescent="0.2">
      <c r="A138" s="40" t="s">
        <v>97</v>
      </c>
      <c r="B138" s="41">
        <f>C137</f>
        <v>3.5</v>
      </c>
      <c r="C138" s="41">
        <f>B138+D138</f>
        <v>3.9</v>
      </c>
      <c r="D138" s="41">
        <v>0.4</v>
      </c>
      <c r="E138" s="48">
        <f>[11]Entry!B11</f>
        <v>369344</v>
      </c>
      <c r="F138" s="45">
        <f>[11]Entry!E11</f>
        <v>878.12199999999996</v>
      </c>
      <c r="G138" s="53">
        <f>[11]Entry!F11</f>
        <v>1.6870000000000001</v>
      </c>
      <c r="H138" s="53">
        <f>[11]Entry!G11</f>
        <v>1.82</v>
      </c>
      <c r="I138" s="53">
        <f>[11]Entry!H11</f>
        <v>1.421</v>
      </c>
      <c r="J138" s="53">
        <f>[11]Entry!I11</f>
        <v>3.0075187969924788</v>
      </c>
      <c r="K138" s="45"/>
      <c r="L138" s="45">
        <f>[11]Entry!K11</f>
        <v>109.071</v>
      </c>
      <c r="M138" s="47"/>
      <c r="N138" s="47"/>
      <c r="O138" s="48" t="s">
        <v>33</v>
      </c>
      <c r="P138" s="41">
        <v>0.4</v>
      </c>
      <c r="Q138" s="54">
        <v>43682</v>
      </c>
      <c r="R138" s="54">
        <v>43713</v>
      </c>
      <c r="S138" s="51" t="s">
        <v>106</v>
      </c>
    </row>
    <row r="139" spans="1:19" x14ac:dyDescent="0.2">
      <c r="A139" s="40" t="s">
        <v>98</v>
      </c>
      <c r="B139" s="41">
        <v>0</v>
      </c>
      <c r="C139" s="41">
        <f>D139</f>
        <v>0.8</v>
      </c>
      <c r="D139" s="41">
        <v>0.8</v>
      </c>
      <c r="E139" s="48">
        <f>[12]Entry!B30</f>
        <v>369853</v>
      </c>
      <c r="F139" s="45">
        <f>[12]Entry!E30</f>
        <v>9.17</v>
      </c>
      <c r="G139" s="53">
        <f>[12]Entry!F30</f>
        <v>7.0000000000000001E-3</v>
      </c>
      <c r="H139" s="53">
        <f>[12]Entry!G30</f>
        <v>1.4999999999999999E-2</v>
      </c>
      <c r="I139" s="53">
        <f>[12]Entry!H30</f>
        <v>5.2999999999999999E-2</v>
      </c>
      <c r="J139" s="53">
        <f>[12]Entry!I30</f>
        <v>2.6666666666666665</v>
      </c>
      <c r="K139" s="45"/>
      <c r="L139" s="45">
        <f>[12]Entry!K30</f>
        <v>2.0139999999999998</v>
      </c>
      <c r="M139" s="47"/>
      <c r="N139" s="47"/>
      <c r="O139" s="48" t="s">
        <v>32</v>
      </c>
      <c r="P139" s="49"/>
      <c r="Q139" s="54">
        <v>43774</v>
      </c>
      <c r="R139" s="54">
        <v>43804</v>
      </c>
      <c r="S139" s="51" t="s">
        <v>107</v>
      </c>
    </row>
    <row r="140" spans="1:19" x14ac:dyDescent="0.2">
      <c r="A140" s="40" t="s">
        <v>98</v>
      </c>
      <c r="B140" s="41">
        <f>C139</f>
        <v>0.8</v>
      </c>
      <c r="C140" s="41">
        <f>B140+D140</f>
        <v>1.3</v>
      </c>
      <c r="D140" s="41">
        <v>0.5</v>
      </c>
      <c r="E140" s="48">
        <f>[12]Entry!B31</f>
        <v>369854</v>
      </c>
      <c r="F140" s="45">
        <f>[12]Entry!E31</f>
        <v>12.065999999999999</v>
      </c>
      <c r="G140" s="53">
        <f>[12]Entry!F31</f>
        <v>5.3999999999999999E-2</v>
      </c>
      <c r="H140" s="53">
        <f>[12]Entry!G31</f>
        <v>4.3999999999999997E-2</v>
      </c>
      <c r="I140" s="53">
        <f>[12]Entry!H31</f>
        <v>7.3999999999999996E-2</v>
      </c>
      <c r="J140" s="53">
        <f>[12]Entry!I31</f>
        <v>2.7586206896551726</v>
      </c>
      <c r="K140" s="45"/>
      <c r="L140" s="45">
        <f>[12]Entry!K31</f>
        <v>6.7409999999999997</v>
      </c>
      <c r="M140" s="47"/>
      <c r="N140" s="47"/>
      <c r="O140" s="48" t="s">
        <v>33</v>
      </c>
      <c r="P140" s="41">
        <v>0.5</v>
      </c>
      <c r="Q140" s="54">
        <v>43774</v>
      </c>
      <c r="R140" s="54">
        <v>43804</v>
      </c>
      <c r="S140" s="51" t="s">
        <v>107</v>
      </c>
    </row>
    <row r="141" spans="1:19" x14ac:dyDescent="0.2">
      <c r="A141" s="40" t="s">
        <v>98</v>
      </c>
      <c r="B141" s="41">
        <f>C140</f>
        <v>1.3</v>
      </c>
      <c r="C141" s="41">
        <f>B141+D141</f>
        <v>3.5999999999999996</v>
      </c>
      <c r="D141" s="41">
        <v>2.2999999999999998</v>
      </c>
      <c r="E141" s="48">
        <f>[12]Entry!B32</f>
        <v>369855</v>
      </c>
      <c r="F141" s="45">
        <f>[12]Entry!E32</f>
        <v>0.86199999999999999</v>
      </c>
      <c r="G141" s="53">
        <f>[12]Entry!F32</f>
        <v>2E-3</v>
      </c>
      <c r="H141" s="53">
        <f>[12]Entry!G32</f>
        <v>0.19900000000000001</v>
      </c>
      <c r="I141" s="53">
        <f>[12]Entry!H32</f>
        <v>0.251</v>
      </c>
      <c r="J141" s="53">
        <f>[12]Entry!I32</f>
        <v>2.7586206896551726</v>
      </c>
      <c r="K141" s="45"/>
      <c r="L141" s="45">
        <f>[12]Entry!K32</f>
        <v>1.2130000000000001</v>
      </c>
      <c r="M141" s="47"/>
      <c r="N141" s="47"/>
      <c r="O141" s="48" t="s">
        <v>33</v>
      </c>
      <c r="P141" s="41">
        <v>2.2999999999999998</v>
      </c>
      <c r="Q141" s="54">
        <v>43774</v>
      </c>
      <c r="R141" s="54">
        <v>43804</v>
      </c>
      <c r="S141" s="51" t="s">
        <v>107</v>
      </c>
    </row>
    <row r="142" spans="1:19" x14ac:dyDescent="0.2">
      <c r="A142" s="40" t="s">
        <v>98</v>
      </c>
      <c r="B142" s="41">
        <f>C141</f>
        <v>3.5999999999999996</v>
      </c>
      <c r="C142" s="41">
        <f>B142+D142</f>
        <v>3.8999999999999995</v>
      </c>
      <c r="D142" s="41">
        <v>0.3</v>
      </c>
      <c r="E142" s="48">
        <f>[12]Entry!B33</f>
        <v>369856</v>
      </c>
      <c r="F142" s="45">
        <f>[12]Entry!E33</f>
        <v>579.89800000000002</v>
      </c>
      <c r="G142" s="53">
        <f>[12]Entry!F33</f>
        <v>2.8260000000000001</v>
      </c>
      <c r="H142" s="53">
        <f>[12]Entry!G33</f>
        <v>0.61899999999999999</v>
      </c>
      <c r="I142" s="53">
        <f>[12]Entry!H33</f>
        <v>0.61</v>
      </c>
      <c r="J142" s="53">
        <f>[12]Entry!I33</f>
        <v>2.7777777777777821</v>
      </c>
      <c r="K142" s="45"/>
      <c r="L142" s="45">
        <f>[12]Entry!K33</f>
        <v>15.398999999999999</v>
      </c>
      <c r="M142" s="47"/>
      <c r="N142" s="47"/>
      <c r="O142" s="48" t="s">
        <v>33</v>
      </c>
      <c r="P142" s="41">
        <v>0.3</v>
      </c>
      <c r="Q142" s="54">
        <v>43774</v>
      </c>
      <c r="R142" s="54">
        <v>43804</v>
      </c>
      <c r="S142" s="51" t="s">
        <v>107</v>
      </c>
    </row>
    <row r="143" spans="1:19" x14ac:dyDescent="0.2">
      <c r="A143" s="40" t="s">
        <v>99</v>
      </c>
      <c r="B143" s="41">
        <v>0</v>
      </c>
      <c r="C143" s="41">
        <f>D143</f>
        <v>0.8</v>
      </c>
      <c r="D143" s="41">
        <v>0.8</v>
      </c>
      <c r="E143" s="48">
        <f>[13]Entry!B15</f>
        <v>370206</v>
      </c>
      <c r="F143" s="45">
        <f>[13]Entry!E15</f>
        <v>8.6639999999999997</v>
      </c>
      <c r="G143" s="53">
        <f>[13]Entry!F15</f>
        <v>3.3000000000000002E-2</v>
      </c>
      <c r="H143" s="53">
        <f>[13]Entry!G15</f>
        <v>9.2999999999999999E-2</v>
      </c>
      <c r="I143" s="53">
        <f>[13]Entry!H15</f>
        <v>0.22700000000000001</v>
      </c>
      <c r="J143" s="53">
        <f>[13]Entry!I15</f>
        <v>2.6143790849673185</v>
      </c>
      <c r="K143" s="45"/>
      <c r="L143" s="45">
        <f>[13]Entry!K15</f>
        <v>33.866999999999997</v>
      </c>
      <c r="M143" s="47"/>
      <c r="N143" s="47"/>
      <c r="O143" s="48" t="s">
        <v>32</v>
      </c>
      <c r="P143" s="49"/>
      <c r="Q143" s="56" t="s">
        <v>108</v>
      </c>
      <c r="R143" s="56" t="s">
        <v>108</v>
      </c>
      <c r="S143" s="51" t="s">
        <v>109</v>
      </c>
    </row>
    <row r="144" spans="1:19" x14ac:dyDescent="0.2">
      <c r="A144" s="40" t="s">
        <v>99</v>
      </c>
      <c r="B144" s="41">
        <f>C143</f>
        <v>0.8</v>
      </c>
      <c r="C144" s="41">
        <f>B144+D144</f>
        <v>1.2000000000000002</v>
      </c>
      <c r="D144" s="41">
        <v>0.4</v>
      </c>
      <c r="E144" s="48">
        <f>[13]Entry!B16</f>
        <v>370207</v>
      </c>
      <c r="F144" s="45">
        <f>[13]Entry!E16</f>
        <v>1.7380000000000002</v>
      </c>
      <c r="G144" s="53">
        <f>[13]Entry!F16</f>
        <v>1.0369999999999999</v>
      </c>
      <c r="H144" s="53">
        <f>[13]Entry!G16</f>
        <v>1.59</v>
      </c>
      <c r="I144" s="53">
        <f>[13]Entry!H16</f>
        <v>5.0149999999999997</v>
      </c>
      <c r="J144" s="53">
        <f>[13]Entry!I16</f>
        <v>2.8571428571428572</v>
      </c>
      <c r="K144" s="45"/>
      <c r="L144" s="45">
        <f>[13]Entry!K16</f>
        <v>18.079999999999998</v>
      </c>
      <c r="M144" s="47"/>
      <c r="N144" s="47"/>
      <c r="O144" s="48" t="s">
        <v>33</v>
      </c>
      <c r="P144" s="49">
        <v>0.4</v>
      </c>
      <c r="Q144" s="56" t="s">
        <v>108</v>
      </c>
      <c r="R144" s="56" t="s">
        <v>108</v>
      </c>
      <c r="S144" s="51" t="s">
        <v>109</v>
      </c>
    </row>
    <row r="145" spans="1:19" x14ac:dyDescent="0.2">
      <c r="A145" s="40" t="s">
        <v>99</v>
      </c>
      <c r="B145" s="41">
        <f>C144</f>
        <v>1.2000000000000002</v>
      </c>
      <c r="C145" s="41">
        <f>B145+D145</f>
        <v>2.5</v>
      </c>
      <c r="D145" s="41">
        <v>1.3</v>
      </c>
      <c r="E145" s="48">
        <f>[13]Entry!B17</f>
        <v>370208</v>
      </c>
      <c r="F145" s="45">
        <f>[13]Entry!E17</f>
        <v>1.3120000000000003</v>
      </c>
      <c r="G145" s="53">
        <f>[13]Entry!F17</f>
        <v>3.5000000000000003E-2</v>
      </c>
      <c r="H145" s="53">
        <f>[13]Entry!G17</f>
        <v>6.2E-2</v>
      </c>
      <c r="I145" s="53">
        <f>[13]Entry!H17</f>
        <v>0.34399999999999997</v>
      </c>
      <c r="J145" s="53">
        <f>[13]Entry!I17</f>
        <v>2.8985507246376909</v>
      </c>
      <c r="K145" s="45"/>
      <c r="L145" s="45">
        <f>[13]Entry!K17</f>
        <v>9.34</v>
      </c>
      <c r="M145" s="47"/>
      <c r="N145" s="47"/>
      <c r="O145" s="48" t="s">
        <v>34</v>
      </c>
      <c r="P145" s="49"/>
      <c r="Q145" s="56" t="s">
        <v>108</v>
      </c>
      <c r="R145" s="56" t="s">
        <v>108</v>
      </c>
      <c r="S145" s="51" t="s">
        <v>109</v>
      </c>
    </row>
    <row r="146" spans="1:19" x14ac:dyDescent="0.2">
      <c r="A146" s="40" t="s">
        <v>99</v>
      </c>
      <c r="B146" s="41">
        <f>C145</f>
        <v>2.5</v>
      </c>
      <c r="C146" s="41">
        <f>B146+D146</f>
        <v>3.8</v>
      </c>
      <c r="D146" s="41">
        <v>1.3</v>
      </c>
      <c r="E146" s="48">
        <f>[13]Entry!$B$19</f>
        <v>370210</v>
      </c>
      <c r="F146" s="45">
        <f>[13]Entry!E19</f>
        <v>1.3580000000000001</v>
      </c>
      <c r="G146" s="53">
        <f>[13]Entry!F19</f>
        <v>4.8000000000000001E-2</v>
      </c>
      <c r="H146" s="53">
        <f>[13]Entry!G19</f>
        <v>4.5999999999999999E-2</v>
      </c>
      <c r="I146" s="53">
        <f>[13]Entry!H19</f>
        <v>0.188</v>
      </c>
      <c r="J146" s="53">
        <f>[13]Entry!I19</f>
        <v>2.8368794326241202</v>
      </c>
      <c r="K146" s="45"/>
      <c r="L146" s="45">
        <f>[13]Entry!$K$19</f>
        <v>7.7789999999999999</v>
      </c>
      <c r="M146" s="47"/>
      <c r="N146" s="47"/>
      <c r="O146" s="48" t="s">
        <v>34</v>
      </c>
      <c r="P146" s="49"/>
      <c r="Q146" s="56" t="s">
        <v>108</v>
      </c>
      <c r="R146" s="56" t="s">
        <v>108</v>
      </c>
      <c r="S146" s="51" t="s">
        <v>109</v>
      </c>
    </row>
    <row r="147" spans="1:19" x14ac:dyDescent="0.2">
      <c r="A147" s="22" t="s">
        <v>100</v>
      </c>
      <c r="F147" s="3"/>
      <c r="L147" s="3"/>
      <c r="Q147" s="23"/>
      <c r="R147" s="23"/>
    </row>
    <row r="148" spans="1:19" x14ac:dyDescent="0.2">
      <c r="A148" s="22" t="s">
        <v>100</v>
      </c>
      <c r="F148" s="3"/>
      <c r="L148" s="3"/>
      <c r="Q148" s="23"/>
      <c r="R148" s="23"/>
    </row>
    <row r="149" spans="1:19" x14ac:dyDescent="0.2">
      <c r="A149" s="40" t="s">
        <v>100</v>
      </c>
      <c r="B149" s="41"/>
      <c r="C149" s="41"/>
      <c r="D149" s="41"/>
      <c r="E149" s="48"/>
      <c r="F149" s="45"/>
      <c r="G149" s="53"/>
      <c r="H149" s="53"/>
      <c r="I149" s="53"/>
      <c r="J149" s="53"/>
      <c r="K149" s="45"/>
      <c r="L149" s="45"/>
      <c r="M149" s="47"/>
      <c r="N149" s="47"/>
      <c r="O149" s="48"/>
      <c r="P149" s="49"/>
      <c r="Q149" s="56"/>
      <c r="R149" s="56"/>
      <c r="S149" s="51"/>
    </row>
    <row r="150" spans="1:19" x14ac:dyDescent="0.2">
      <c r="A150" s="40" t="s">
        <v>101</v>
      </c>
      <c r="B150" s="41">
        <v>0</v>
      </c>
      <c r="C150" s="41">
        <f>D150</f>
        <v>0.9</v>
      </c>
      <c r="D150" s="41">
        <v>0.9</v>
      </c>
      <c r="E150" s="48">
        <f>[14]Entry!B8</f>
        <v>371497</v>
      </c>
      <c r="F150" s="45">
        <f>[14]Entry!E8</f>
        <v>40.856000000000002</v>
      </c>
      <c r="G150" s="53">
        <f>[14]Entry!F8</f>
        <v>0.82199999999999995</v>
      </c>
      <c r="H150" s="53">
        <f>[14]Entry!G8</f>
        <v>0.22500000000000001</v>
      </c>
      <c r="I150" s="53">
        <f>[14]Entry!H8</f>
        <v>0.81200000000000006</v>
      </c>
      <c r="J150" s="53">
        <f>[14]Entry!I8</f>
        <v>3.0303030303030329</v>
      </c>
      <c r="K150" s="45"/>
      <c r="L150" s="45">
        <f>[14]Entry!K8</f>
        <v>107.02800000000001</v>
      </c>
      <c r="M150" s="47"/>
      <c r="N150" s="47"/>
      <c r="O150" s="48" t="s">
        <v>33</v>
      </c>
      <c r="P150" s="49">
        <v>0.9</v>
      </c>
      <c r="Q150" s="56" t="s">
        <v>110</v>
      </c>
      <c r="R150" s="56" t="s">
        <v>111</v>
      </c>
      <c r="S150" s="51" t="s">
        <v>112</v>
      </c>
    </row>
    <row r="151" spans="1:19" x14ac:dyDescent="0.2">
      <c r="A151" s="40" t="s">
        <v>101</v>
      </c>
      <c r="B151" s="41">
        <f>C150</f>
        <v>0.9</v>
      </c>
      <c r="C151" s="41">
        <f>B151+D151</f>
        <v>1.5</v>
      </c>
      <c r="D151" s="41">
        <v>0.6</v>
      </c>
      <c r="E151" s="48">
        <f>[14]Entry!B9</f>
        <v>371498</v>
      </c>
      <c r="F151" s="45">
        <f>[14]Entry!E9</f>
        <v>32.57</v>
      </c>
      <c r="G151" s="53">
        <f>[14]Entry!F9</f>
        <v>0.443</v>
      </c>
      <c r="H151" s="53">
        <f>[14]Entry!G9</f>
        <v>6.6420000000000003</v>
      </c>
      <c r="I151" s="53">
        <f>[14]Entry!H9</f>
        <v>3.1419999999999999</v>
      </c>
      <c r="J151" s="53">
        <f>[14]Entry!I9</f>
        <v>3.0769230769230771</v>
      </c>
      <c r="K151" s="45"/>
      <c r="L151" s="45">
        <f>[14]Entry!K9</f>
        <v>26.553000000000001</v>
      </c>
      <c r="M151" s="47"/>
      <c r="N151" s="47"/>
      <c r="O151" s="48" t="s">
        <v>33</v>
      </c>
      <c r="P151" s="49">
        <v>0.6</v>
      </c>
      <c r="Q151" s="56" t="s">
        <v>110</v>
      </c>
      <c r="R151" s="56" t="s">
        <v>111</v>
      </c>
      <c r="S151" s="51" t="s">
        <v>112</v>
      </c>
    </row>
    <row r="152" spans="1:19" x14ac:dyDescent="0.2">
      <c r="A152" s="40" t="s">
        <v>101</v>
      </c>
      <c r="B152" s="41">
        <f>C151</f>
        <v>1.5</v>
      </c>
      <c r="C152" s="41">
        <f>B152+D152</f>
        <v>3</v>
      </c>
      <c r="D152" s="41">
        <v>1.5</v>
      </c>
      <c r="E152" s="48">
        <f>[14]Entry!B10</f>
        <v>371499</v>
      </c>
      <c r="F152" s="45">
        <f>[14]Entry!E10</f>
        <v>11.222000000000001</v>
      </c>
      <c r="G152" s="53">
        <f>[14]Entry!F10</f>
        <v>0.10299999999999999</v>
      </c>
      <c r="H152" s="53">
        <f>[14]Entry!G10</f>
        <v>9.9000000000000005E-2</v>
      </c>
      <c r="I152" s="53">
        <f>[14]Entry!H10</f>
        <v>0.36399999999999999</v>
      </c>
      <c r="J152" s="53">
        <f>[14]Entry!I10</f>
        <v>2.9411764705882426</v>
      </c>
      <c r="K152" s="45"/>
      <c r="L152" s="45">
        <f>[14]Entry!K10</f>
        <v>25.25</v>
      </c>
      <c r="M152" s="47"/>
      <c r="N152" s="47"/>
      <c r="O152" s="48" t="s">
        <v>34</v>
      </c>
      <c r="P152" s="49"/>
      <c r="Q152" s="56" t="s">
        <v>110</v>
      </c>
      <c r="R152" s="56" t="s">
        <v>111</v>
      </c>
      <c r="S152" s="51" t="s">
        <v>112</v>
      </c>
    </row>
    <row r="153" spans="1:19" x14ac:dyDescent="0.2">
      <c r="A153" s="40" t="s">
        <v>101</v>
      </c>
      <c r="B153" s="41">
        <f>C152</f>
        <v>3</v>
      </c>
      <c r="C153" s="41">
        <f>B153+D153</f>
        <v>4.5</v>
      </c>
      <c r="D153" s="41">
        <v>1.5</v>
      </c>
      <c r="E153" s="48">
        <f>[14]Entry!B11</f>
        <v>371500</v>
      </c>
      <c r="F153" s="45">
        <f>[14]Entry!E11</f>
        <v>2.472</v>
      </c>
      <c r="G153" s="53">
        <f>[14]Entry!F11</f>
        <v>6.3E-2</v>
      </c>
      <c r="H153" s="53">
        <f>[14]Entry!G11</f>
        <v>8.3000000000000004E-2</v>
      </c>
      <c r="I153" s="53">
        <f>[14]Entry!H11</f>
        <v>0.27700000000000002</v>
      </c>
      <c r="J153" s="53">
        <f>[14]Entry!I11</f>
        <v>2.8776978417266235</v>
      </c>
      <c r="K153" s="45"/>
      <c r="L153" s="45">
        <f>[14]Entry!K11</f>
        <v>7.069</v>
      </c>
      <c r="M153" s="47"/>
      <c r="N153" s="47"/>
      <c r="O153" s="48" t="s">
        <v>34</v>
      </c>
      <c r="P153" s="49"/>
      <c r="Q153" s="56" t="s">
        <v>110</v>
      </c>
      <c r="R153" s="56" t="s">
        <v>111</v>
      </c>
      <c r="S153" s="51" t="s">
        <v>112</v>
      </c>
    </row>
    <row r="154" spans="1:19" x14ac:dyDescent="0.2">
      <c r="A154" s="22" t="s">
        <v>114</v>
      </c>
      <c r="F154" s="3"/>
      <c r="L154" s="3"/>
      <c r="Q154" s="23"/>
      <c r="R154" s="23"/>
    </row>
    <row r="155" spans="1:19" x14ac:dyDescent="0.2">
      <c r="A155" s="22" t="s">
        <v>114</v>
      </c>
      <c r="F155" s="3"/>
      <c r="L155" s="3"/>
      <c r="Q155" s="23"/>
      <c r="R155" s="23"/>
    </row>
    <row r="156" spans="1:19" x14ac:dyDescent="0.2">
      <c r="A156" s="22" t="s">
        <v>114</v>
      </c>
      <c r="F156" s="3"/>
      <c r="L156" s="3"/>
      <c r="Q156" s="23"/>
      <c r="R156" s="23"/>
    </row>
    <row r="157" spans="1:19" x14ac:dyDescent="0.2">
      <c r="A157" s="40" t="s">
        <v>115</v>
      </c>
      <c r="B157" s="41">
        <v>0</v>
      </c>
      <c r="C157" s="41">
        <f>D157</f>
        <v>0.5</v>
      </c>
      <c r="D157" s="41">
        <v>0.5</v>
      </c>
      <c r="E157" s="48">
        <f>[15]Entry!B8</f>
        <v>372842</v>
      </c>
      <c r="F157" s="45">
        <f>[15]Entry!E8</f>
        <v>1.1440000000000001</v>
      </c>
      <c r="G157" s="53">
        <f>[15]Entry!F8</f>
        <v>5.2999999999999999E-2</v>
      </c>
      <c r="H157" s="53">
        <f>[15]Entry!G8</f>
        <v>0.06</v>
      </c>
      <c r="I157" s="53">
        <f>[15]Entry!H8</f>
        <v>0.71499999999999997</v>
      </c>
      <c r="J157" s="53">
        <f>[15]Entry!I8</f>
        <v>2.9197080291970825</v>
      </c>
      <c r="K157" s="45"/>
      <c r="L157" s="45">
        <f>[15]Entry!K8</f>
        <v>7.1859999999999999</v>
      </c>
      <c r="M157" s="47"/>
      <c r="N157" s="47"/>
      <c r="O157" s="48" t="s">
        <v>32</v>
      </c>
      <c r="P157" s="49"/>
      <c r="Q157" s="56" t="s">
        <v>123</v>
      </c>
      <c r="R157" s="56" t="s">
        <v>124</v>
      </c>
      <c r="S157" s="51" t="s">
        <v>125</v>
      </c>
    </row>
    <row r="158" spans="1:19" x14ac:dyDescent="0.2">
      <c r="A158" s="40" t="s">
        <v>115</v>
      </c>
      <c r="B158" s="41">
        <f>C157</f>
        <v>0.5</v>
      </c>
      <c r="C158" s="41">
        <f>B158+D158</f>
        <v>1.1000000000000001</v>
      </c>
      <c r="D158" s="41">
        <v>0.6</v>
      </c>
      <c r="E158" s="48">
        <f>[15]Entry!B9</f>
        <v>372843</v>
      </c>
      <c r="F158" s="45">
        <f>[15]Entry!E9</f>
        <v>7.6339999999999995</v>
      </c>
      <c r="G158" s="53">
        <f>[15]Entry!F9</f>
        <v>0.88</v>
      </c>
      <c r="H158" s="53">
        <f>[15]Entry!G9</f>
        <v>0.22900000000000001</v>
      </c>
      <c r="I158" s="53">
        <f>[15]Entry!H9</f>
        <v>1.292</v>
      </c>
      <c r="J158" s="53">
        <f>[15]Entry!I9</f>
        <v>3.1249999999999973</v>
      </c>
      <c r="K158" s="45"/>
      <c r="L158" s="45">
        <f>[15]Entry!K9</f>
        <v>11.888</v>
      </c>
      <c r="M158" s="47"/>
      <c r="N158" s="47"/>
      <c r="O158" s="48" t="s">
        <v>33</v>
      </c>
      <c r="P158" s="49">
        <v>0.6</v>
      </c>
      <c r="Q158" s="56" t="s">
        <v>123</v>
      </c>
      <c r="R158" s="56" t="s">
        <v>124</v>
      </c>
      <c r="S158" s="51" t="s">
        <v>125</v>
      </c>
    </row>
    <row r="159" spans="1:19" x14ac:dyDescent="0.2">
      <c r="A159" s="40" t="s">
        <v>115</v>
      </c>
      <c r="B159" s="41">
        <f>C158</f>
        <v>1.1000000000000001</v>
      </c>
      <c r="C159" s="41">
        <f>B159+D159</f>
        <v>1.5</v>
      </c>
      <c r="D159" s="41">
        <v>0.4</v>
      </c>
      <c r="E159" s="48">
        <f>[15]Entry!B10</f>
        <v>372844</v>
      </c>
      <c r="F159" s="45">
        <f>[15]Entry!E10</f>
        <v>5.41</v>
      </c>
      <c r="G159" s="53">
        <f>[15]Entry!F10</f>
        <v>0.19800000000000001</v>
      </c>
      <c r="H159" s="53">
        <f>[15]Entry!G10</f>
        <v>0.499</v>
      </c>
      <c r="I159" s="53">
        <f>[15]Entry!H10</f>
        <v>0.9</v>
      </c>
      <c r="J159" s="53">
        <f>[15]Entry!I10</f>
        <v>2.9629629629629628</v>
      </c>
      <c r="K159" s="45"/>
      <c r="L159" s="45">
        <f>[15]Entry!K10</f>
        <v>7.3760000000000003</v>
      </c>
      <c r="M159" s="47"/>
      <c r="N159" s="47"/>
      <c r="O159" s="48" t="s">
        <v>33</v>
      </c>
      <c r="P159" s="49">
        <v>0.4</v>
      </c>
      <c r="Q159" s="56" t="s">
        <v>123</v>
      </c>
      <c r="R159" s="56" t="s">
        <v>124</v>
      </c>
      <c r="S159" s="51" t="s">
        <v>125</v>
      </c>
    </row>
    <row r="160" spans="1:19" x14ac:dyDescent="0.2">
      <c r="A160" s="40" t="s">
        <v>115</v>
      </c>
      <c r="B160" s="41">
        <f>C159</f>
        <v>1.5</v>
      </c>
      <c r="C160" s="41">
        <f>B160+D160</f>
        <v>2.1</v>
      </c>
      <c r="D160" s="41">
        <v>0.6</v>
      </c>
      <c r="E160" s="48">
        <f>[15]Entry!B11</f>
        <v>372845</v>
      </c>
      <c r="F160" s="45">
        <f>[15]Entry!E11</f>
        <v>3.5839999999999996</v>
      </c>
      <c r="G160" s="53">
        <f>[15]Entry!F11</f>
        <v>3.4000000000000002E-2</v>
      </c>
      <c r="H160" s="53">
        <f>[15]Entry!G11</f>
        <v>3.1E-2</v>
      </c>
      <c r="I160" s="53">
        <f>[15]Entry!H11</f>
        <v>7.6999999999999999E-2</v>
      </c>
      <c r="J160" s="53">
        <f>[15]Entry!I11</f>
        <v>2.8694404591104741</v>
      </c>
      <c r="K160" s="45"/>
      <c r="L160" s="45">
        <f>[15]Entry!K11</f>
        <v>9.7360000000000007</v>
      </c>
      <c r="M160" s="47"/>
      <c r="N160" s="47"/>
      <c r="O160" s="48" t="s">
        <v>33</v>
      </c>
      <c r="P160" s="49">
        <v>0.6</v>
      </c>
      <c r="Q160" s="56" t="s">
        <v>123</v>
      </c>
      <c r="R160" s="56" t="s">
        <v>124</v>
      </c>
      <c r="S160" s="51" t="s">
        <v>125</v>
      </c>
    </row>
    <row r="161" spans="1:19" x14ac:dyDescent="0.2">
      <c r="A161" s="40" t="s">
        <v>115</v>
      </c>
      <c r="B161" s="41">
        <f>C160</f>
        <v>2.1</v>
      </c>
      <c r="C161" s="41">
        <f>B161+D161</f>
        <v>3.4000000000000004</v>
      </c>
      <c r="D161" s="41">
        <v>1.3</v>
      </c>
      <c r="E161" s="48">
        <f>[15]Entry!B12</f>
        <v>372846</v>
      </c>
      <c r="F161" s="45">
        <f>[15]Entry!E12</f>
        <v>1.28</v>
      </c>
      <c r="G161" s="53">
        <f>[15]Entry!F12</f>
        <v>3.3000000000000002E-2</v>
      </c>
      <c r="H161" s="53">
        <f>[15]Entry!G12</f>
        <v>9.9000000000000005E-2</v>
      </c>
      <c r="I161" s="53">
        <f>[15]Entry!H12</f>
        <v>0.40400000000000003</v>
      </c>
      <c r="J161" s="53">
        <f>[15]Entry!I12</f>
        <v>2.8985507246376789</v>
      </c>
      <c r="K161" s="45"/>
      <c r="L161" s="45">
        <f>[15]Entry!K12</f>
        <v>6.4619999999999997</v>
      </c>
      <c r="M161" s="47"/>
      <c r="N161" s="47"/>
      <c r="O161" s="48" t="s">
        <v>34</v>
      </c>
      <c r="P161" s="49"/>
      <c r="Q161" s="56" t="s">
        <v>123</v>
      </c>
      <c r="R161" s="56" t="s">
        <v>124</v>
      </c>
      <c r="S161" s="51" t="s">
        <v>125</v>
      </c>
    </row>
    <row r="162" spans="1:19" x14ac:dyDescent="0.2">
      <c r="A162" s="22" t="s">
        <v>116</v>
      </c>
      <c r="F162" s="3"/>
      <c r="L162" s="3"/>
      <c r="Q162" s="23"/>
      <c r="R162" s="23"/>
    </row>
    <row r="163" spans="1:19" x14ac:dyDescent="0.2">
      <c r="A163" s="22" t="s">
        <v>116</v>
      </c>
      <c r="F163" s="3"/>
      <c r="L163" s="3"/>
      <c r="Q163" s="23"/>
      <c r="R163" s="23"/>
    </row>
    <row r="164" spans="1:19" x14ac:dyDescent="0.2">
      <c r="A164" s="22" t="s">
        <v>116</v>
      </c>
      <c r="F164" s="3"/>
      <c r="L164" s="3"/>
      <c r="Q164" s="23"/>
      <c r="R164" s="23"/>
    </row>
    <row r="165" spans="1:19" x14ac:dyDescent="0.2">
      <c r="A165" s="22" t="s">
        <v>117</v>
      </c>
      <c r="F165" s="3"/>
      <c r="L165" s="3"/>
      <c r="Q165" s="23"/>
      <c r="R165" s="23"/>
    </row>
    <row r="166" spans="1:19" x14ac:dyDescent="0.2">
      <c r="A166" s="22" t="s">
        <v>117</v>
      </c>
      <c r="F166" s="3"/>
      <c r="L166" s="3"/>
      <c r="Q166" s="23"/>
      <c r="R166" s="23"/>
    </row>
    <row r="167" spans="1:19" x14ac:dyDescent="0.2">
      <c r="A167" s="22" t="s">
        <v>117</v>
      </c>
      <c r="F167" s="3"/>
      <c r="L167" s="3"/>
      <c r="Q167" s="23"/>
      <c r="R167" s="23"/>
    </row>
    <row r="168" spans="1:19" x14ac:dyDescent="0.2">
      <c r="A168" s="40" t="s">
        <v>118</v>
      </c>
      <c r="B168" s="41">
        <v>0</v>
      </c>
      <c r="C168" s="41">
        <f>D168</f>
        <v>1.6</v>
      </c>
      <c r="D168" s="41">
        <v>1.6</v>
      </c>
      <c r="E168" s="48">
        <f>[16]Entry!B15</f>
        <v>374086</v>
      </c>
      <c r="F168" s="45">
        <f>[16]Entry!E15</f>
        <v>2.6819999999999999</v>
      </c>
      <c r="G168" s="53">
        <f>[16]Entry!F15</f>
        <v>3.5000000000000003E-2</v>
      </c>
      <c r="H168" s="53">
        <f>[16]Entry!G15</f>
        <v>0.16800000000000001</v>
      </c>
      <c r="I168" s="53">
        <f>[16]Entry!H15</f>
        <v>0.58699999999999997</v>
      </c>
      <c r="J168" s="53">
        <f>[16]Entry!I15</f>
        <v>2.631578947368423</v>
      </c>
      <c r="K168" s="45"/>
      <c r="L168" s="45">
        <f>[16]Entry!K15</f>
        <v>4.7809999999999997</v>
      </c>
      <c r="M168" s="47"/>
      <c r="N168" s="47"/>
      <c r="O168" s="48" t="s">
        <v>32</v>
      </c>
      <c r="P168" s="49"/>
      <c r="Q168" s="54">
        <v>43652</v>
      </c>
      <c r="R168" s="54">
        <v>43652</v>
      </c>
      <c r="S168" s="51" t="s">
        <v>126</v>
      </c>
    </row>
    <row r="169" spans="1:19" x14ac:dyDescent="0.2">
      <c r="A169" s="40" t="s">
        <v>118</v>
      </c>
      <c r="B169" s="41">
        <f>C168</f>
        <v>1.6</v>
      </c>
      <c r="C169" s="41">
        <f>B169+D169</f>
        <v>2.2000000000000002</v>
      </c>
      <c r="D169" s="41">
        <v>0.6</v>
      </c>
      <c r="E169" s="48">
        <f>[16]Entry!B16</f>
        <v>374087</v>
      </c>
      <c r="F169" s="45">
        <f>[16]Entry!E16</f>
        <v>5.9560000000000004</v>
      </c>
      <c r="G169" s="53">
        <f>[16]Entry!F16</f>
        <v>0.34300000000000003</v>
      </c>
      <c r="H169" s="53">
        <f>[16]Entry!G16</f>
        <v>1.1910000000000001</v>
      </c>
      <c r="I169" s="53">
        <f>[16]Entry!H16</f>
        <v>3.3330000000000002</v>
      </c>
      <c r="J169" s="53">
        <f>[16]Entry!I16</f>
        <v>2.777777777777771</v>
      </c>
      <c r="K169" s="45"/>
      <c r="L169" s="45">
        <f>[16]Entry!K16</f>
        <v>15.021000000000001</v>
      </c>
      <c r="M169" s="47"/>
      <c r="N169" s="47"/>
      <c r="O169" s="48" t="s">
        <v>33</v>
      </c>
      <c r="P169" s="49">
        <v>0.6</v>
      </c>
      <c r="Q169" s="54">
        <v>43652</v>
      </c>
      <c r="R169" s="54">
        <v>43652</v>
      </c>
      <c r="S169" s="51" t="s">
        <v>126</v>
      </c>
    </row>
    <row r="170" spans="1:19" x14ac:dyDescent="0.2">
      <c r="A170" s="40" t="s">
        <v>118</v>
      </c>
      <c r="B170" s="41">
        <f>C169</f>
        <v>2.2000000000000002</v>
      </c>
      <c r="C170" s="41">
        <f>B170+D170</f>
        <v>2.9000000000000004</v>
      </c>
      <c r="D170" s="41">
        <v>0.7</v>
      </c>
      <c r="E170" s="48">
        <f>[16]Entry!B17</f>
        <v>374088</v>
      </c>
      <c r="F170" s="45">
        <f>[16]Entry!E17</f>
        <v>8.1440000000000001</v>
      </c>
      <c r="G170" s="53">
        <f>[16]Entry!F17</f>
        <v>0.19600000000000001</v>
      </c>
      <c r="H170" s="53">
        <f>[16]Entry!G17</f>
        <v>0.32800000000000001</v>
      </c>
      <c r="I170" s="53">
        <f>[16]Entry!H17</f>
        <v>0.68100000000000005</v>
      </c>
      <c r="J170" s="53">
        <f>[16]Entry!I17</f>
        <v>2.6666666666666665</v>
      </c>
      <c r="K170" s="45"/>
      <c r="L170" s="45">
        <f>[16]Entry!K17</f>
        <v>13.148999999999999</v>
      </c>
      <c r="M170" s="47"/>
      <c r="N170" s="47"/>
      <c r="O170" s="48" t="s">
        <v>33</v>
      </c>
      <c r="P170" s="49">
        <v>0.7</v>
      </c>
      <c r="Q170" s="54">
        <v>43652</v>
      </c>
      <c r="R170" s="54">
        <v>43652</v>
      </c>
      <c r="S170" s="51" t="s">
        <v>126</v>
      </c>
    </row>
    <row r="171" spans="1:19" x14ac:dyDescent="0.2">
      <c r="A171" s="40" t="s">
        <v>118</v>
      </c>
      <c r="B171" s="41">
        <f>C170</f>
        <v>2.9000000000000004</v>
      </c>
      <c r="C171" s="41">
        <f>B171+D171</f>
        <v>3.6000000000000005</v>
      </c>
      <c r="D171" s="41">
        <v>0.7</v>
      </c>
      <c r="E171" s="48">
        <f>[16]Entry!$B$19</f>
        <v>374090</v>
      </c>
      <c r="F171" s="45">
        <f>[16]Entry!E19</f>
        <v>1.45</v>
      </c>
      <c r="G171" s="53">
        <f>[16]Entry!F19</f>
        <v>2.1999999999999999E-2</v>
      </c>
      <c r="H171" s="53">
        <f>[16]Entry!G19</f>
        <v>1.4E-2</v>
      </c>
      <c r="I171" s="53">
        <f>[16]Entry!H19</f>
        <v>4.3999999999999997E-2</v>
      </c>
      <c r="J171" s="53">
        <f>[16]Entry!I19</f>
        <v>2.6143790849673278</v>
      </c>
      <c r="K171" s="45"/>
      <c r="L171" s="45">
        <f>[16]Entry!$K$19</f>
        <v>0.60799999999999998</v>
      </c>
      <c r="M171" s="47"/>
      <c r="N171" s="47"/>
      <c r="O171" s="48" t="s">
        <v>34</v>
      </c>
      <c r="P171" s="49"/>
      <c r="Q171" s="54">
        <v>43652</v>
      </c>
      <c r="R171" s="54">
        <v>43652</v>
      </c>
      <c r="S171" s="51" t="s">
        <v>126</v>
      </c>
    </row>
    <row r="172" spans="1:19" x14ac:dyDescent="0.2">
      <c r="A172" s="40" t="s">
        <v>119</v>
      </c>
      <c r="B172" s="41">
        <v>0</v>
      </c>
      <c r="C172" s="41">
        <f>D172</f>
        <v>1</v>
      </c>
      <c r="D172" s="41">
        <v>1</v>
      </c>
      <c r="E172" s="48">
        <v>374423</v>
      </c>
      <c r="F172" s="45">
        <v>5.38</v>
      </c>
      <c r="G172" s="53">
        <v>9.4E-2</v>
      </c>
      <c r="H172" s="53">
        <v>0.53700000000000003</v>
      </c>
      <c r="I172" s="53">
        <v>0.93200000000000005</v>
      </c>
      <c r="J172" s="53">
        <v>2.8571428571428572</v>
      </c>
      <c r="K172" s="45"/>
      <c r="L172" s="45">
        <v>17.715</v>
      </c>
      <c r="M172" s="47"/>
      <c r="N172" s="47"/>
      <c r="O172" s="48" t="s">
        <v>32</v>
      </c>
      <c r="P172" s="49"/>
      <c r="Q172" s="54">
        <v>43744</v>
      </c>
      <c r="R172" s="54">
        <v>43744</v>
      </c>
      <c r="S172" s="51" t="s">
        <v>193</v>
      </c>
    </row>
    <row r="173" spans="1:19" x14ac:dyDescent="0.2">
      <c r="A173" s="40" t="s">
        <v>119</v>
      </c>
      <c r="B173" s="41">
        <f>C172</f>
        <v>1</v>
      </c>
      <c r="C173" s="41">
        <f>B173+D173</f>
        <v>1.9</v>
      </c>
      <c r="D173" s="41">
        <v>0.9</v>
      </c>
      <c r="E173" s="48">
        <v>374424</v>
      </c>
      <c r="F173" s="45">
        <v>10.43</v>
      </c>
      <c r="G173" s="53">
        <v>0.09</v>
      </c>
      <c r="H173" s="53">
        <v>0.60199999999999998</v>
      </c>
      <c r="I173" s="53">
        <v>0.88400000000000001</v>
      </c>
      <c r="J173" s="53">
        <v>2.7397260273972668</v>
      </c>
      <c r="K173" s="45"/>
      <c r="L173" s="45">
        <v>8.452</v>
      </c>
      <c r="M173" s="47"/>
      <c r="N173" s="47"/>
      <c r="O173" s="48" t="s">
        <v>33</v>
      </c>
      <c r="P173" s="49">
        <v>0.9</v>
      </c>
      <c r="Q173" s="54">
        <v>43744</v>
      </c>
      <c r="R173" s="54">
        <v>43744</v>
      </c>
      <c r="S173" s="51" t="s">
        <v>193</v>
      </c>
    </row>
    <row r="174" spans="1:19" x14ac:dyDescent="0.2">
      <c r="A174" s="40" t="s">
        <v>119</v>
      </c>
      <c r="B174" s="41">
        <f>C173</f>
        <v>1.9</v>
      </c>
      <c r="C174" s="41">
        <f>B174+D174</f>
        <v>3.2</v>
      </c>
      <c r="D174" s="41">
        <v>1.3</v>
      </c>
      <c r="E174" s="48">
        <v>374425</v>
      </c>
      <c r="F174" s="45">
        <v>3.0459999999999998</v>
      </c>
      <c r="G174" s="53">
        <v>7.4999999999999997E-2</v>
      </c>
      <c r="H174" s="53">
        <v>0.19</v>
      </c>
      <c r="I174" s="53">
        <v>0.58099999999999996</v>
      </c>
      <c r="J174" s="53">
        <v>2.7777777777777821</v>
      </c>
      <c r="K174" s="45"/>
      <c r="L174" s="45">
        <v>12.598000000000001</v>
      </c>
      <c r="M174" s="47"/>
      <c r="N174" s="47"/>
      <c r="O174" s="48" t="s">
        <v>34</v>
      </c>
      <c r="P174" s="49"/>
      <c r="Q174" s="54">
        <v>43744</v>
      </c>
      <c r="R174" s="54">
        <v>43744</v>
      </c>
      <c r="S174" s="51" t="s">
        <v>193</v>
      </c>
    </row>
    <row r="175" spans="1:19" x14ac:dyDescent="0.2">
      <c r="A175" s="40" t="s">
        <v>119</v>
      </c>
      <c r="B175" s="41">
        <f>C174</f>
        <v>3.2</v>
      </c>
      <c r="C175" s="41">
        <f>B175+D175</f>
        <v>4.3000000000000007</v>
      </c>
      <c r="D175" s="41">
        <v>1.1000000000000001</v>
      </c>
      <c r="E175" s="48">
        <v>374426</v>
      </c>
      <c r="F175" s="45">
        <v>20.451999999999998</v>
      </c>
      <c r="G175" s="53">
        <v>0.108</v>
      </c>
      <c r="H175" s="53">
        <v>0.40799999999999997</v>
      </c>
      <c r="I175" s="53">
        <v>0.78300000000000003</v>
      </c>
      <c r="J175" s="53">
        <v>2.8169014084506951</v>
      </c>
      <c r="K175" s="45"/>
      <c r="L175" s="45">
        <v>20.195</v>
      </c>
      <c r="M175" s="47"/>
      <c r="N175" s="47"/>
      <c r="O175" s="48" t="s">
        <v>34</v>
      </c>
      <c r="P175" s="49"/>
      <c r="Q175" s="54">
        <v>43744</v>
      </c>
      <c r="R175" s="54">
        <v>43744</v>
      </c>
      <c r="S175" s="51" t="s">
        <v>193</v>
      </c>
    </row>
    <row r="176" spans="1:19" x14ac:dyDescent="0.2">
      <c r="A176" s="40" t="s">
        <v>120</v>
      </c>
      <c r="B176" s="41">
        <v>0</v>
      </c>
      <c r="C176" s="41">
        <f>D176</f>
        <v>1.6</v>
      </c>
      <c r="D176" s="41">
        <v>1.6</v>
      </c>
      <c r="E176" s="48">
        <f>[17]Entry!B8</f>
        <v>374871</v>
      </c>
      <c r="F176" s="45">
        <f>[17]Entry!E8</f>
        <v>2.6079999999999997</v>
      </c>
      <c r="G176" s="53"/>
      <c r="H176" s="53"/>
      <c r="I176" s="53"/>
      <c r="J176" s="53">
        <f>[17]Entry!I8</f>
        <v>2.6666666666666665</v>
      </c>
      <c r="K176" s="45"/>
      <c r="L176" s="45"/>
      <c r="M176" s="47"/>
      <c r="N176" s="47"/>
      <c r="O176" s="48" t="s">
        <v>32</v>
      </c>
      <c r="P176" s="49"/>
      <c r="Q176" s="56" t="s">
        <v>153</v>
      </c>
      <c r="R176" s="56" t="s">
        <v>153</v>
      </c>
      <c r="S176" s="51" t="s">
        <v>154</v>
      </c>
    </row>
    <row r="177" spans="1:19" x14ac:dyDescent="0.2">
      <c r="A177" s="40" t="s">
        <v>120</v>
      </c>
      <c r="B177" s="41">
        <f>C176</f>
        <v>1.6</v>
      </c>
      <c r="C177" s="41">
        <f>B177+D177</f>
        <v>3.4000000000000004</v>
      </c>
      <c r="D177" s="41">
        <v>1.8</v>
      </c>
      <c r="E177" s="48">
        <f>[17]Entry!B9</f>
        <v>374872</v>
      </c>
      <c r="F177" s="45">
        <f>[17]Entry!E9</f>
        <v>4.33</v>
      </c>
      <c r="G177" s="53"/>
      <c r="H177" s="53"/>
      <c r="I177" s="53"/>
      <c r="J177" s="53">
        <f>[17]Entry!I9</f>
        <v>2.7586206896551726</v>
      </c>
      <c r="K177" s="45"/>
      <c r="L177" s="45"/>
      <c r="M177" s="47"/>
      <c r="N177" s="47"/>
      <c r="O177" s="48" t="s">
        <v>32</v>
      </c>
      <c r="P177" s="49"/>
      <c r="Q177" s="56" t="s">
        <v>153</v>
      </c>
      <c r="R177" s="56" t="s">
        <v>153</v>
      </c>
      <c r="S177" s="51" t="s">
        <v>154</v>
      </c>
    </row>
    <row r="178" spans="1:19" x14ac:dyDescent="0.2">
      <c r="A178" s="40" t="s">
        <v>120</v>
      </c>
      <c r="B178" s="41">
        <f>C177</f>
        <v>3.4000000000000004</v>
      </c>
      <c r="C178" s="41">
        <f>B178+D178</f>
        <v>3.9000000000000004</v>
      </c>
      <c r="D178" s="41">
        <v>0.5</v>
      </c>
      <c r="E178" s="48">
        <f>[17]Entry!B10</f>
        <v>374873</v>
      </c>
      <c r="F178" s="45">
        <f>[17]Entry!E10</f>
        <v>6.0140000000000011</v>
      </c>
      <c r="G178" s="53"/>
      <c r="H178" s="53"/>
      <c r="I178" s="53"/>
      <c r="J178" s="53">
        <f>[17]Entry!I10</f>
        <v>2.6845637583892659</v>
      </c>
      <c r="K178" s="45"/>
      <c r="L178" s="45"/>
      <c r="M178" s="47"/>
      <c r="N178" s="47"/>
      <c r="O178" s="48" t="s">
        <v>33</v>
      </c>
      <c r="P178" s="49">
        <v>0.5</v>
      </c>
      <c r="Q178" s="56" t="s">
        <v>153</v>
      </c>
      <c r="R178" s="56" t="s">
        <v>153</v>
      </c>
      <c r="S178" s="51" t="s">
        <v>154</v>
      </c>
    </row>
    <row r="179" spans="1:19" x14ac:dyDescent="0.2">
      <c r="A179" s="40" t="s">
        <v>120</v>
      </c>
      <c r="B179" s="41">
        <f>C178</f>
        <v>3.9000000000000004</v>
      </c>
      <c r="C179" s="41">
        <f>B179+D179</f>
        <v>4.5</v>
      </c>
      <c r="D179" s="41">
        <v>0.6</v>
      </c>
      <c r="E179" s="48">
        <f>[17]Entry!B11</f>
        <v>374874</v>
      </c>
      <c r="F179" s="45">
        <f>[17]Entry!E11</f>
        <v>3.91</v>
      </c>
      <c r="G179" s="53"/>
      <c r="H179" s="53"/>
      <c r="I179" s="53"/>
      <c r="J179" s="53">
        <f>[17]Entry!I11</f>
        <v>2.6143790849673185</v>
      </c>
      <c r="K179" s="45"/>
      <c r="L179" s="45"/>
      <c r="M179" s="47"/>
      <c r="N179" s="47"/>
      <c r="O179" s="48" t="s">
        <v>34</v>
      </c>
      <c r="P179" s="49"/>
      <c r="Q179" s="56" t="s">
        <v>153</v>
      </c>
      <c r="R179" s="56" t="s">
        <v>153</v>
      </c>
      <c r="S179" s="51" t="s">
        <v>154</v>
      </c>
    </row>
    <row r="180" spans="1:19" x14ac:dyDescent="0.2">
      <c r="A180" s="40" t="s">
        <v>121</v>
      </c>
      <c r="B180" s="41">
        <v>0</v>
      </c>
      <c r="C180" s="41">
        <f>D180</f>
        <v>1</v>
      </c>
      <c r="D180" s="41">
        <v>1</v>
      </c>
      <c r="E180" s="48">
        <f>[18]Entry!$B$17</f>
        <v>375238</v>
      </c>
      <c r="F180" s="45">
        <f>[18]Entry!E17</f>
        <v>3.1259999999999994</v>
      </c>
      <c r="G180" s="53">
        <f>[18]Entry!F17</f>
        <v>5.0999999999999997E-2</v>
      </c>
      <c r="H180" s="53">
        <f>[18]Entry!G17</f>
        <v>0.10100000000000001</v>
      </c>
      <c r="I180" s="53">
        <f>[18]Entry!H17</f>
        <v>0.27700000000000002</v>
      </c>
      <c r="J180" s="53">
        <f>[18]Entry!I17</f>
        <v>2.5316455696202516</v>
      </c>
      <c r="K180" s="45"/>
      <c r="L180" s="45">
        <f>[18]Entry!$K$17</f>
        <v>12.061999999999999</v>
      </c>
      <c r="M180" s="47"/>
      <c r="N180" s="47"/>
      <c r="O180" s="48" t="s">
        <v>32</v>
      </c>
      <c r="P180" s="49"/>
      <c r="Q180" s="56" t="s">
        <v>155</v>
      </c>
      <c r="R180" s="56" t="s">
        <v>155</v>
      </c>
      <c r="S180" s="51" t="s">
        <v>156</v>
      </c>
    </row>
    <row r="181" spans="1:19" x14ac:dyDescent="0.2">
      <c r="A181" s="40" t="s">
        <v>121</v>
      </c>
      <c r="B181" s="41">
        <f>C180</f>
        <v>1</v>
      </c>
      <c r="C181" s="41">
        <f>B181+D181</f>
        <v>2.2999999999999998</v>
      </c>
      <c r="D181" s="41">
        <v>1.3</v>
      </c>
      <c r="E181" s="48">
        <f>[18]Entry!B19</f>
        <v>375240</v>
      </c>
      <c r="F181" s="45">
        <f>[18]Entry!E19</f>
        <v>2.298</v>
      </c>
      <c r="G181" s="53">
        <f>[18]Entry!F19</f>
        <v>0.05</v>
      </c>
      <c r="H181" s="53">
        <f>[18]Entry!G19</f>
        <v>0.23</v>
      </c>
      <c r="I181" s="53">
        <f>[18]Entry!H19</f>
        <v>0.73899999999999999</v>
      </c>
      <c r="J181" s="53">
        <f>[18]Entry!I19</f>
        <v>2.5477707006369443</v>
      </c>
      <c r="K181" s="45"/>
      <c r="L181" s="45">
        <f>[18]Entry!K19</f>
        <v>6.0469999999999997</v>
      </c>
      <c r="M181" s="47"/>
      <c r="N181" s="47"/>
      <c r="O181" s="48" t="s">
        <v>32</v>
      </c>
      <c r="P181" s="49"/>
      <c r="Q181" s="56" t="s">
        <v>155</v>
      </c>
      <c r="R181" s="56" t="s">
        <v>155</v>
      </c>
      <c r="S181" s="51" t="s">
        <v>156</v>
      </c>
    </row>
    <row r="182" spans="1:19" x14ac:dyDescent="0.2">
      <c r="A182" s="40" t="s">
        <v>121</v>
      </c>
      <c r="B182" s="41">
        <f>C181</f>
        <v>2.2999999999999998</v>
      </c>
      <c r="C182" s="41">
        <f>B182+D182</f>
        <v>3.6999999999999997</v>
      </c>
      <c r="D182" s="41">
        <v>1.4</v>
      </c>
      <c r="E182" s="48">
        <f>[18]Entry!B20</f>
        <v>375241</v>
      </c>
      <c r="F182" s="45">
        <f>[18]Entry!E20</f>
        <v>2.8739999999999997</v>
      </c>
      <c r="G182" s="53">
        <f>[18]Entry!F20</f>
        <v>4.7E-2</v>
      </c>
      <c r="H182" s="53">
        <f>[18]Entry!G20</f>
        <v>0.14499999999999999</v>
      </c>
      <c r="I182" s="53">
        <f>[18]Entry!H20</f>
        <v>0.55500000000000005</v>
      </c>
      <c r="J182" s="53">
        <f>[18]Entry!I20</f>
        <v>2.5477707006369443</v>
      </c>
      <c r="K182" s="45"/>
      <c r="L182" s="45">
        <f>[18]Entry!K20</f>
        <v>8.2170000000000005</v>
      </c>
      <c r="M182" s="47"/>
      <c r="N182" s="47"/>
      <c r="O182" s="48" t="s">
        <v>32</v>
      </c>
      <c r="P182" s="49"/>
      <c r="Q182" s="56" t="s">
        <v>155</v>
      </c>
      <c r="R182" s="56" t="s">
        <v>155</v>
      </c>
      <c r="S182" s="51" t="s">
        <v>156</v>
      </c>
    </row>
    <row r="183" spans="1:19" x14ac:dyDescent="0.2">
      <c r="A183" s="40" t="s">
        <v>121</v>
      </c>
      <c r="B183" s="41">
        <f>C182</f>
        <v>3.6999999999999997</v>
      </c>
      <c r="C183" s="41">
        <f>B183+D183</f>
        <v>4.3</v>
      </c>
      <c r="D183" s="41">
        <v>0.6</v>
      </c>
      <c r="E183" s="48">
        <f>[18]Entry!B21</f>
        <v>375242</v>
      </c>
      <c r="F183" s="45">
        <f>[18]Entry!E21</f>
        <v>2.1260000000000003</v>
      </c>
      <c r="G183" s="53">
        <f>[18]Entry!F21</f>
        <v>2.5000000000000001E-2</v>
      </c>
      <c r="H183" s="53">
        <f>[18]Entry!G21</f>
        <v>4.3999999999999997E-2</v>
      </c>
      <c r="I183" s="53">
        <f>[18]Entry!H21</f>
        <v>7.4999999999999997E-2</v>
      </c>
      <c r="J183" s="53">
        <f>[18]Entry!I21</f>
        <v>2.5</v>
      </c>
      <c r="K183" s="45"/>
      <c r="L183" s="45">
        <f>[18]Entry!K21</f>
        <v>8.532</v>
      </c>
      <c r="M183" s="47"/>
      <c r="N183" s="47"/>
      <c r="O183" s="48" t="s">
        <v>33</v>
      </c>
      <c r="P183" s="49">
        <v>0.6</v>
      </c>
      <c r="Q183" s="56" t="s">
        <v>155</v>
      </c>
      <c r="R183" s="56" t="s">
        <v>155</v>
      </c>
      <c r="S183" s="51" t="s">
        <v>156</v>
      </c>
    </row>
    <row r="184" spans="1:19" x14ac:dyDescent="0.2">
      <c r="A184" s="40" t="s">
        <v>121</v>
      </c>
      <c r="B184" s="41">
        <f>C183</f>
        <v>4.3</v>
      </c>
      <c r="C184" s="41">
        <f>B184+D184</f>
        <v>4.7</v>
      </c>
      <c r="D184" s="41">
        <v>0.4</v>
      </c>
      <c r="E184" s="48">
        <f>[18]Entry!B22</f>
        <v>375243</v>
      </c>
      <c r="F184" s="45">
        <f>[18]Entry!E22</f>
        <v>6.726</v>
      </c>
      <c r="G184" s="53">
        <f>[18]Entry!F22</f>
        <v>0.252</v>
      </c>
      <c r="H184" s="53">
        <f>[18]Entry!G22</f>
        <v>0.79700000000000004</v>
      </c>
      <c r="I184" s="53">
        <f>[18]Entry!H22</f>
        <v>1.304</v>
      </c>
      <c r="J184" s="53">
        <f>[18]Entry!I22</f>
        <v>2.5641025641025603</v>
      </c>
      <c r="K184" s="45"/>
      <c r="L184" s="45">
        <f>[18]Entry!K22</f>
        <v>17.611000000000001</v>
      </c>
      <c r="M184" s="47"/>
      <c r="N184" s="47"/>
      <c r="O184" s="48" t="s">
        <v>34</v>
      </c>
      <c r="P184" s="49"/>
      <c r="Q184" s="56" t="s">
        <v>155</v>
      </c>
      <c r="R184" s="56" t="s">
        <v>155</v>
      </c>
      <c r="S184" s="51" t="s">
        <v>156</v>
      </c>
    </row>
    <row r="185" spans="1:19" x14ac:dyDescent="0.2">
      <c r="A185" s="40" t="s">
        <v>122</v>
      </c>
      <c r="B185" s="41">
        <v>0</v>
      </c>
      <c r="C185" s="41">
        <f>D185</f>
        <v>0.2</v>
      </c>
      <c r="D185" s="41">
        <v>0.2</v>
      </c>
      <c r="E185" s="48">
        <f>[19]Entry!$B$12</f>
        <v>375626</v>
      </c>
      <c r="F185" s="45">
        <f>[19]Entry!E12</f>
        <v>6.5380000000000003</v>
      </c>
      <c r="G185" s="53">
        <f>[19]Entry!F12</f>
        <v>0.16200000000000001</v>
      </c>
      <c r="H185" s="53">
        <f>[19]Entry!G12</f>
        <v>2.7090000000000001</v>
      </c>
      <c r="I185" s="53">
        <f>[19]Entry!H12</f>
        <v>1.1599999999999999</v>
      </c>
      <c r="J185" s="53">
        <f>[19]Entry!I12</f>
        <v>2.5157232704402461</v>
      </c>
      <c r="K185" s="45"/>
      <c r="L185" s="45">
        <f>[19]Entry!$K$12</f>
        <v>11.051</v>
      </c>
      <c r="M185" s="47"/>
      <c r="N185" s="47"/>
      <c r="O185" s="48" t="s">
        <v>32</v>
      </c>
      <c r="P185" s="49"/>
      <c r="Q185" s="54" t="s">
        <v>127</v>
      </c>
      <c r="R185" s="56" t="s">
        <v>128</v>
      </c>
      <c r="S185" s="51" t="s">
        <v>129</v>
      </c>
    </row>
    <row r="186" spans="1:19" x14ac:dyDescent="0.2">
      <c r="A186" s="40" t="s">
        <v>122</v>
      </c>
      <c r="B186" s="41">
        <f>C185</f>
        <v>0.2</v>
      </c>
      <c r="C186" s="41">
        <f>B186+D186</f>
        <v>1.1000000000000001</v>
      </c>
      <c r="D186" s="41">
        <v>0.9</v>
      </c>
      <c r="E186" s="48">
        <f>[19]Entry!B14</f>
        <v>375628</v>
      </c>
      <c r="F186" s="45">
        <f>[19]Entry!E14</f>
        <v>0.624</v>
      </c>
      <c r="G186" s="53">
        <f>[19]Entry!F14</f>
        <v>1.9E-2</v>
      </c>
      <c r="H186" s="53">
        <f>[19]Entry!G14</f>
        <v>3.5000000000000003E-2</v>
      </c>
      <c r="I186" s="53">
        <f>[19]Entry!H14</f>
        <v>0.08</v>
      </c>
      <c r="J186" s="53">
        <f>[19]Entry!I14</f>
        <v>2.5316455696202516</v>
      </c>
      <c r="K186" s="45"/>
      <c r="L186" s="45">
        <f>[19]Entry!K14</f>
        <v>2.0329999999999999</v>
      </c>
      <c r="M186" s="47"/>
      <c r="N186" s="47"/>
      <c r="O186" s="48" t="s">
        <v>32</v>
      </c>
      <c r="P186" s="49"/>
      <c r="Q186" s="54" t="s">
        <v>127</v>
      </c>
      <c r="R186" s="56" t="s">
        <v>128</v>
      </c>
      <c r="S186" s="51" t="s">
        <v>129</v>
      </c>
    </row>
    <row r="187" spans="1:19" x14ac:dyDescent="0.2">
      <c r="A187" s="40" t="s">
        <v>122</v>
      </c>
      <c r="B187" s="41">
        <f>C186</f>
        <v>1.1000000000000001</v>
      </c>
      <c r="C187" s="41">
        <f>B187+D187</f>
        <v>2</v>
      </c>
      <c r="D187" s="41">
        <v>0.9</v>
      </c>
      <c r="E187" s="48">
        <f>[19]Entry!B15</f>
        <v>375629</v>
      </c>
      <c r="F187" s="45">
        <f>[19]Entry!E15</f>
        <v>8.66</v>
      </c>
      <c r="G187" s="53">
        <f>[19]Entry!F15</f>
        <v>8.3000000000000004E-2</v>
      </c>
      <c r="H187" s="53">
        <f>[19]Entry!G15</f>
        <v>0.27100000000000002</v>
      </c>
      <c r="I187" s="53">
        <f>[19]Entry!H15</f>
        <v>0.68</v>
      </c>
      <c r="J187" s="53">
        <f>[19]Entry!I15</f>
        <v>2.4844720496894377</v>
      </c>
      <c r="K187" s="45"/>
      <c r="L187" s="45">
        <f>[19]Entry!K15</f>
        <v>8.1980000000000004</v>
      </c>
      <c r="M187" s="47"/>
      <c r="N187" s="47"/>
      <c r="O187" s="48" t="s">
        <v>32</v>
      </c>
      <c r="P187" s="49"/>
      <c r="Q187" s="54" t="s">
        <v>127</v>
      </c>
      <c r="R187" s="56" t="s">
        <v>128</v>
      </c>
      <c r="S187" s="51" t="s">
        <v>129</v>
      </c>
    </row>
    <row r="188" spans="1:19" x14ac:dyDescent="0.2">
      <c r="A188" s="40" t="s">
        <v>122</v>
      </c>
      <c r="B188" s="41">
        <f>C187</f>
        <v>2</v>
      </c>
      <c r="C188" s="41">
        <f>B188+D188</f>
        <v>2.6</v>
      </c>
      <c r="D188" s="41">
        <v>0.6</v>
      </c>
      <c r="E188" s="48">
        <f>[19]Entry!B16</f>
        <v>375630</v>
      </c>
      <c r="F188" s="45">
        <f>[19]Entry!E16</f>
        <v>1.1039999999999999</v>
      </c>
      <c r="G188" s="53">
        <f>[19]Entry!F16</f>
        <v>4.9000000000000002E-2</v>
      </c>
      <c r="H188" s="53">
        <f>[19]Entry!G16</f>
        <v>0.158</v>
      </c>
      <c r="I188" s="53">
        <f>[19]Entry!H16</f>
        <v>0.53900000000000003</v>
      </c>
      <c r="J188" s="53">
        <f>[19]Entry!I16</f>
        <v>2.5477707006369443</v>
      </c>
      <c r="K188" s="45"/>
      <c r="L188" s="45">
        <f>[19]Entry!K16</f>
        <v>6.9039999999999999</v>
      </c>
      <c r="M188" s="47"/>
      <c r="N188" s="47"/>
      <c r="O188" s="48" t="s">
        <v>32</v>
      </c>
      <c r="P188" s="49"/>
      <c r="Q188" s="54" t="s">
        <v>127</v>
      </c>
      <c r="R188" s="56" t="s">
        <v>128</v>
      </c>
      <c r="S188" s="51" t="s">
        <v>129</v>
      </c>
    </row>
    <row r="189" spans="1:19" x14ac:dyDescent="0.2">
      <c r="A189" s="40" t="s">
        <v>122</v>
      </c>
      <c r="B189" s="41">
        <f>C188</f>
        <v>2.6</v>
      </c>
      <c r="C189" s="41">
        <f>B189+D189</f>
        <v>3</v>
      </c>
      <c r="D189" s="41">
        <v>0.4</v>
      </c>
      <c r="E189" s="48">
        <f>[19]Entry!B17</f>
        <v>375631</v>
      </c>
      <c r="F189" s="45">
        <f>[19]Entry!E17</f>
        <v>7.25</v>
      </c>
      <c r="G189" s="53">
        <f>[19]Entry!F17</f>
        <v>0.28699999999999998</v>
      </c>
      <c r="H189" s="53">
        <f>[19]Entry!G17</f>
        <v>0.21299999999999999</v>
      </c>
      <c r="I189" s="53">
        <f>[19]Entry!H17</f>
        <v>0.626</v>
      </c>
      <c r="J189" s="53">
        <f>[19]Entry!I17</f>
        <v>2.5806451612903225</v>
      </c>
      <c r="K189" s="45"/>
      <c r="L189" s="45">
        <f>[19]Entry!K17</f>
        <v>10.241</v>
      </c>
      <c r="M189" s="47"/>
      <c r="N189" s="47"/>
      <c r="O189" s="48" t="s">
        <v>33</v>
      </c>
      <c r="P189" s="49">
        <v>0.4</v>
      </c>
      <c r="Q189" s="54" t="s">
        <v>127</v>
      </c>
      <c r="R189" s="56" t="s">
        <v>128</v>
      </c>
      <c r="S189" s="51" t="s">
        <v>129</v>
      </c>
    </row>
    <row r="190" spans="1:19" x14ac:dyDescent="0.2">
      <c r="A190" s="40" t="s">
        <v>135</v>
      </c>
      <c r="B190" s="41">
        <v>0</v>
      </c>
      <c r="C190" s="41">
        <f>D190</f>
        <v>1.5</v>
      </c>
      <c r="D190" s="41">
        <v>1.5</v>
      </c>
      <c r="E190" s="48">
        <f>[20]Entry!B11</f>
        <v>375718</v>
      </c>
      <c r="F190" s="45">
        <f>[20]Entry!E11</f>
        <v>0.96799999999999997</v>
      </c>
      <c r="G190" s="53">
        <f>[20]Entry!F11</f>
        <v>3.5000000000000003E-2</v>
      </c>
      <c r="H190" s="53">
        <f>[20]Entry!G11</f>
        <v>6.7000000000000004E-2</v>
      </c>
      <c r="I190" s="53">
        <f>[20]Entry!H11</f>
        <v>0.24399999999999999</v>
      </c>
      <c r="J190" s="53">
        <f>[20]Entry!I11</f>
        <v>2.7210884353741518</v>
      </c>
      <c r="K190" s="45"/>
      <c r="L190" s="45">
        <f>[20]Entry!K11</f>
        <v>3.1419999999999999</v>
      </c>
      <c r="M190" s="47"/>
      <c r="N190" s="47"/>
      <c r="O190" s="48" t="s">
        <v>32</v>
      </c>
      <c r="P190" s="49"/>
      <c r="Q190" s="56" t="s">
        <v>179</v>
      </c>
      <c r="R190" s="56" t="s">
        <v>179</v>
      </c>
      <c r="S190" s="51" t="s">
        <v>180</v>
      </c>
    </row>
    <row r="191" spans="1:19" x14ac:dyDescent="0.2">
      <c r="A191" s="40" t="s">
        <v>135</v>
      </c>
      <c r="B191" s="41">
        <f>C190</f>
        <v>1.5</v>
      </c>
      <c r="C191" s="41">
        <f>B191+D191</f>
        <v>3.4</v>
      </c>
      <c r="D191" s="41">
        <v>1.9</v>
      </c>
      <c r="E191" s="48">
        <f>[20]Entry!B12</f>
        <v>375719</v>
      </c>
      <c r="F191" s="45">
        <f>[20]Entry!E12</f>
        <v>5.0419999999999998</v>
      </c>
      <c r="G191" s="53">
        <f>[20]Entry!F12</f>
        <v>0.42099999999999999</v>
      </c>
      <c r="H191" s="53">
        <f>[20]Entry!G12</f>
        <v>1.246</v>
      </c>
      <c r="I191" s="53">
        <f>[20]Entry!H12</f>
        <v>0.95299999999999996</v>
      </c>
      <c r="J191" s="53">
        <f>[20]Entry!I12</f>
        <v>2.8985507246376789</v>
      </c>
      <c r="K191" s="45"/>
      <c r="L191" s="45">
        <f>[20]Entry!K12</f>
        <v>24.276</v>
      </c>
      <c r="M191" s="47"/>
      <c r="N191" s="47"/>
      <c r="O191" s="48" t="s">
        <v>32</v>
      </c>
      <c r="P191" s="49"/>
      <c r="Q191" s="56" t="s">
        <v>179</v>
      </c>
      <c r="R191" s="56" t="s">
        <v>179</v>
      </c>
      <c r="S191" s="51" t="s">
        <v>180</v>
      </c>
    </row>
    <row r="192" spans="1:19" x14ac:dyDescent="0.2">
      <c r="A192" s="40" t="s">
        <v>135</v>
      </c>
      <c r="B192" s="41">
        <f>C191</f>
        <v>3.4</v>
      </c>
      <c r="C192" s="41">
        <f>B192+D192</f>
        <v>4</v>
      </c>
      <c r="D192" s="41">
        <v>0.6</v>
      </c>
      <c r="E192" s="48">
        <f>[20]Entry!B13</f>
        <v>375720</v>
      </c>
      <c r="F192" s="45">
        <f>[20]Entry!E13</f>
        <v>5.5659999999999998</v>
      </c>
      <c r="G192" s="53">
        <f>[20]Entry!F13</f>
        <v>0.44</v>
      </c>
      <c r="H192" s="53">
        <f>[20]Entry!G13</f>
        <v>1.2010000000000001</v>
      </c>
      <c r="I192" s="53">
        <f>[20]Entry!H13</f>
        <v>0.96399999999999997</v>
      </c>
      <c r="J192" s="53">
        <f>[20]Entry!I13</f>
        <v>2.9197080291970825</v>
      </c>
      <c r="K192" s="45"/>
      <c r="L192" s="45">
        <f>[20]Entry!K13</f>
        <v>29.300999999999998</v>
      </c>
      <c r="M192" s="47"/>
      <c r="N192" s="47"/>
      <c r="O192" s="48" t="s">
        <v>33</v>
      </c>
      <c r="P192" s="49">
        <v>0.6</v>
      </c>
      <c r="Q192" s="56" t="s">
        <v>179</v>
      </c>
      <c r="R192" s="56" t="s">
        <v>179</v>
      </c>
      <c r="S192" s="51" t="s">
        <v>180</v>
      </c>
    </row>
    <row r="193" spans="1:19" x14ac:dyDescent="0.2">
      <c r="A193" s="40" t="s">
        <v>135</v>
      </c>
      <c r="B193" s="41">
        <f>C192</f>
        <v>4</v>
      </c>
      <c r="C193" s="41">
        <f>B193+D193</f>
        <v>4.8</v>
      </c>
      <c r="D193" s="41">
        <v>0.8</v>
      </c>
      <c r="E193" s="48">
        <f>[20]Entry!B14</f>
        <v>375721</v>
      </c>
      <c r="F193" s="45">
        <f>[20]Entry!E14</f>
        <v>18.995999999999999</v>
      </c>
      <c r="G193" s="53">
        <f>[20]Entry!F14</f>
        <v>0.39800000000000002</v>
      </c>
      <c r="H193" s="53">
        <f>[20]Entry!G14</f>
        <v>0.64900000000000002</v>
      </c>
      <c r="I193" s="53">
        <f>[20]Entry!H14</f>
        <v>0.98199999999999998</v>
      </c>
      <c r="J193" s="53">
        <f>[20]Entry!I14</f>
        <v>2.8985507246376789</v>
      </c>
      <c r="K193" s="45"/>
      <c r="L193" s="45">
        <f>[20]Entry!K14</f>
        <v>29.713999999999999</v>
      </c>
      <c r="M193" s="47"/>
      <c r="N193" s="47"/>
      <c r="O193" s="48" t="s">
        <v>34</v>
      </c>
      <c r="P193" s="49"/>
      <c r="Q193" s="56" t="s">
        <v>179</v>
      </c>
      <c r="R193" s="56" t="s">
        <v>179</v>
      </c>
      <c r="S193" s="51" t="s">
        <v>180</v>
      </c>
    </row>
    <row r="194" spans="1:19" x14ac:dyDescent="0.2">
      <c r="A194" s="22" t="s">
        <v>136</v>
      </c>
      <c r="F194" s="3"/>
      <c r="L194" s="3"/>
      <c r="Q194" s="23"/>
      <c r="R194" s="23"/>
    </row>
    <row r="195" spans="1:19" x14ac:dyDescent="0.2">
      <c r="A195" s="22" t="s">
        <v>136</v>
      </c>
      <c r="F195" s="3"/>
      <c r="L195" s="3"/>
      <c r="Q195" s="23"/>
      <c r="R195" s="23"/>
    </row>
    <row r="196" spans="1:19" x14ac:dyDescent="0.2">
      <c r="A196" s="22" t="s">
        <v>136</v>
      </c>
      <c r="F196" s="3"/>
      <c r="L196" s="3"/>
      <c r="Q196" s="23"/>
      <c r="R196" s="23"/>
    </row>
    <row r="197" spans="1:19" x14ac:dyDescent="0.2">
      <c r="A197" s="22" t="s">
        <v>136</v>
      </c>
      <c r="F197" s="3"/>
      <c r="L197" s="3"/>
      <c r="Q197" s="23"/>
      <c r="R197" s="23"/>
    </row>
    <row r="198" spans="1:19" x14ac:dyDescent="0.2">
      <c r="A198" s="40" t="s">
        <v>137</v>
      </c>
      <c r="B198" s="41">
        <v>0</v>
      </c>
      <c r="C198" s="41">
        <f>D198</f>
        <v>0.8</v>
      </c>
      <c r="D198" s="41">
        <v>0.8</v>
      </c>
      <c r="E198" s="48">
        <f>[21]Entry!B11</f>
        <v>376782</v>
      </c>
      <c r="F198" s="45">
        <f>[21]Entry!E11</f>
        <v>3.698</v>
      </c>
      <c r="G198" s="53">
        <f>[21]Entry!F11</f>
        <v>7.0000000000000007E-2</v>
      </c>
      <c r="H198" s="53">
        <f>[21]Entry!G11</f>
        <v>1.22</v>
      </c>
      <c r="I198" s="53">
        <f>[21]Entry!H11</f>
        <v>1.458</v>
      </c>
      <c r="J198" s="53"/>
      <c r="K198" s="45"/>
      <c r="L198" s="45">
        <f>[21]Entry!K11</f>
        <v>14.724</v>
      </c>
      <c r="M198" s="47"/>
      <c r="N198" s="47"/>
      <c r="O198" s="48" t="s">
        <v>32</v>
      </c>
      <c r="P198" s="49"/>
      <c r="Q198" s="54">
        <v>43643</v>
      </c>
      <c r="R198" s="54">
        <v>43644</v>
      </c>
      <c r="S198" s="51" t="s">
        <v>138</v>
      </c>
    </row>
    <row r="199" spans="1:19" x14ac:dyDescent="0.2">
      <c r="A199" s="40" t="s">
        <v>137</v>
      </c>
      <c r="B199" s="41">
        <f>C198</f>
        <v>0.8</v>
      </c>
      <c r="C199" s="41">
        <f>B199+D199</f>
        <v>2.2000000000000002</v>
      </c>
      <c r="D199" s="41">
        <v>1.4</v>
      </c>
      <c r="E199" s="48">
        <f>[21]Entry!B12</f>
        <v>376783</v>
      </c>
      <c r="F199" s="45">
        <f>[21]Entry!E12</f>
        <v>0.74399999999999988</v>
      </c>
      <c r="G199" s="53">
        <f>[21]Entry!F12</f>
        <v>1.2E-2</v>
      </c>
      <c r="H199" s="53">
        <f>[21]Entry!G12</f>
        <v>0.11600000000000001</v>
      </c>
      <c r="I199" s="53">
        <f>[21]Entry!H12</f>
        <v>0.19900000000000001</v>
      </c>
      <c r="J199" s="53"/>
      <c r="K199" s="45"/>
      <c r="L199" s="45">
        <f>[21]Entry!K12</f>
        <v>3.5710000000000002</v>
      </c>
      <c r="M199" s="47"/>
      <c r="N199" s="47"/>
      <c r="O199" s="48" t="s">
        <v>32</v>
      </c>
      <c r="P199" s="49"/>
      <c r="Q199" s="54">
        <v>43643</v>
      </c>
      <c r="R199" s="54">
        <v>43644</v>
      </c>
      <c r="S199" s="51" t="s">
        <v>138</v>
      </c>
    </row>
    <row r="200" spans="1:19" x14ac:dyDescent="0.2">
      <c r="A200" s="40" t="s">
        <v>137</v>
      </c>
      <c r="B200" s="41">
        <f>C199</f>
        <v>2.2000000000000002</v>
      </c>
      <c r="C200" s="41">
        <f>B200+D200</f>
        <v>3.2</v>
      </c>
      <c r="D200" s="41">
        <v>1</v>
      </c>
      <c r="E200" s="48">
        <f>[21]Entry!B14</f>
        <v>376785</v>
      </c>
      <c r="F200" s="45">
        <f>[21]Entry!E14</f>
        <v>1.6480000000000001</v>
      </c>
      <c r="G200" s="53">
        <f>[21]Entry!F14</f>
        <v>1.4E-2</v>
      </c>
      <c r="H200" s="53">
        <f>[21]Entry!G14</f>
        <v>0.13700000000000001</v>
      </c>
      <c r="I200" s="53">
        <f>[21]Entry!H14</f>
        <v>0.37</v>
      </c>
      <c r="J200" s="53"/>
      <c r="K200" s="45"/>
      <c r="L200" s="45">
        <f>[21]Entry!K14</f>
        <v>7.218</v>
      </c>
      <c r="M200" s="47"/>
      <c r="N200" s="47"/>
      <c r="O200" s="48" t="s">
        <v>33</v>
      </c>
      <c r="P200" s="49"/>
      <c r="Q200" s="54">
        <v>43643</v>
      </c>
      <c r="R200" s="54">
        <v>43644</v>
      </c>
      <c r="S200" s="51" t="s">
        <v>138</v>
      </c>
    </row>
    <row r="201" spans="1:19" x14ac:dyDescent="0.2">
      <c r="A201" s="40" t="s">
        <v>137</v>
      </c>
      <c r="B201" s="41">
        <f>C200</f>
        <v>3.2</v>
      </c>
      <c r="C201" s="41">
        <f>B201+D201</f>
        <v>3.8000000000000003</v>
      </c>
      <c r="D201" s="41">
        <v>0.6</v>
      </c>
      <c r="E201" s="48">
        <f>[21]Entry!B15</f>
        <v>376786</v>
      </c>
      <c r="F201" s="45">
        <f>[21]Entry!E15</f>
        <v>45.385999999999996</v>
      </c>
      <c r="G201" s="53">
        <f>[21]Entry!F15</f>
        <v>0.39</v>
      </c>
      <c r="H201" s="53">
        <f>[21]Entry!G15</f>
        <v>1.466</v>
      </c>
      <c r="I201" s="53">
        <f>[21]Entry!H15</f>
        <v>2.1669999999999998</v>
      </c>
      <c r="J201" s="53"/>
      <c r="K201" s="45"/>
      <c r="L201" s="45">
        <f>[21]Entry!K15</f>
        <v>77.134</v>
      </c>
      <c r="M201" s="47"/>
      <c r="N201" s="47"/>
      <c r="O201" s="48" t="s">
        <v>33</v>
      </c>
      <c r="P201" s="49"/>
      <c r="Q201" s="54">
        <v>43643</v>
      </c>
      <c r="R201" s="54">
        <v>43644</v>
      </c>
      <c r="S201" s="51" t="s">
        <v>138</v>
      </c>
    </row>
    <row r="202" spans="1:19" x14ac:dyDescent="0.2">
      <c r="A202" s="40" t="s">
        <v>137</v>
      </c>
      <c r="B202" s="41">
        <f>C201</f>
        <v>3.8000000000000003</v>
      </c>
      <c r="C202" s="41">
        <f>B202+D202</f>
        <v>4.4000000000000004</v>
      </c>
      <c r="D202" s="41">
        <v>0.6</v>
      </c>
      <c r="E202" s="48">
        <f>[21]Entry!B16</f>
        <v>376787</v>
      </c>
      <c r="F202" s="45">
        <f>[21]Entry!E16</f>
        <v>1.1919999999999999</v>
      </c>
      <c r="G202" s="53">
        <f>[21]Entry!F16</f>
        <v>4.2999999999999997E-2</v>
      </c>
      <c r="H202" s="53">
        <f>[21]Entry!G16</f>
        <v>5.7000000000000002E-2</v>
      </c>
      <c r="I202" s="53">
        <f>[21]Entry!H16</f>
        <v>0.23200000000000001</v>
      </c>
      <c r="J202" s="53"/>
      <c r="K202" s="45"/>
      <c r="L202" s="45">
        <f>[21]Entry!K16</f>
        <v>3.758</v>
      </c>
      <c r="M202" s="47"/>
      <c r="N202" s="47"/>
      <c r="O202" s="48" t="s">
        <v>34</v>
      </c>
      <c r="P202" s="49"/>
      <c r="Q202" s="54">
        <v>43643</v>
      </c>
      <c r="R202" s="54">
        <v>43644</v>
      </c>
      <c r="S202" s="51" t="s">
        <v>138</v>
      </c>
    </row>
    <row r="203" spans="1:19" x14ac:dyDescent="0.2">
      <c r="A203" s="40" t="s">
        <v>139</v>
      </c>
      <c r="B203" s="41">
        <v>0</v>
      </c>
      <c r="C203" s="41">
        <f>D203</f>
        <v>0.8</v>
      </c>
      <c r="D203" s="41">
        <v>0.8</v>
      </c>
      <c r="E203" s="48">
        <v>377412</v>
      </c>
      <c r="F203" s="45">
        <v>0.36799999999999999</v>
      </c>
      <c r="G203" s="53">
        <v>0.01</v>
      </c>
      <c r="H203" s="53">
        <v>2E-3</v>
      </c>
      <c r="I203" s="53">
        <v>3.6999999999999998E-2</v>
      </c>
      <c r="J203" s="53">
        <v>2.8368794326241087</v>
      </c>
      <c r="K203" s="45"/>
      <c r="L203" s="45">
        <v>2.5979999999999999</v>
      </c>
      <c r="M203" s="47"/>
      <c r="N203" s="47"/>
      <c r="O203" s="48" t="s">
        <v>33</v>
      </c>
      <c r="P203" s="49">
        <v>0.8</v>
      </c>
      <c r="Q203" s="54">
        <v>43472</v>
      </c>
      <c r="R203" s="54">
        <v>43503</v>
      </c>
      <c r="S203" s="51" t="s">
        <v>194</v>
      </c>
    </row>
    <row r="204" spans="1:19" x14ac:dyDescent="0.2">
      <c r="A204" s="40" t="s">
        <v>139</v>
      </c>
      <c r="B204" s="41">
        <f>C203</f>
        <v>0.8</v>
      </c>
      <c r="C204" s="41">
        <f>B204+D204</f>
        <v>2.1</v>
      </c>
      <c r="D204" s="41">
        <v>1.3</v>
      </c>
      <c r="E204" s="48">
        <v>377413</v>
      </c>
      <c r="F204" s="45">
        <v>12.134</v>
      </c>
      <c r="G204" s="53">
        <v>0.35899999999999999</v>
      </c>
      <c r="H204" s="53">
        <v>0.22900000000000001</v>
      </c>
      <c r="I204" s="53">
        <v>1.1539999999999999</v>
      </c>
      <c r="J204" s="53">
        <v>3.0075187969924917</v>
      </c>
      <c r="K204" s="45"/>
      <c r="L204" s="45">
        <v>72.555000000000007</v>
      </c>
      <c r="M204" s="47"/>
      <c r="N204" s="47"/>
      <c r="O204" s="48" t="s">
        <v>33</v>
      </c>
      <c r="P204" s="49">
        <v>1.3</v>
      </c>
      <c r="Q204" s="54">
        <v>43472</v>
      </c>
      <c r="R204" s="54">
        <v>43503</v>
      </c>
      <c r="S204" s="51" t="s">
        <v>194</v>
      </c>
    </row>
    <row r="205" spans="1:19" x14ac:dyDescent="0.2">
      <c r="A205" s="40" t="s">
        <v>139</v>
      </c>
      <c r="B205" s="41">
        <f>C204</f>
        <v>2.1</v>
      </c>
      <c r="C205" s="41">
        <f>B205+D205</f>
        <v>3.3</v>
      </c>
      <c r="D205" s="41">
        <v>1.2</v>
      </c>
      <c r="E205" s="48">
        <v>377415</v>
      </c>
      <c r="F205" s="45">
        <v>19.968</v>
      </c>
      <c r="G205" s="53">
        <v>0.17799999999999999</v>
      </c>
      <c r="H205" s="53">
        <v>0.56899999999999995</v>
      </c>
      <c r="I205" s="53">
        <v>0.76500000000000001</v>
      </c>
      <c r="J205" s="53">
        <v>2.8368794326241087</v>
      </c>
      <c r="K205" s="45"/>
      <c r="L205" s="45">
        <v>10.193</v>
      </c>
      <c r="M205" s="47"/>
      <c r="N205" s="47"/>
      <c r="O205" s="48" t="s">
        <v>33</v>
      </c>
      <c r="P205" s="49">
        <v>1.2</v>
      </c>
      <c r="Q205" s="54">
        <v>43472</v>
      </c>
      <c r="R205" s="54">
        <v>43503</v>
      </c>
      <c r="S205" s="51" t="s">
        <v>194</v>
      </c>
    </row>
    <row r="206" spans="1:19" x14ac:dyDescent="0.2">
      <c r="A206" s="40" t="s">
        <v>139</v>
      </c>
      <c r="B206" s="41">
        <f>C205</f>
        <v>3.3</v>
      </c>
      <c r="C206" s="41">
        <f>B206+D206</f>
        <v>4.0999999999999996</v>
      </c>
      <c r="D206" s="41">
        <v>0.8</v>
      </c>
      <c r="E206" s="48">
        <v>377416</v>
      </c>
      <c r="F206" s="45">
        <v>1.038</v>
      </c>
      <c r="G206" s="53">
        <v>0.108</v>
      </c>
      <c r="H206" s="53">
        <v>7.5999999999999998E-2</v>
      </c>
      <c r="I206" s="53">
        <v>0.63400000000000001</v>
      </c>
      <c r="J206" s="53">
        <v>2.8368794326241202</v>
      </c>
      <c r="K206" s="45"/>
      <c r="L206" s="45">
        <v>7.6470000000000002</v>
      </c>
      <c r="M206" s="47"/>
      <c r="N206" s="47"/>
      <c r="O206" s="48" t="s">
        <v>34</v>
      </c>
      <c r="P206" s="49"/>
      <c r="Q206" s="54">
        <v>43472</v>
      </c>
      <c r="R206" s="54">
        <v>43503</v>
      </c>
      <c r="S206" s="51" t="s">
        <v>194</v>
      </c>
    </row>
    <row r="207" spans="1:19" x14ac:dyDescent="0.2">
      <c r="A207" s="22" t="s">
        <v>140</v>
      </c>
      <c r="F207" s="3"/>
      <c r="L207" s="3"/>
      <c r="Q207" s="23"/>
      <c r="R207" s="23"/>
    </row>
    <row r="208" spans="1:19" x14ac:dyDescent="0.2">
      <c r="A208" s="40" t="s">
        <v>141</v>
      </c>
      <c r="B208" s="41">
        <v>0</v>
      </c>
      <c r="C208" s="41">
        <f>D208</f>
        <v>1.2</v>
      </c>
      <c r="D208" s="41">
        <v>1.2</v>
      </c>
      <c r="E208" s="48">
        <f>[22]Entry!B11</f>
        <v>378359</v>
      </c>
      <c r="F208" s="45">
        <f>[22]Entry!E11</f>
        <v>4.07</v>
      </c>
      <c r="G208" s="53">
        <f>[22]Entry!F11</f>
        <v>0.86899999999999999</v>
      </c>
      <c r="H208" s="53">
        <f>[22]Entry!G11</f>
        <v>0.221</v>
      </c>
      <c r="I208" s="53">
        <f>[22]Entry!H11</f>
        <v>2.7810000000000001</v>
      </c>
      <c r="J208" s="53"/>
      <c r="K208" s="45"/>
      <c r="L208" s="45">
        <f>[22]Entry!K11</f>
        <v>3.6960000000000002</v>
      </c>
      <c r="M208" s="47"/>
      <c r="N208" s="47"/>
      <c r="O208" s="48" t="s">
        <v>33</v>
      </c>
      <c r="P208" s="49">
        <v>1.2</v>
      </c>
      <c r="Q208" s="54">
        <v>43654</v>
      </c>
      <c r="R208" s="54">
        <v>43655</v>
      </c>
      <c r="S208" s="51" t="s">
        <v>142</v>
      </c>
    </row>
    <row r="209" spans="1:19" x14ac:dyDescent="0.2">
      <c r="A209" s="40" t="s">
        <v>141</v>
      </c>
      <c r="B209" s="41">
        <f>C208</f>
        <v>1.2</v>
      </c>
      <c r="C209" s="41">
        <f>B209+D209</f>
        <v>2.5999999999999996</v>
      </c>
      <c r="D209" s="41">
        <v>1.4</v>
      </c>
      <c r="E209" s="48">
        <f>[22]Entry!B12</f>
        <v>378360</v>
      </c>
      <c r="F209" s="45">
        <f>[22]Entry!E12</f>
        <v>4.7780000000000005</v>
      </c>
      <c r="G209" s="53">
        <f>[22]Entry!F12</f>
        <v>0.16400000000000001</v>
      </c>
      <c r="H209" s="53">
        <f>[22]Entry!G12</f>
        <v>0.18099999999999999</v>
      </c>
      <c r="I209" s="53">
        <f>[22]Entry!H12</f>
        <v>0.82099999999999995</v>
      </c>
      <c r="J209" s="53"/>
      <c r="K209" s="45"/>
      <c r="L209" s="45">
        <f>[22]Entry!K12</f>
        <v>4.0019999999999998</v>
      </c>
      <c r="M209" s="47"/>
      <c r="N209" s="47"/>
      <c r="O209" s="48" t="s">
        <v>32</v>
      </c>
      <c r="P209" s="49"/>
      <c r="Q209" s="54">
        <v>43654</v>
      </c>
      <c r="R209" s="54">
        <v>43655</v>
      </c>
      <c r="S209" s="51" t="s">
        <v>142</v>
      </c>
    </row>
    <row r="210" spans="1:19" x14ac:dyDescent="0.2">
      <c r="A210" s="40" t="s">
        <v>141</v>
      </c>
      <c r="B210" s="41">
        <f>C209</f>
        <v>2.5999999999999996</v>
      </c>
      <c r="C210" s="41">
        <f>B210+D210</f>
        <v>4.3999999999999995</v>
      </c>
      <c r="D210" s="41">
        <v>1.8</v>
      </c>
      <c r="E210" s="48">
        <f>[22]Entry!B14</f>
        <v>378362</v>
      </c>
      <c r="F210" s="45">
        <f>[22]Entry!E14</f>
        <v>3.6220000000000003</v>
      </c>
      <c r="G210" s="53">
        <f>[22]Entry!F14</f>
        <v>0.19400000000000001</v>
      </c>
      <c r="H210" s="53">
        <f>[22]Entry!G14</f>
        <v>0.22600000000000001</v>
      </c>
      <c r="I210" s="53">
        <f>[22]Entry!H14</f>
        <v>0.97</v>
      </c>
      <c r="J210" s="53"/>
      <c r="K210" s="45"/>
      <c r="L210" s="45">
        <f>[22]Entry!K14</f>
        <v>5.4630000000000001</v>
      </c>
      <c r="M210" s="47"/>
      <c r="N210" s="47"/>
      <c r="O210" s="48" t="s">
        <v>32</v>
      </c>
      <c r="P210" s="49"/>
      <c r="Q210" s="54">
        <v>43654</v>
      </c>
      <c r="R210" s="54">
        <v>43655</v>
      </c>
      <c r="S210" s="51" t="s">
        <v>142</v>
      </c>
    </row>
    <row r="211" spans="1:19" x14ac:dyDescent="0.2">
      <c r="A211" s="40" t="s">
        <v>141</v>
      </c>
      <c r="B211" s="41">
        <f>C210</f>
        <v>4.3999999999999995</v>
      </c>
      <c r="C211" s="41">
        <f>B211+D211</f>
        <v>4.8999999999999995</v>
      </c>
      <c r="D211" s="41">
        <v>0.5</v>
      </c>
      <c r="E211" s="48">
        <f>[22]Entry!B15</f>
        <v>378363</v>
      </c>
      <c r="F211" s="45">
        <f>[22]Entry!E15</f>
        <v>28.986000000000001</v>
      </c>
      <c r="G211" s="53">
        <f>[22]Entry!F15</f>
        <v>0.58399999999999996</v>
      </c>
      <c r="H211" s="53">
        <f>[22]Entry!G15</f>
        <v>1.1679999999999999</v>
      </c>
      <c r="I211" s="53">
        <f>[22]Entry!H15</f>
        <v>1.2909999999999999</v>
      </c>
      <c r="J211" s="53"/>
      <c r="K211" s="45"/>
      <c r="L211" s="45">
        <f>[22]Entry!K15</f>
        <v>3.4529999999999998</v>
      </c>
      <c r="M211" s="47"/>
      <c r="N211" s="47"/>
      <c r="O211" s="48" t="s">
        <v>32</v>
      </c>
      <c r="P211" s="49"/>
      <c r="Q211" s="54">
        <v>43654</v>
      </c>
      <c r="R211" s="54">
        <v>43655</v>
      </c>
      <c r="S211" s="51" t="s">
        <v>142</v>
      </c>
    </row>
    <row r="212" spans="1:19" x14ac:dyDescent="0.2">
      <c r="A212" s="40" t="s">
        <v>143</v>
      </c>
      <c r="B212" s="41">
        <v>0</v>
      </c>
      <c r="C212" s="41">
        <f>D212</f>
        <v>0.7</v>
      </c>
      <c r="D212" s="41">
        <v>0.7</v>
      </c>
      <c r="E212" s="48">
        <f>[23]Entry!B19</f>
        <v>378529</v>
      </c>
      <c r="F212" s="45">
        <f>[23]Entry!E19</f>
        <v>7.0360000000000005</v>
      </c>
      <c r="G212" s="53">
        <f>[23]Entry!F19</f>
        <v>2.4E-2</v>
      </c>
      <c r="H212" s="53">
        <f>[23]Entry!G19</f>
        <v>6.0999999999999999E-2</v>
      </c>
      <c r="I212" s="53">
        <f>[23]Entry!H19</f>
        <v>0.43099999999999999</v>
      </c>
      <c r="J212" s="53">
        <f>[23]Entry!I19</f>
        <v>2.5806451612903225</v>
      </c>
      <c r="K212" s="45"/>
      <c r="L212" s="45">
        <f>[23]Entry!K19</f>
        <v>5.8070000000000004</v>
      </c>
      <c r="M212" s="47"/>
      <c r="N212" s="47"/>
      <c r="O212" s="48" t="s">
        <v>32</v>
      </c>
      <c r="P212" s="49"/>
      <c r="Q212" s="54">
        <v>43715</v>
      </c>
      <c r="R212" s="54">
        <v>43745</v>
      </c>
      <c r="S212" s="51" t="s">
        <v>181</v>
      </c>
    </row>
    <row r="213" spans="1:19" x14ac:dyDescent="0.2">
      <c r="A213" s="40" t="s">
        <v>143</v>
      </c>
      <c r="B213" s="41">
        <f>C212</f>
        <v>0.7</v>
      </c>
      <c r="C213" s="41">
        <f>B213+D213</f>
        <v>1.4</v>
      </c>
      <c r="D213" s="41">
        <v>0.7</v>
      </c>
      <c r="E213" s="48">
        <f>[23]Entry!B20</f>
        <v>378530</v>
      </c>
      <c r="F213" s="45">
        <f>[23]Entry!E20</f>
        <v>0.27200000000000002</v>
      </c>
      <c r="G213" s="53">
        <f>[23]Entry!F20</f>
        <v>6.0000000000000001E-3</v>
      </c>
      <c r="H213" s="53">
        <f>[23]Entry!G20</f>
        <v>0.01</v>
      </c>
      <c r="I213" s="53">
        <f>[23]Entry!H20</f>
        <v>5.8000000000000003E-2</v>
      </c>
      <c r="J213" s="53">
        <f>[23]Entry!I20</f>
        <v>2.7210884353741518</v>
      </c>
      <c r="K213" s="45"/>
      <c r="L213" s="45">
        <f>[23]Entry!K20</f>
        <v>1.728</v>
      </c>
      <c r="M213" s="47"/>
      <c r="N213" s="47"/>
      <c r="O213" s="48" t="s">
        <v>33</v>
      </c>
      <c r="P213" s="49">
        <v>0.7</v>
      </c>
      <c r="Q213" s="54">
        <v>43715</v>
      </c>
      <c r="R213" s="54">
        <v>43745</v>
      </c>
      <c r="S213" s="51" t="s">
        <v>181</v>
      </c>
    </row>
    <row r="214" spans="1:19" x14ac:dyDescent="0.2">
      <c r="A214" s="40" t="s">
        <v>143</v>
      </c>
      <c r="B214" s="41">
        <f>C213</f>
        <v>1.4</v>
      </c>
      <c r="C214" s="41">
        <f>B214+D214</f>
        <v>4.1999999999999993</v>
      </c>
      <c r="D214" s="41">
        <v>2.8</v>
      </c>
      <c r="E214" s="48">
        <f>[23]Entry!B21</f>
        <v>378531</v>
      </c>
      <c r="F214" s="45">
        <f>[23]Entry!E21</f>
        <v>2.76</v>
      </c>
      <c r="G214" s="53">
        <f>[23]Entry!F21</f>
        <v>0.436</v>
      </c>
      <c r="H214" s="53">
        <f>[23]Entry!G21</f>
        <v>2.5999999999999999E-2</v>
      </c>
      <c r="I214" s="53">
        <f>[23]Entry!H21</f>
        <v>4.742</v>
      </c>
      <c r="J214" s="53">
        <f>[23]Entry!I21</f>
        <v>2.8985507246376909</v>
      </c>
      <c r="K214" s="45"/>
      <c r="L214" s="45">
        <f>[23]Entry!K21</f>
        <v>4.8099999999999996</v>
      </c>
      <c r="M214" s="47"/>
      <c r="N214" s="47"/>
      <c r="O214" s="48" t="s">
        <v>33</v>
      </c>
      <c r="P214" s="49">
        <v>2.8</v>
      </c>
      <c r="Q214" s="54">
        <v>43715</v>
      </c>
      <c r="R214" s="54">
        <v>43745</v>
      </c>
      <c r="S214" s="51" t="s">
        <v>181</v>
      </c>
    </row>
    <row r="215" spans="1:19" x14ac:dyDescent="0.2">
      <c r="A215" s="40" t="s">
        <v>143</v>
      </c>
      <c r="B215" s="41">
        <f>C214</f>
        <v>4.1999999999999993</v>
      </c>
      <c r="C215" s="41">
        <f>B215+D215</f>
        <v>4.6999999999999993</v>
      </c>
      <c r="D215" s="41">
        <v>0.5</v>
      </c>
      <c r="E215" s="48">
        <f>[23]Entry!B22</f>
        <v>378532</v>
      </c>
      <c r="F215" s="45">
        <f>[23]Entry!E22</f>
        <v>10.752000000000001</v>
      </c>
      <c r="G215" s="53">
        <f>[23]Entry!F22</f>
        <v>0.80700000000000005</v>
      </c>
      <c r="H215" s="53">
        <f>[23]Entry!G22</f>
        <v>0.105</v>
      </c>
      <c r="I215" s="53">
        <f>[23]Entry!H22</f>
        <v>4.5990000000000002</v>
      </c>
      <c r="J215" s="53">
        <f>[23]Entry!I22</f>
        <v>2.9411764705882302</v>
      </c>
      <c r="K215" s="45"/>
      <c r="L215" s="45">
        <f>[23]Entry!K22</f>
        <v>12.997</v>
      </c>
      <c r="M215" s="47"/>
      <c r="N215" s="47"/>
      <c r="O215" s="48" t="s">
        <v>34</v>
      </c>
      <c r="P215" s="49"/>
      <c r="Q215" s="54">
        <v>43715</v>
      </c>
      <c r="R215" s="54">
        <v>43745</v>
      </c>
      <c r="S215" s="51" t="s">
        <v>181</v>
      </c>
    </row>
    <row r="216" spans="1:19" x14ac:dyDescent="0.2">
      <c r="A216" s="40" t="s">
        <v>144</v>
      </c>
      <c r="B216" s="41">
        <v>0</v>
      </c>
      <c r="C216" s="41">
        <f>D216</f>
        <v>1.8</v>
      </c>
      <c r="D216" s="41">
        <v>1.8</v>
      </c>
      <c r="E216" s="48">
        <f>[24]Entry!B8</f>
        <v>378878</v>
      </c>
      <c r="F216" s="45">
        <f>[24]Entry!E8</f>
        <v>0.39199999999999996</v>
      </c>
      <c r="G216" s="53">
        <f>[24]Entry!F8</f>
        <v>3.4000000000000002E-2</v>
      </c>
      <c r="H216" s="53">
        <f>[24]Entry!G8</f>
        <v>4.4999999999999998E-2</v>
      </c>
      <c r="I216" s="53">
        <f>[24]Entry!H8</f>
        <v>0.32400000000000001</v>
      </c>
      <c r="J216" s="53">
        <f>[24]Entry!I8</f>
        <v>2.7210884353741411</v>
      </c>
      <c r="K216" s="45"/>
      <c r="L216" s="45">
        <f>[24]Entry!K8</f>
        <v>1.7589999999999999</v>
      </c>
      <c r="M216" s="47"/>
      <c r="N216" s="47"/>
      <c r="O216" s="48" t="s">
        <v>32</v>
      </c>
      <c r="P216" s="49"/>
      <c r="Q216" s="54">
        <v>43806</v>
      </c>
      <c r="R216" s="54">
        <v>43806</v>
      </c>
      <c r="S216" s="51" t="s">
        <v>182</v>
      </c>
    </row>
    <row r="217" spans="1:19" x14ac:dyDescent="0.2">
      <c r="A217" s="40" t="s">
        <v>144</v>
      </c>
      <c r="B217" s="41">
        <f>C216</f>
        <v>1.8</v>
      </c>
      <c r="C217" s="41">
        <f>B217+D217</f>
        <v>2.9000000000000004</v>
      </c>
      <c r="D217" s="41">
        <v>1.1000000000000001</v>
      </c>
      <c r="E217" s="48">
        <f>[24]Entry!B9</f>
        <v>378879</v>
      </c>
      <c r="F217" s="45">
        <f>[24]Entry!E9</f>
        <v>7.0020000000000007</v>
      </c>
      <c r="G217" s="53">
        <f>[24]Entry!F9</f>
        <v>0.16900000000000001</v>
      </c>
      <c r="H217" s="53">
        <f>[24]Entry!G9</f>
        <v>6.6000000000000003E-2</v>
      </c>
      <c r="I217" s="53">
        <f>[24]Entry!H9</f>
        <v>0.17799999999999999</v>
      </c>
      <c r="J217" s="53">
        <f>[24]Entry!I9</f>
        <v>2.7586206896551726</v>
      </c>
      <c r="K217" s="45"/>
      <c r="L217" s="45">
        <f>[24]Entry!K9</f>
        <v>8.74</v>
      </c>
      <c r="M217" s="47"/>
      <c r="N217" s="47"/>
      <c r="O217" s="48" t="s">
        <v>33</v>
      </c>
      <c r="P217" s="49">
        <v>1.1000000000000001</v>
      </c>
      <c r="Q217" s="54">
        <v>43806</v>
      </c>
      <c r="R217" s="54">
        <v>43806</v>
      </c>
      <c r="S217" s="51" t="s">
        <v>182</v>
      </c>
    </row>
    <row r="218" spans="1:19" x14ac:dyDescent="0.2">
      <c r="A218" s="40" t="s">
        <v>144</v>
      </c>
      <c r="B218" s="41">
        <f>C217</f>
        <v>2.9000000000000004</v>
      </c>
      <c r="C218" s="41">
        <f>B218+D218</f>
        <v>3.3000000000000003</v>
      </c>
      <c r="D218" s="41">
        <v>0.4</v>
      </c>
      <c r="E218" s="48">
        <f>[24]Entry!B10</f>
        <v>378880</v>
      </c>
      <c r="F218" s="45">
        <f>[24]Entry!E10</f>
        <v>6.4520000000000008</v>
      </c>
      <c r="G218" s="53">
        <f>[24]Entry!F10</f>
        <v>0.22</v>
      </c>
      <c r="H218" s="53">
        <f>[24]Entry!G10</f>
        <v>0.32100000000000001</v>
      </c>
      <c r="I218" s="53">
        <f>[24]Entry!H10</f>
        <v>0.60099999999999998</v>
      </c>
      <c r="J218" s="53">
        <f>[24]Entry!I10</f>
        <v>2.7586206896551726</v>
      </c>
      <c r="K218" s="45"/>
      <c r="L218" s="45">
        <f>[24]Entry!K10</f>
        <v>14.993</v>
      </c>
      <c r="M218" s="47"/>
      <c r="N218" s="47"/>
      <c r="O218" s="48" t="s">
        <v>33</v>
      </c>
      <c r="P218" s="49">
        <v>0.4</v>
      </c>
      <c r="Q218" s="54">
        <v>43806</v>
      </c>
      <c r="R218" s="54">
        <v>43806</v>
      </c>
      <c r="S218" s="51" t="s">
        <v>182</v>
      </c>
    </row>
    <row r="219" spans="1:19" x14ac:dyDescent="0.2">
      <c r="A219" s="40" t="s">
        <v>145</v>
      </c>
      <c r="B219" s="41">
        <v>0</v>
      </c>
      <c r="C219" s="41">
        <f>D219</f>
        <v>1.1000000000000001</v>
      </c>
      <c r="D219" s="41">
        <v>1.1000000000000001</v>
      </c>
      <c r="E219" s="48">
        <v>379407</v>
      </c>
      <c r="F219" s="45">
        <v>1.6539999999999997</v>
      </c>
      <c r="G219" s="53">
        <v>2.5000000000000001E-2</v>
      </c>
      <c r="H219" s="53">
        <v>4.4999999999999998E-2</v>
      </c>
      <c r="I219" s="53">
        <v>0.17100000000000001</v>
      </c>
      <c r="J219" s="53">
        <v>2.8571428571428572</v>
      </c>
      <c r="K219" s="45"/>
      <c r="L219" s="45">
        <v>3.3109999999999999</v>
      </c>
      <c r="M219" s="47"/>
      <c r="N219" s="47"/>
      <c r="O219" s="48" t="s">
        <v>32</v>
      </c>
      <c r="P219" s="49"/>
      <c r="Q219" s="56" t="s">
        <v>195</v>
      </c>
      <c r="R219" s="56" t="s">
        <v>196</v>
      </c>
      <c r="S219" s="51" t="s">
        <v>197</v>
      </c>
    </row>
    <row r="220" spans="1:19" x14ac:dyDescent="0.2">
      <c r="A220" s="40" t="s">
        <v>145</v>
      </c>
      <c r="B220" s="41">
        <f>C219</f>
        <v>1.1000000000000001</v>
      </c>
      <c r="C220" s="41">
        <f>B220+D220</f>
        <v>1.8</v>
      </c>
      <c r="D220" s="41">
        <v>0.7</v>
      </c>
      <c r="E220" s="48">
        <v>379408</v>
      </c>
      <c r="F220" s="45">
        <v>1.6719999999999999</v>
      </c>
      <c r="G220" s="53">
        <v>0.24099999999999999</v>
      </c>
      <c r="H220" s="53">
        <v>0.24299999999999999</v>
      </c>
      <c r="I220" s="53">
        <v>1.0189999999999999</v>
      </c>
      <c r="J220" s="53">
        <v>2.8368794326241087</v>
      </c>
      <c r="K220" s="45"/>
      <c r="L220" s="45">
        <v>18.009</v>
      </c>
      <c r="M220" s="47"/>
      <c r="N220" s="47"/>
      <c r="O220" s="48" t="s">
        <v>33</v>
      </c>
      <c r="P220" s="49">
        <v>0.7</v>
      </c>
      <c r="Q220" s="56" t="s">
        <v>195</v>
      </c>
      <c r="R220" s="56" t="s">
        <v>196</v>
      </c>
      <c r="S220" s="51" t="s">
        <v>197</v>
      </c>
    </row>
    <row r="221" spans="1:19" x14ac:dyDescent="0.2">
      <c r="A221" s="40" t="s">
        <v>145</v>
      </c>
      <c r="B221" s="41">
        <f>C220</f>
        <v>1.8</v>
      </c>
      <c r="C221" s="41">
        <f>B221+D221</f>
        <v>2.6</v>
      </c>
      <c r="D221" s="41">
        <v>0.8</v>
      </c>
      <c r="E221" s="48">
        <v>379409</v>
      </c>
      <c r="F221" s="45">
        <v>10.385999999999999</v>
      </c>
      <c r="G221" s="53">
        <v>0.28399999999999997</v>
      </c>
      <c r="H221" s="53">
        <v>0.13100000000000001</v>
      </c>
      <c r="I221" s="53">
        <v>0.63800000000000001</v>
      </c>
      <c r="J221" s="53">
        <v>2.8368794326241087</v>
      </c>
      <c r="K221" s="45"/>
      <c r="L221" s="45">
        <v>31.536999999999999</v>
      </c>
      <c r="M221" s="47"/>
      <c r="N221" s="47"/>
      <c r="O221" s="48" t="s">
        <v>33</v>
      </c>
      <c r="P221" s="49">
        <v>0.8</v>
      </c>
      <c r="Q221" s="56" t="s">
        <v>195</v>
      </c>
      <c r="R221" s="56" t="s">
        <v>196</v>
      </c>
      <c r="S221" s="51" t="s">
        <v>197</v>
      </c>
    </row>
    <row r="222" spans="1:19" x14ac:dyDescent="0.2">
      <c r="A222" s="40" t="s">
        <v>145</v>
      </c>
      <c r="B222" s="41">
        <f>C221</f>
        <v>2.6</v>
      </c>
      <c r="C222" s="41">
        <f>B222+D222</f>
        <v>3</v>
      </c>
      <c r="D222" s="41">
        <v>0.4</v>
      </c>
      <c r="E222" s="48">
        <v>379410</v>
      </c>
      <c r="F222" s="45">
        <v>9.6039999999999992</v>
      </c>
      <c r="G222" s="53">
        <v>0.62</v>
      </c>
      <c r="H222" s="53">
        <v>0.495</v>
      </c>
      <c r="I222" s="53">
        <v>1.3180000000000001</v>
      </c>
      <c r="J222" s="53">
        <v>3.2786885245901671</v>
      </c>
      <c r="K222" s="45"/>
      <c r="L222" s="45">
        <v>23.763999999999999</v>
      </c>
      <c r="M222" s="47"/>
      <c r="N222" s="47"/>
      <c r="O222" s="48" t="s">
        <v>34</v>
      </c>
      <c r="P222" s="49"/>
      <c r="Q222" s="56" t="s">
        <v>195</v>
      </c>
      <c r="R222" s="56" t="s">
        <v>196</v>
      </c>
      <c r="S222" s="51" t="s">
        <v>197</v>
      </c>
    </row>
    <row r="223" spans="1:19" x14ac:dyDescent="0.2">
      <c r="A223" s="40" t="s">
        <v>145</v>
      </c>
      <c r="B223" s="41">
        <f>C222</f>
        <v>3</v>
      </c>
      <c r="C223" s="41">
        <f>B223+D223</f>
        <v>3.5</v>
      </c>
      <c r="D223" s="41">
        <v>0.5</v>
      </c>
      <c r="E223" s="48">
        <v>379411</v>
      </c>
      <c r="F223" s="45">
        <v>2.4859999999999998</v>
      </c>
      <c r="G223" s="53">
        <v>7.9000000000000001E-2</v>
      </c>
      <c r="H223" s="53">
        <v>4.7E-2</v>
      </c>
      <c r="I223" s="53">
        <v>0.16700000000000001</v>
      </c>
      <c r="J223" s="53">
        <v>2.8571428571428572</v>
      </c>
      <c r="K223" s="45"/>
      <c r="L223" s="45">
        <v>7.5149999999999997</v>
      </c>
      <c r="M223" s="47"/>
      <c r="N223" s="47"/>
      <c r="O223" s="48" t="s">
        <v>34</v>
      </c>
      <c r="P223" s="49"/>
      <c r="Q223" s="56" t="s">
        <v>195</v>
      </c>
      <c r="R223" s="56" t="s">
        <v>196</v>
      </c>
      <c r="S223" s="51" t="s">
        <v>197</v>
      </c>
    </row>
    <row r="224" spans="1:19" x14ac:dyDescent="0.2">
      <c r="A224" s="40" t="s">
        <v>146</v>
      </c>
      <c r="B224" s="41">
        <v>0</v>
      </c>
      <c r="C224" s="41">
        <f>D224</f>
        <v>0.9</v>
      </c>
      <c r="D224" s="41">
        <v>0.9</v>
      </c>
      <c r="E224" s="48">
        <f>[25]Entry!B25</f>
        <v>380370</v>
      </c>
      <c r="F224" s="45">
        <f>[25]Entry!E25</f>
        <v>0.30200000000000005</v>
      </c>
      <c r="G224" s="53">
        <f>[25]Entry!F25</f>
        <v>7.0000000000000001E-3</v>
      </c>
      <c r="H224" s="53">
        <f>[25]Entry!G25</f>
        <v>7.0000000000000001E-3</v>
      </c>
      <c r="I224" s="53">
        <f>[25]Entry!H25</f>
        <v>4.1000000000000002E-2</v>
      </c>
      <c r="J224" s="53"/>
      <c r="K224" s="45"/>
      <c r="L224" s="45">
        <f>[25]Entry!K25</f>
        <v>0.94399999999999995</v>
      </c>
      <c r="M224" s="47"/>
      <c r="N224" s="47"/>
      <c r="O224" s="48" t="s">
        <v>32</v>
      </c>
      <c r="P224" s="49"/>
      <c r="Q224" s="56" t="s">
        <v>149</v>
      </c>
      <c r="R224" s="56" t="s">
        <v>149</v>
      </c>
      <c r="S224" s="51" t="s">
        <v>150</v>
      </c>
    </row>
    <row r="225" spans="1:19" x14ac:dyDescent="0.2">
      <c r="A225" s="40" t="s">
        <v>146</v>
      </c>
      <c r="B225" s="41">
        <f>C224</f>
        <v>0.9</v>
      </c>
      <c r="C225" s="41">
        <f>B225+D225</f>
        <v>1.3</v>
      </c>
      <c r="D225" s="41">
        <v>0.4</v>
      </c>
      <c r="E225" s="48">
        <f>[25]Entry!B26</f>
        <v>380371</v>
      </c>
      <c r="F225" s="45">
        <f>[25]Entry!E26</f>
        <v>7.7039999999999997</v>
      </c>
      <c r="G225" s="53">
        <f>[25]Entry!F26</f>
        <v>1.6990000000000001</v>
      </c>
      <c r="H225" s="53">
        <f>[25]Entry!G26</f>
        <v>0.77700000000000002</v>
      </c>
      <c r="I225" s="53">
        <f>[25]Entry!H26</f>
        <v>3.649</v>
      </c>
      <c r="J225" s="53"/>
      <c r="K225" s="45"/>
      <c r="L225" s="45">
        <f>[25]Entry!K26</f>
        <v>5.65</v>
      </c>
      <c r="M225" s="47"/>
      <c r="N225" s="47"/>
      <c r="O225" s="48" t="s">
        <v>33</v>
      </c>
      <c r="P225" s="49">
        <v>0.4</v>
      </c>
      <c r="Q225" s="56" t="s">
        <v>149</v>
      </c>
      <c r="R225" s="56" t="s">
        <v>149</v>
      </c>
      <c r="S225" s="51" t="s">
        <v>150</v>
      </c>
    </row>
    <row r="226" spans="1:19" x14ac:dyDescent="0.2">
      <c r="A226" s="40" t="s">
        <v>146</v>
      </c>
      <c r="B226" s="41">
        <f>C225</f>
        <v>1.3</v>
      </c>
      <c r="C226" s="41">
        <f>B226+D226</f>
        <v>2.2999999999999998</v>
      </c>
      <c r="D226" s="41">
        <v>1</v>
      </c>
      <c r="E226" s="48">
        <f>[25]Entry!B27</f>
        <v>380372</v>
      </c>
      <c r="F226" s="45">
        <f>[25]Entry!E27</f>
        <v>0.8640000000000001</v>
      </c>
      <c r="G226" s="53">
        <f>[25]Entry!F27</f>
        <v>1.4999999999999999E-2</v>
      </c>
      <c r="H226" s="53">
        <f>[25]Entry!G27</f>
        <v>1.4999999999999999E-2</v>
      </c>
      <c r="I226" s="53">
        <f>[25]Entry!H27</f>
        <v>0.32900000000000001</v>
      </c>
      <c r="J226" s="53"/>
      <c r="K226" s="45"/>
      <c r="L226" s="45">
        <f>[25]Entry!K27</f>
        <v>2.7650000000000001</v>
      </c>
      <c r="M226" s="47"/>
      <c r="N226" s="47"/>
      <c r="O226" s="48" t="s">
        <v>34</v>
      </c>
      <c r="P226" s="49"/>
      <c r="Q226" s="56" t="s">
        <v>149</v>
      </c>
      <c r="R226" s="56" t="s">
        <v>149</v>
      </c>
      <c r="S226" s="51" t="s">
        <v>150</v>
      </c>
    </row>
    <row r="227" spans="1:19" x14ac:dyDescent="0.2">
      <c r="A227" s="40" t="s">
        <v>146</v>
      </c>
      <c r="B227" s="41">
        <f>C226</f>
        <v>2.2999999999999998</v>
      </c>
      <c r="C227" s="41">
        <f>B227+D227</f>
        <v>4.3</v>
      </c>
      <c r="D227" s="41">
        <v>2</v>
      </c>
      <c r="E227" s="48">
        <f>[25]Entry!B28</f>
        <v>380373</v>
      </c>
      <c r="F227" s="45">
        <f>[25]Entry!E28</f>
        <v>0.16200000000000001</v>
      </c>
      <c r="G227" s="53">
        <f>[25]Entry!F28</f>
        <v>3.5999999999999997E-2</v>
      </c>
      <c r="H227" s="53">
        <f>[25]Entry!G28</f>
        <v>0.113</v>
      </c>
      <c r="I227" s="53">
        <f>[25]Entry!H28</f>
        <v>0.29799999999999999</v>
      </c>
      <c r="J227" s="53"/>
      <c r="K227" s="45"/>
      <c r="L227" s="45">
        <f>[25]Entry!K28</f>
        <v>0.94499999999999995</v>
      </c>
      <c r="M227" s="47"/>
      <c r="N227" s="47"/>
      <c r="O227" s="48" t="s">
        <v>34</v>
      </c>
      <c r="P227" s="49"/>
      <c r="Q227" s="56" t="s">
        <v>149</v>
      </c>
      <c r="R227" s="56" t="s">
        <v>149</v>
      </c>
      <c r="S227" s="51" t="s">
        <v>150</v>
      </c>
    </row>
    <row r="228" spans="1:19" x14ac:dyDescent="0.2">
      <c r="A228" s="40" t="s">
        <v>147</v>
      </c>
      <c r="B228" s="41">
        <v>0</v>
      </c>
      <c r="C228" s="41">
        <f>D228</f>
        <v>0.5</v>
      </c>
      <c r="D228" s="41">
        <v>0.5</v>
      </c>
      <c r="E228" s="48">
        <f>[26]Entry!B8</f>
        <v>380841</v>
      </c>
      <c r="F228" s="45">
        <f>[26]Entry!E8</f>
        <v>3.4279999999999999</v>
      </c>
      <c r="G228" s="53">
        <f>[26]Entry!F8</f>
        <v>0.437</v>
      </c>
      <c r="H228" s="53">
        <f>[26]Entry!G8</f>
        <v>0.22700000000000001</v>
      </c>
      <c r="I228" s="53">
        <f>[26]Entry!H8</f>
        <v>2.3879999999999999</v>
      </c>
      <c r="J228" s="53"/>
      <c r="K228" s="45"/>
      <c r="L228" s="45">
        <f>[26]Entry!K8</f>
        <v>6.3410000000000002</v>
      </c>
      <c r="M228" s="47"/>
      <c r="N228" s="47"/>
      <c r="O228" s="48" t="s">
        <v>32</v>
      </c>
      <c r="P228" s="49"/>
      <c r="Q228" s="56" t="s">
        <v>151</v>
      </c>
      <c r="R228" s="56" t="s">
        <v>151</v>
      </c>
      <c r="S228" s="51" t="s">
        <v>152</v>
      </c>
    </row>
    <row r="229" spans="1:19" x14ac:dyDescent="0.2">
      <c r="A229" s="40" t="s">
        <v>147</v>
      </c>
      <c r="B229" s="41">
        <f>C228</f>
        <v>0.5</v>
      </c>
      <c r="C229" s="41">
        <f>B229+D229</f>
        <v>0.8</v>
      </c>
      <c r="D229" s="41">
        <v>0.3</v>
      </c>
      <c r="E229" s="48">
        <f>[26]Entry!B9</f>
        <v>380842</v>
      </c>
      <c r="F229" s="45">
        <f>[26]Entry!E9</f>
        <v>22.894000000000002</v>
      </c>
      <c r="G229" s="53">
        <f>[26]Entry!F9</f>
        <v>0.14699999999999999</v>
      </c>
      <c r="H229" s="53">
        <f>[26]Entry!G9</f>
        <v>0.75700000000000001</v>
      </c>
      <c r="I229" s="53">
        <f>[26]Entry!H9</f>
        <v>1.1100000000000001</v>
      </c>
      <c r="J229" s="53"/>
      <c r="K229" s="45"/>
      <c r="L229" s="45">
        <f>[26]Entry!K9</f>
        <v>12.474</v>
      </c>
      <c r="M229" s="47"/>
      <c r="N229" s="47"/>
      <c r="O229" s="48" t="s">
        <v>33</v>
      </c>
      <c r="P229" s="49">
        <v>0.3</v>
      </c>
      <c r="Q229" s="56" t="s">
        <v>151</v>
      </c>
      <c r="R229" s="56" t="s">
        <v>151</v>
      </c>
      <c r="S229" s="51" t="s">
        <v>152</v>
      </c>
    </row>
    <row r="230" spans="1:19" x14ac:dyDescent="0.2">
      <c r="A230" s="40" t="s">
        <v>147</v>
      </c>
      <c r="B230" s="41">
        <f>C229</f>
        <v>0.8</v>
      </c>
      <c r="C230" s="41">
        <f>B230+D230</f>
        <v>1.2000000000000002</v>
      </c>
      <c r="D230" s="41">
        <v>0.4</v>
      </c>
      <c r="E230" s="48">
        <f>[26]Entry!B10</f>
        <v>380843</v>
      </c>
      <c r="F230" s="45">
        <f>[26]Entry!E10</f>
        <v>0.37199999999999994</v>
      </c>
      <c r="G230" s="53">
        <f>[26]Entry!F10</f>
        <v>0.01</v>
      </c>
      <c r="H230" s="53">
        <f>[26]Entry!G10</f>
        <v>2.1999999999999999E-2</v>
      </c>
      <c r="I230" s="53">
        <f>[26]Entry!H10</f>
        <v>0.113</v>
      </c>
      <c r="J230" s="53"/>
      <c r="K230" s="45"/>
      <c r="L230" s="45">
        <f>[26]Entry!K10</f>
        <v>1.113</v>
      </c>
      <c r="M230" s="47"/>
      <c r="N230" s="47"/>
      <c r="O230" s="48" t="s">
        <v>34</v>
      </c>
      <c r="P230" s="49"/>
      <c r="Q230" s="56" t="s">
        <v>151</v>
      </c>
      <c r="R230" s="56" t="s">
        <v>151</v>
      </c>
      <c r="S230" s="51" t="s">
        <v>152</v>
      </c>
    </row>
    <row r="231" spans="1:19" x14ac:dyDescent="0.2">
      <c r="A231" s="40" t="s">
        <v>147</v>
      </c>
      <c r="B231" s="41">
        <f>C230</f>
        <v>1.2000000000000002</v>
      </c>
      <c r="C231" s="41">
        <f>B231+D231</f>
        <v>2.3000000000000003</v>
      </c>
      <c r="D231" s="41">
        <v>1.1000000000000001</v>
      </c>
      <c r="E231" s="48">
        <f>[26]Entry!B11</f>
        <v>380844</v>
      </c>
      <c r="F231" s="45">
        <f>[26]Entry!E11</f>
        <v>0.55000000000000004</v>
      </c>
      <c r="G231" s="53">
        <f>[26]Entry!F11</f>
        <v>4.5999999999999999E-2</v>
      </c>
      <c r="H231" s="53">
        <f>[26]Entry!G11</f>
        <v>6.0999999999999999E-2</v>
      </c>
      <c r="I231" s="53">
        <f>[26]Entry!H11</f>
        <v>0.23799999999999999</v>
      </c>
      <c r="J231" s="53"/>
      <c r="K231" s="45"/>
      <c r="L231" s="45">
        <f>[26]Entry!K11</f>
        <v>1.843</v>
      </c>
      <c r="M231" s="47"/>
      <c r="N231" s="47"/>
      <c r="O231" s="48" t="s">
        <v>34</v>
      </c>
      <c r="P231" s="49"/>
      <c r="Q231" s="56" t="s">
        <v>151</v>
      </c>
      <c r="R231" s="56" t="s">
        <v>151</v>
      </c>
      <c r="S231" s="51" t="s">
        <v>152</v>
      </c>
    </row>
    <row r="232" spans="1:19" x14ac:dyDescent="0.2">
      <c r="A232" s="40" t="s">
        <v>147</v>
      </c>
      <c r="B232" s="41">
        <f>C231</f>
        <v>2.3000000000000003</v>
      </c>
      <c r="C232" s="41">
        <f>B232+D232</f>
        <v>3.3000000000000003</v>
      </c>
      <c r="D232" s="41">
        <v>1</v>
      </c>
      <c r="E232" s="48">
        <f>[26]Entry!B12</f>
        <v>380845</v>
      </c>
      <c r="F232" s="45">
        <f>[26]Entry!E12</f>
        <v>1.5079999999999998</v>
      </c>
      <c r="G232" s="53">
        <f>[26]Entry!F12</f>
        <v>1.6E-2</v>
      </c>
      <c r="H232" s="53">
        <f>[26]Entry!G12</f>
        <v>1.2999999999999999E-2</v>
      </c>
      <c r="I232" s="53">
        <f>[26]Entry!H12</f>
        <v>0.504</v>
      </c>
      <c r="J232" s="53"/>
      <c r="K232" s="45"/>
      <c r="L232" s="45">
        <f>[26]Entry!K12</f>
        <v>5.9</v>
      </c>
      <c r="M232" s="47"/>
      <c r="N232" s="47"/>
      <c r="O232" s="48" t="s">
        <v>34</v>
      </c>
      <c r="P232" s="49"/>
      <c r="Q232" s="56" t="s">
        <v>151</v>
      </c>
      <c r="R232" s="56" t="s">
        <v>151</v>
      </c>
      <c r="S232" s="51" t="s">
        <v>152</v>
      </c>
    </row>
    <row r="233" spans="1:19" x14ac:dyDescent="0.2">
      <c r="A233" s="40" t="s">
        <v>157</v>
      </c>
      <c r="B233" s="41">
        <v>0</v>
      </c>
      <c r="C233" s="41">
        <f>D233</f>
        <v>0.8</v>
      </c>
      <c r="D233" s="41">
        <v>0.8</v>
      </c>
      <c r="E233" s="48">
        <v>381117</v>
      </c>
      <c r="F233" s="45">
        <v>0.154</v>
      </c>
      <c r="G233" s="53">
        <v>8.0000000000000002E-3</v>
      </c>
      <c r="H233" s="53">
        <v>8.0000000000000002E-3</v>
      </c>
      <c r="I233" s="53">
        <v>3.1E-2</v>
      </c>
      <c r="J233" s="53">
        <v>2.8776978417266115</v>
      </c>
      <c r="K233" s="45"/>
      <c r="L233" s="45">
        <v>0.53200000000000003</v>
      </c>
      <c r="M233" s="47"/>
      <c r="N233" s="47"/>
      <c r="O233" s="48" t="s">
        <v>33</v>
      </c>
      <c r="P233" s="49">
        <v>0.8</v>
      </c>
      <c r="Q233" s="56" t="s">
        <v>198</v>
      </c>
      <c r="R233" s="56" t="s">
        <v>198</v>
      </c>
      <c r="S233" s="51" t="s">
        <v>199</v>
      </c>
    </row>
    <row r="234" spans="1:19" x14ac:dyDescent="0.2">
      <c r="A234" s="40" t="s">
        <v>157</v>
      </c>
      <c r="B234" s="41">
        <f>C233</f>
        <v>0.8</v>
      </c>
      <c r="C234" s="41">
        <f>B234+D234</f>
        <v>1.1000000000000001</v>
      </c>
      <c r="D234" s="41">
        <v>0.3</v>
      </c>
      <c r="E234" s="48">
        <v>381118</v>
      </c>
      <c r="F234" s="45">
        <v>32.585999999999999</v>
      </c>
      <c r="G234" s="53">
        <v>0.15</v>
      </c>
      <c r="H234" s="53">
        <v>0.68200000000000005</v>
      </c>
      <c r="I234" s="53">
        <v>1.3440000000000001</v>
      </c>
      <c r="J234" s="53">
        <v>2.8368794326241202</v>
      </c>
      <c r="K234" s="45"/>
      <c r="L234" s="45">
        <v>6.391</v>
      </c>
      <c r="M234" s="47"/>
      <c r="N234" s="47"/>
      <c r="O234" s="48" t="s">
        <v>33</v>
      </c>
      <c r="P234" s="49">
        <v>0.3</v>
      </c>
      <c r="Q234" s="56" t="s">
        <v>198</v>
      </c>
      <c r="R234" s="56" t="s">
        <v>198</v>
      </c>
      <c r="S234" s="51" t="s">
        <v>199</v>
      </c>
    </row>
    <row r="235" spans="1:19" x14ac:dyDescent="0.2">
      <c r="A235" s="40" t="s">
        <v>157</v>
      </c>
      <c r="B235" s="41">
        <f>C234</f>
        <v>1.1000000000000001</v>
      </c>
      <c r="C235" s="41">
        <f>B235+D235</f>
        <v>2.2000000000000002</v>
      </c>
      <c r="D235" s="41">
        <v>1.1000000000000001</v>
      </c>
      <c r="E235" s="48">
        <v>381119</v>
      </c>
      <c r="F235" s="45">
        <v>0.70400000000000007</v>
      </c>
      <c r="G235" s="53">
        <v>2.5000000000000001E-2</v>
      </c>
      <c r="H235" s="53">
        <v>1.7000000000000001E-2</v>
      </c>
      <c r="I235" s="53">
        <v>3.4000000000000002E-2</v>
      </c>
      <c r="J235" s="53">
        <v>2.7777777777777821</v>
      </c>
      <c r="K235" s="45"/>
      <c r="L235" s="45">
        <v>5.0259999999999998</v>
      </c>
      <c r="M235" s="47"/>
      <c r="N235" s="47"/>
      <c r="O235" s="48" t="s">
        <v>34</v>
      </c>
      <c r="P235" s="49"/>
      <c r="Q235" s="56" t="s">
        <v>198</v>
      </c>
      <c r="R235" s="56" t="s">
        <v>198</v>
      </c>
      <c r="S235" s="51" t="s">
        <v>199</v>
      </c>
    </row>
    <row r="236" spans="1:19" x14ac:dyDescent="0.2">
      <c r="A236" s="40" t="s">
        <v>157</v>
      </c>
      <c r="B236" s="41">
        <f>C235</f>
        <v>2.2000000000000002</v>
      </c>
      <c r="C236" s="41">
        <f>B236+D236</f>
        <v>3.6</v>
      </c>
      <c r="D236" s="41">
        <v>1.4</v>
      </c>
      <c r="E236" s="48">
        <v>381120</v>
      </c>
      <c r="F236" s="45">
        <v>0.12</v>
      </c>
      <c r="G236" s="53">
        <v>9.2999999999999999E-2</v>
      </c>
      <c r="H236" s="53">
        <v>7.0000000000000001E-3</v>
      </c>
      <c r="I236" s="53">
        <v>2.1999999999999999E-2</v>
      </c>
      <c r="J236" s="53">
        <v>2.7397260273972561</v>
      </c>
      <c r="K236" s="45"/>
      <c r="L236" s="45">
        <v>2.1139999999999999</v>
      </c>
      <c r="M236" s="47"/>
      <c r="N236" s="47"/>
      <c r="O236" s="48" t="s">
        <v>34</v>
      </c>
      <c r="P236" s="49"/>
      <c r="Q236" s="56" t="s">
        <v>198</v>
      </c>
      <c r="R236" s="56" t="s">
        <v>198</v>
      </c>
      <c r="S236" s="51" t="s">
        <v>199</v>
      </c>
    </row>
    <row r="237" spans="1:19" x14ac:dyDescent="0.2">
      <c r="A237" s="40" t="s">
        <v>158</v>
      </c>
      <c r="B237" s="41">
        <v>0</v>
      </c>
      <c r="C237" s="41">
        <f>D237</f>
        <v>0.3</v>
      </c>
      <c r="D237" s="41">
        <v>0.3</v>
      </c>
      <c r="E237" s="48">
        <f>[27]Entry!B20</f>
        <v>381281</v>
      </c>
      <c r="F237" s="45">
        <f>[27]Entry!E20</f>
        <v>7.418000000000001</v>
      </c>
      <c r="G237" s="53">
        <f>[27]Entry!F20</f>
        <v>0.61299999999999999</v>
      </c>
      <c r="H237" s="53">
        <f>[27]Entry!G20</f>
        <v>0.23599999999999999</v>
      </c>
      <c r="I237" s="53">
        <f>[27]Entry!H20</f>
        <v>0.84</v>
      </c>
      <c r="J237" s="53"/>
      <c r="K237" s="45"/>
      <c r="L237" s="45">
        <f>[27]Entry!K20</f>
        <v>1.7170000000000001</v>
      </c>
      <c r="M237" s="47"/>
      <c r="N237" s="47"/>
      <c r="O237" s="48" t="s">
        <v>32</v>
      </c>
      <c r="P237" s="49"/>
      <c r="Q237" s="56" t="s">
        <v>162</v>
      </c>
      <c r="R237" s="56" t="s">
        <v>162</v>
      </c>
      <c r="S237" s="51" t="s">
        <v>163</v>
      </c>
    </row>
    <row r="238" spans="1:19" x14ac:dyDescent="0.2">
      <c r="A238" s="40" t="s">
        <v>158</v>
      </c>
      <c r="B238" s="41">
        <f>C237</f>
        <v>0.3</v>
      </c>
      <c r="C238" s="41">
        <f>B238+D238</f>
        <v>1.2</v>
      </c>
      <c r="D238" s="41">
        <v>0.9</v>
      </c>
      <c r="E238" s="48">
        <f>[27]Entry!B21</f>
        <v>381282</v>
      </c>
      <c r="F238" s="45">
        <f>[27]Entry!E21</f>
        <v>1.464</v>
      </c>
      <c r="G238" s="53">
        <f>[27]Entry!F21</f>
        <v>8.1000000000000003E-2</v>
      </c>
      <c r="H238" s="53">
        <f>[27]Entry!G21</f>
        <v>0.34399999999999997</v>
      </c>
      <c r="I238" s="53">
        <f>[27]Entry!H21</f>
        <v>0.94399999999999995</v>
      </c>
      <c r="J238" s="53"/>
      <c r="K238" s="45"/>
      <c r="L238" s="45">
        <f>[27]Entry!K21</f>
        <v>4.4770000000000003</v>
      </c>
      <c r="M238" s="47"/>
      <c r="N238" s="47"/>
      <c r="O238" s="48" t="s">
        <v>32</v>
      </c>
      <c r="P238" s="49"/>
      <c r="Q238" s="56" t="s">
        <v>162</v>
      </c>
      <c r="R238" s="56" t="s">
        <v>162</v>
      </c>
      <c r="S238" s="51" t="s">
        <v>163</v>
      </c>
    </row>
    <row r="239" spans="1:19" x14ac:dyDescent="0.2">
      <c r="A239" s="40" t="s">
        <v>158</v>
      </c>
      <c r="B239" s="41">
        <f>C238</f>
        <v>1.2</v>
      </c>
      <c r="C239" s="41">
        <f>B239+D239</f>
        <v>2.2000000000000002</v>
      </c>
      <c r="D239" s="41">
        <v>1</v>
      </c>
      <c r="E239" s="48">
        <f>[27]Entry!B22</f>
        <v>381283</v>
      </c>
      <c r="F239" s="45">
        <f>[27]Entry!E22</f>
        <v>6.0319999999999991</v>
      </c>
      <c r="G239" s="53">
        <f>[27]Entry!F22</f>
        <v>6.3E-2</v>
      </c>
      <c r="H239" s="53">
        <f>[27]Entry!G22</f>
        <v>0.159</v>
      </c>
      <c r="I239" s="53">
        <f>[27]Entry!H22</f>
        <v>0.628</v>
      </c>
      <c r="J239" s="53"/>
      <c r="K239" s="45"/>
      <c r="L239" s="45">
        <f>[27]Entry!K22</f>
        <v>5.0129999999999999</v>
      </c>
      <c r="M239" s="47"/>
      <c r="N239" s="47"/>
      <c r="O239" s="48" t="s">
        <v>33</v>
      </c>
      <c r="P239" s="49">
        <v>1</v>
      </c>
      <c r="Q239" s="56" t="s">
        <v>162</v>
      </c>
      <c r="R239" s="56" t="s">
        <v>162</v>
      </c>
      <c r="S239" s="51" t="s">
        <v>163</v>
      </c>
    </row>
    <row r="240" spans="1:19" x14ac:dyDescent="0.2">
      <c r="A240" s="40" t="s">
        <v>158</v>
      </c>
      <c r="B240" s="41">
        <f>C239</f>
        <v>2.2000000000000002</v>
      </c>
      <c r="C240" s="41">
        <f>B240+D240</f>
        <v>3.2</v>
      </c>
      <c r="D240" s="41">
        <v>1</v>
      </c>
      <c r="E240" s="48">
        <f>[27]Entry!B23</f>
        <v>381284</v>
      </c>
      <c r="F240" s="45">
        <f>[27]Entry!E23</f>
        <v>0</v>
      </c>
      <c r="G240" s="53">
        <f>[27]Entry!F23</f>
        <v>0.01</v>
      </c>
      <c r="H240" s="53">
        <f>[27]Entry!G23</f>
        <v>2E-3</v>
      </c>
      <c r="I240" s="53">
        <f>[27]Entry!H23</f>
        <v>1.0999999999999999E-2</v>
      </c>
      <c r="J240" s="53"/>
      <c r="K240" s="45"/>
      <c r="L240" s="45">
        <f>4.17/2</f>
        <v>2.085</v>
      </c>
      <c r="M240" s="47"/>
      <c r="N240" s="47"/>
      <c r="O240" s="48" t="s">
        <v>34</v>
      </c>
      <c r="P240" s="49"/>
      <c r="Q240" s="56" t="s">
        <v>162</v>
      </c>
      <c r="R240" s="56" t="s">
        <v>162</v>
      </c>
      <c r="S240" s="51" t="s">
        <v>163</v>
      </c>
    </row>
    <row r="241" spans="1:23" x14ac:dyDescent="0.2">
      <c r="A241" s="40" t="s">
        <v>159</v>
      </c>
      <c r="B241" s="41">
        <v>0</v>
      </c>
      <c r="C241" s="41">
        <f>D241</f>
        <v>0.3</v>
      </c>
      <c r="D241" s="41">
        <v>0.3</v>
      </c>
      <c r="E241" s="48">
        <f>[28]Entry!$B$17</f>
        <v>381566</v>
      </c>
      <c r="F241" s="45">
        <f>[28]Entry!E17</f>
        <v>7.4639999999999995</v>
      </c>
      <c r="G241" s="53">
        <f>[28]Entry!F17</f>
        <v>0.28199999999999997</v>
      </c>
      <c r="H241" s="53">
        <f>[28]Entry!G17</f>
        <v>1.2589999999999999</v>
      </c>
      <c r="I241" s="53">
        <f>[28]Entry!H17</f>
        <v>1.387</v>
      </c>
      <c r="J241" s="53"/>
      <c r="K241" s="45"/>
      <c r="L241" s="45">
        <f>[28]Entry!$K$17</f>
        <v>9.8059999999999992</v>
      </c>
      <c r="M241" s="47"/>
      <c r="N241" s="47"/>
      <c r="O241" s="48" t="s">
        <v>32</v>
      </c>
      <c r="P241" s="49"/>
      <c r="Q241" s="56" t="s">
        <v>164</v>
      </c>
      <c r="R241" s="56" t="s">
        <v>164</v>
      </c>
      <c r="S241" s="51" t="s">
        <v>165</v>
      </c>
    </row>
    <row r="242" spans="1:23" x14ac:dyDescent="0.2">
      <c r="A242" s="40" t="s">
        <v>159</v>
      </c>
      <c r="B242" s="41">
        <f>C241</f>
        <v>0.3</v>
      </c>
      <c r="C242" s="41">
        <f>B242+D242</f>
        <v>1</v>
      </c>
      <c r="D242" s="41">
        <v>0.7</v>
      </c>
      <c r="E242" s="48">
        <f>[28]Entry!B19</f>
        <v>381568</v>
      </c>
      <c r="F242" s="45">
        <f>[28]Entry!E19</f>
        <v>0.32599999999999996</v>
      </c>
      <c r="G242" s="53">
        <f>[28]Entry!F19</f>
        <v>1.2999999999999999E-2</v>
      </c>
      <c r="H242" s="53">
        <f>[28]Entry!G19</f>
        <v>5.8000000000000003E-2</v>
      </c>
      <c r="I242" s="53">
        <f>[28]Entry!H19</f>
        <v>8.5999999999999993E-2</v>
      </c>
      <c r="J242" s="53"/>
      <c r="K242" s="45"/>
      <c r="L242" s="45">
        <f>[28]Entry!K19</f>
        <v>0.49</v>
      </c>
      <c r="M242" s="47"/>
      <c r="N242" s="47"/>
      <c r="O242" s="48" t="s">
        <v>32</v>
      </c>
      <c r="P242" s="49"/>
      <c r="Q242" s="56" t="s">
        <v>164</v>
      </c>
      <c r="R242" s="56" t="s">
        <v>164</v>
      </c>
      <c r="S242" s="51" t="s">
        <v>165</v>
      </c>
    </row>
    <row r="243" spans="1:23" x14ac:dyDescent="0.2">
      <c r="A243" s="40" t="s">
        <v>159</v>
      </c>
      <c r="B243" s="41">
        <f>C242</f>
        <v>1</v>
      </c>
      <c r="C243" s="41">
        <f>B243+D243</f>
        <v>1.7</v>
      </c>
      <c r="D243" s="41">
        <v>0.7</v>
      </c>
      <c r="E243" s="48">
        <f>[28]Entry!B20</f>
        <v>381569</v>
      </c>
      <c r="F243" s="45">
        <f>[28]Entry!E20</f>
        <v>0.22599999999999998</v>
      </c>
      <c r="G243" s="53">
        <f>[28]Entry!F20</f>
        <v>6.0000000000000001E-3</v>
      </c>
      <c r="H243" s="53">
        <f>[28]Entry!G20</f>
        <v>5.0999999999999997E-2</v>
      </c>
      <c r="I243" s="53">
        <f>[28]Entry!H20</f>
        <v>8.2000000000000003E-2</v>
      </c>
      <c r="J243" s="53"/>
      <c r="K243" s="45"/>
      <c r="L243" s="45">
        <f>[28]Entry!K20</f>
        <v>0.107</v>
      </c>
      <c r="M243" s="47"/>
      <c r="N243" s="47"/>
      <c r="O243" s="48" t="s">
        <v>33</v>
      </c>
      <c r="P243" s="49">
        <v>0.7</v>
      </c>
      <c r="Q243" s="56" t="s">
        <v>164</v>
      </c>
      <c r="R243" s="56" t="s">
        <v>164</v>
      </c>
      <c r="S243" s="51" t="s">
        <v>165</v>
      </c>
    </row>
    <row r="244" spans="1:23" x14ac:dyDescent="0.2">
      <c r="A244" s="40" t="s">
        <v>159</v>
      </c>
      <c r="B244" s="41">
        <f>C243</f>
        <v>1.7</v>
      </c>
      <c r="C244" s="41">
        <f>B244+D244</f>
        <v>2.1</v>
      </c>
      <c r="D244" s="41">
        <v>0.4</v>
      </c>
      <c r="E244" s="48">
        <f>[28]Entry!B21</f>
        <v>381570</v>
      </c>
      <c r="F244" s="45">
        <f>[28]Entry!E21</f>
        <v>0.98599999999999999</v>
      </c>
      <c r="G244" s="53">
        <f>[28]Entry!F21</f>
        <v>4.4999999999999998E-2</v>
      </c>
      <c r="H244" s="53">
        <f>[28]Entry!G21</f>
        <v>0.112</v>
      </c>
      <c r="I244" s="53">
        <f>[28]Entry!H21</f>
        <v>0.58899999999999997</v>
      </c>
      <c r="J244" s="53"/>
      <c r="K244" s="45"/>
      <c r="L244" s="45">
        <f>[28]Entry!K21</f>
        <v>2.581</v>
      </c>
      <c r="M244" s="47"/>
      <c r="N244" s="47"/>
      <c r="O244" s="48" t="s">
        <v>34</v>
      </c>
      <c r="P244" s="49"/>
      <c r="Q244" s="56" t="s">
        <v>164</v>
      </c>
      <c r="R244" s="56" t="s">
        <v>164</v>
      </c>
      <c r="S244" s="51" t="s">
        <v>165</v>
      </c>
    </row>
    <row r="245" spans="1:23" x14ac:dyDescent="0.2">
      <c r="A245" s="40" t="s">
        <v>159</v>
      </c>
      <c r="B245" s="41">
        <f>C244</f>
        <v>2.1</v>
      </c>
      <c r="C245" s="41">
        <f>B245+D245</f>
        <v>2.4</v>
      </c>
      <c r="D245" s="41">
        <v>0.3</v>
      </c>
      <c r="E245" s="48">
        <f>[28]Entry!B22</f>
        <v>381571</v>
      </c>
      <c r="F245" s="45">
        <f>[28]Entry!E22</f>
        <v>3.1879999999999997</v>
      </c>
      <c r="G245" s="53">
        <f>[28]Entry!F22</f>
        <v>0.255</v>
      </c>
      <c r="H245" s="53">
        <f>[28]Entry!G22</f>
        <v>0.35199999999999998</v>
      </c>
      <c r="I245" s="53">
        <f>[28]Entry!H22</f>
        <v>3.9889999999999999</v>
      </c>
      <c r="J245" s="53"/>
      <c r="K245" s="45"/>
      <c r="L245" s="45">
        <f>[28]Entry!K22</f>
        <v>5.1420000000000003</v>
      </c>
      <c r="M245" s="47"/>
      <c r="N245" s="47"/>
      <c r="O245" s="48" t="s">
        <v>34</v>
      </c>
      <c r="P245" s="49"/>
      <c r="Q245" s="56" t="s">
        <v>164</v>
      </c>
      <c r="R245" s="56" t="s">
        <v>164</v>
      </c>
      <c r="S245" s="51" t="s">
        <v>165</v>
      </c>
    </row>
    <row r="246" spans="1:23" s="37" customFormat="1" x14ac:dyDescent="0.2">
      <c r="A246" s="40" t="s">
        <v>160</v>
      </c>
      <c r="B246" s="41">
        <v>0</v>
      </c>
      <c r="C246" s="41">
        <f>D246</f>
        <v>0.5</v>
      </c>
      <c r="D246" s="41">
        <v>0.5</v>
      </c>
      <c r="E246" s="48">
        <v>382273</v>
      </c>
      <c r="F246" s="45">
        <v>19.416</v>
      </c>
      <c r="G246" s="53">
        <v>0.36</v>
      </c>
      <c r="H246" s="53">
        <v>2.452</v>
      </c>
      <c r="I246" s="53">
        <v>2.3530000000000002</v>
      </c>
      <c r="J246" s="53">
        <v>2.6143790849673185</v>
      </c>
      <c r="K246" s="45"/>
      <c r="L246" s="45">
        <v>12.962999999999999</v>
      </c>
      <c r="M246" s="47"/>
      <c r="N246" s="47"/>
      <c r="O246" s="48" t="s">
        <v>32</v>
      </c>
      <c r="P246" s="49"/>
      <c r="Q246" s="54">
        <v>43676</v>
      </c>
      <c r="R246" s="54">
        <v>43677</v>
      </c>
      <c r="S246" s="51" t="s">
        <v>245</v>
      </c>
      <c r="W246" s="38"/>
    </row>
    <row r="247" spans="1:23" s="37" customFormat="1" x14ac:dyDescent="0.2">
      <c r="A247" s="40" t="s">
        <v>160</v>
      </c>
      <c r="B247" s="41">
        <f>C246</f>
        <v>0.5</v>
      </c>
      <c r="C247" s="41">
        <f>B247+D247</f>
        <v>1.1000000000000001</v>
      </c>
      <c r="D247" s="41">
        <v>0.6</v>
      </c>
      <c r="E247" s="48">
        <v>382274</v>
      </c>
      <c r="F247" s="45">
        <v>2.7480000000000002</v>
      </c>
      <c r="G247" s="53">
        <v>3.9E-2</v>
      </c>
      <c r="H247" s="53">
        <v>0.41099999999999998</v>
      </c>
      <c r="I247" s="53">
        <v>0.56399999999999995</v>
      </c>
      <c r="J247" s="53">
        <v>2.7586206896551726</v>
      </c>
      <c r="K247" s="45"/>
      <c r="L247" s="45">
        <v>9.0939999999999994</v>
      </c>
      <c r="M247" s="47"/>
      <c r="N247" s="47"/>
      <c r="O247" s="48" t="s">
        <v>32</v>
      </c>
      <c r="P247" s="49"/>
      <c r="Q247" s="54">
        <v>43676</v>
      </c>
      <c r="R247" s="54">
        <v>43677</v>
      </c>
      <c r="S247" s="51" t="s">
        <v>245</v>
      </c>
      <c r="W247" s="38"/>
    </row>
    <row r="248" spans="1:23" s="37" customFormat="1" x14ac:dyDescent="0.2">
      <c r="A248" s="40" t="s">
        <v>160</v>
      </c>
      <c r="B248" s="41">
        <f>C247</f>
        <v>1.1000000000000001</v>
      </c>
      <c r="C248" s="41">
        <f>B248+D248</f>
        <v>3</v>
      </c>
      <c r="D248" s="41">
        <v>1.9</v>
      </c>
      <c r="E248" s="48">
        <v>382275</v>
      </c>
      <c r="F248" s="45">
        <v>0.60400000000000009</v>
      </c>
      <c r="G248" s="53">
        <v>2.4E-2</v>
      </c>
      <c r="H248" s="53">
        <v>6.4000000000000001E-2</v>
      </c>
      <c r="I248" s="53">
        <v>0.374</v>
      </c>
      <c r="J248" s="53">
        <v>2.7972027972027949</v>
      </c>
      <c r="K248" s="45"/>
      <c r="L248" s="45">
        <v>2.14</v>
      </c>
      <c r="M248" s="47"/>
      <c r="N248" s="47"/>
      <c r="O248" s="48" t="s">
        <v>33</v>
      </c>
      <c r="P248" s="49">
        <v>1.9</v>
      </c>
      <c r="Q248" s="54">
        <v>43676</v>
      </c>
      <c r="R248" s="54">
        <v>43677</v>
      </c>
      <c r="S248" s="51" t="s">
        <v>245</v>
      </c>
      <c r="W248" s="38"/>
    </row>
    <row r="249" spans="1:23" s="37" customFormat="1" x14ac:dyDescent="0.2">
      <c r="A249" s="40" t="s">
        <v>160</v>
      </c>
      <c r="B249" s="41">
        <f>C248</f>
        <v>3</v>
      </c>
      <c r="C249" s="41">
        <f>B249+D249</f>
        <v>3.8</v>
      </c>
      <c r="D249" s="41">
        <v>0.8</v>
      </c>
      <c r="E249" s="48">
        <v>382277</v>
      </c>
      <c r="F249" s="45">
        <v>4.0979999999999999</v>
      </c>
      <c r="G249" s="53">
        <v>0.121</v>
      </c>
      <c r="H249" s="53">
        <v>0.66600000000000004</v>
      </c>
      <c r="I249" s="53">
        <v>1.0569999999999999</v>
      </c>
      <c r="J249" s="53">
        <v>2.631578947368423</v>
      </c>
      <c r="K249" s="45"/>
      <c r="L249" s="45">
        <v>11.413</v>
      </c>
      <c r="M249" s="47"/>
      <c r="N249" s="47"/>
      <c r="O249" s="48" t="s">
        <v>34</v>
      </c>
      <c r="P249" s="49"/>
      <c r="Q249" s="54">
        <v>43676</v>
      </c>
      <c r="R249" s="54">
        <v>43677</v>
      </c>
      <c r="S249" s="51" t="s">
        <v>245</v>
      </c>
      <c r="W249" s="38"/>
    </row>
    <row r="250" spans="1:23" x14ac:dyDescent="0.2">
      <c r="A250" s="40" t="s">
        <v>161</v>
      </c>
      <c r="B250" s="41">
        <v>0</v>
      </c>
      <c r="C250" s="41">
        <f>D250</f>
        <v>1.1000000000000001</v>
      </c>
      <c r="D250" s="41">
        <v>1.1000000000000001</v>
      </c>
      <c r="E250" s="48">
        <f>[29]Entry!B9</f>
        <v>383110</v>
      </c>
      <c r="F250" s="45">
        <f>[29]Entry!E9</f>
        <v>0.92799999999999994</v>
      </c>
      <c r="G250" s="53">
        <f>[29]Entry!F9</f>
        <v>0.01</v>
      </c>
      <c r="H250" s="53">
        <f>[29]Entry!G9</f>
        <v>2.7E-2</v>
      </c>
      <c r="I250" s="53">
        <f>[29]Entry!H9</f>
        <v>0.16800000000000001</v>
      </c>
      <c r="J250" s="53"/>
      <c r="K250" s="45"/>
      <c r="L250" s="45">
        <f>[29]Entry!K9</f>
        <v>3.839</v>
      </c>
      <c r="M250" s="47"/>
      <c r="N250" s="47"/>
      <c r="O250" s="48" t="s">
        <v>32</v>
      </c>
      <c r="P250" s="49"/>
      <c r="Q250" s="54">
        <v>43593</v>
      </c>
      <c r="R250" s="54">
        <v>43624</v>
      </c>
      <c r="S250" s="51" t="s">
        <v>167</v>
      </c>
    </row>
    <row r="251" spans="1:23" x14ac:dyDescent="0.2">
      <c r="A251" s="40" t="s">
        <v>161</v>
      </c>
      <c r="B251" s="41">
        <f>C250</f>
        <v>1.1000000000000001</v>
      </c>
      <c r="C251" s="41">
        <f>B251+D251</f>
        <v>2.9000000000000004</v>
      </c>
      <c r="D251" s="41">
        <v>1.8</v>
      </c>
      <c r="E251" s="48">
        <f>[29]Entry!B10</f>
        <v>383111</v>
      </c>
      <c r="F251" s="45">
        <f>[29]Entry!E10</f>
        <v>1.62</v>
      </c>
      <c r="G251" s="53">
        <f>[29]Entry!F10</f>
        <v>1.0999999999999999E-2</v>
      </c>
      <c r="H251" s="53">
        <f>[29]Entry!G10</f>
        <v>0.16400000000000001</v>
      </c>
      <c r="I251" s="53">
        <f>[29]Entry!H10</f>
        <v>0.19900000000000001</v>
      </c>
      <c r="J251" s="53"/>
      <c r="K251" s="45"/>
      <c r="L251" s="45">
        <f>[29]Entry!K10</f>
        <v>7.3129999999999997</v>
      </c>
      <c r="M251" s="47"/>
      <c r="N251" s="47"/>
      <c r="O251" s="48" t="s">
        <v>32</v>
      </c>
      <c r="P251" s="49"/>
      <c r="Q251" s="54">
        <v>43593</v>
      </c>
      <c r="R251" s="54">
        <v>43624</v>
      </c>
      <c r="S251" s="51" t="s">
        <v>167</v>
      </c>
    </row>
    <row r="252" spans="1:23" x14ac:dyDescent="0.2">
      <c r="A252" s="40" t="s">
        <v>161</v>
      </c>
      <c r="B252" s="41">
        <f>C251</f>
        <v>2.9000000000000004</v>
      </c>
      <c r="C252" s="41">
        <f>B252+D252</f>
        <v>3.3000000000000003</v>
      </c>
      <c r="D252" s="41">
        <v>0.4</v>
      </c>
      <c r="E252" s="48">
        <f>[29]Entry!B11</f>
        <v>383112</v>
      </c>
      <c r="F252" s="45">
        <f>[29]Entry!E11</f>
        <v>6.378000000000001</v>
      </c>
      <c r="G252" s="53">
        <f>[29]Entry!F11</f>
        <v>7.4999999999999997E-2</v>
      </c>
      <c r="H252" s="53">
        <f>[29]Entry!G11</f>
        <v>0.27800000000000002</v>
      </c>
      <c r="I252" s="53">
        <f>[29]Entry!H11</f>
        <v>0.626</v>
      </c>
      <c r="J252" s="53"/>
      <c r="K252" s="45"/>
      <c r="L252" s="45">
        <f>[29]Entry!K11</f>
        <v>9.98</v>
      </c>
      <c r="M252" s="47"/>
      <c r="N252" s="47"/>
      <c r="O252" s="48" t="s">
        <v>33</v>
      </c>
      <c r="P252" s="49">
        <v>0.4</v>
      </c>
      <c r="Q252" s="54">
        <v>43593</v>
      </c>
      <c r="R252" s="54">
        <v>43624</v>
      </c>
      <c r="S252" s="51" t="s">
        <v>167</v>
      </c>
    </row>
    <row r="253" spans="1:23" x14ac:dyDescent="0.2">
      <c r="A253" s="40" t="s">
        <v>161</v>
      </c>
      <c r="B253" s="41">
        <f>C252</f>
        <v>3.3000000000000003</v>
      </c>
      <c r="C253" s="41">
        <f>B253+D253</f>
        <v>3.9000000000000004</v>
      </c>
      <c r="D253" s="41">
        <v>0.6</v>
      </c>
      <c r="E253" s="48">
        <f>[29]Entry!B12</f>
        <v>383113</v>
      </c>
      <c r="F253" s="45">
        <f>[29]Entry!E12</f>
        <v>2.5259999999999998</v>
      </c>
      <c r="G253" s="53">
        <f>[29]Entry!F12</f>
        <v>0.01</v>
      </c>
      <c r="H253" s="53">
        <f>[29]Entry!G12</f>
        <v>3.4000000000000002E-2</v>
      </c>
      <c r="I253" s="53">
        <f>[29]Entry!H12</f>
        <v>0.13100000000000001</v>
      </c>
      <c r="J253" s="53"/>
      <c r="K253" s="45"/>
      <c r="L253" s="45">
        <f>[29]Entry!K12</f>
        <v>2.7639999999999998</v>
      </c>
      <c r="M253" s="47"/>
      <c r="N253" s="47"/>
      <c r="O253" s="48" t="s">
        <v>34</v>
      </c>
      <c r="P253" s="49"/>
      <c r="Q253" s="54">
        <v>43593</v>
      </c>
      <c r="R253" s="54">
        <v>43624</v>
      </c>
      <c r="S253" s="51" t="s">
        <v>167</v>
      </c>
    </row>
    <row r="254" spans="1:23" x14ac:dyDescent="0.2">
      <c r="A254" s="40" t="s">
        <v>173</v>
      </c>
      <c r="B254" s="41">
        <v>0</v>
      </c>
      <c r="C254" s="41">
        <f>D254</f>
        <v>0.5</v>
      </c>
      <c r="D254" s="41">
        <v>0.5</v>
      </c>
      <c r="E254" s="48">
        <f>[30]Entry!B15</f>
        <v>385844</v>
      </c>
      <c r="F254" s="45">
        <f>[30]Entry!E15</f>
        <v>0.77399999999999991</v>
      </c>
      <c r="G254" s="53">
        <f>[30]Entry!F15</f>
        <v>1.2999999999999999E-2</v>
      </c>
      <c r="H254" s="53">
        <f>[30]Entry!G15</f>
        <v>3.7999999999999999E-2</v>
      </c>
      <c r="I254" s="53">
        <f>[30]Entry!H15</f>
        <v>6.4000000000000001E-2</v>
      </c>
      <c r="J254" s="53"/>
      <c r="K254" s="45"/>
      <c r="L254" s="45">
        <f>[30]Entry!K15</f>
        <v>2.4689999999999999</v>
      </c>
      <c r="M254" s="47"/>
      <c r="N254" s="47"/>
      <c r="O254" s="48" t="s">
        <v>32</v>
      </c>
      <c r="P254" s="49"/>
      <c r="Q254" s="56" t="s">
        <v>174</v>
      </c>
      <c r="R254" s="56" t="s">
        <v>174</v>
      </c>
      <c r="S254" s="51" t="s">
        <v>175</v>
      </c>
    </row>
    <row r="255" spans="1:23" x14ac:dyDescent="0.2">
      <c r="A255" s="40" t="s">
        <v>173</v>
      </c>
      <c r="B255" s="41">
        <f>C254</f>
        <v>0.5</v>
      </c>
      <c r="C255" s="41">
        <f>B255+D255</f>
        <v>1.2</v>
      </c>
      <c r="D255" s="41">
        <v>0.7</v>
      </c>
      <c r="E255" s="48">
        <f>[30]Entry!B16</f>
        <v>385845</v>
      </c>
      <c r="F255" s="45">
        <f>[30]Entry!E16</f>
        <v>2.2599999999999998</v>
      </c>
      <c r="G255" s="53">
        <f>[30]Entry!F16</f>
        <v>1.9E-2</v>
      </c>
      <c r="H255" s="53">
        <f>[30]Entry!G16</f>
        <v>9.4E-2</v>
      </c>
      <c r="I255" s="53">
        <f>[30]Entry!H16</f>
        <v>0.158</v>
      </c>
      <c r="J255" s="53"/>
      <c r="K255" s="45"/>
      <c r="L255" s="45">
        <f>[30]Entry!K16</f>
        <v>9.9440000000000008</v>
      </c>
      <c r="M255" s="47"/>
      <c r="N255" s="47"/>
      <c r="O255" s="48" t="s">
        <v>32</v>
      </c>
      <c r="P255" s="49"/>
      <c r="Q255" s="56" t="s">
        <v>174</v>
      </c>
      <c r="R255" s="56" t="s">
        <v>174</v>
      </c>
      <c r="S255" s="51" t="s">
        <v>175</v>
      </c>
    </row>
    <row r="256" spans="1:23" x14ac:dyDescent="0.2">
      <c r="A256" s="40" t="s">
        <v>173</v>
      </c>
      <c r="B256" s="41">
        <f>C255</f>
        <v>1.2</v>
      </c>
      <c r="C256" s="41">
        <f>B256+D256</f>
        <v>1.6</v>
      </c>
      <c r="D256" s="41">
        <v>0.4</v>
      </c>
      <c r="E256" s="48">
        <f>[30]Entry!B17</f>
        <v>385846</v>
      </c>
      <c r="F256" s="45">
        <f>[30]Entry!E17</f>
        <v>0.81799999999999995</v>
      </c>
      <c r="G256" s="53">
        <f>[30]Entry!F17</f>
        <v>8.9999999999999993E-3</v>
      </c>
      <c r="H256" s="53">
        <f>[30]Entry!G17</f>
        <v>1.7000000000000001E-2</v>
      </c>
      <c r="I256" s="53">
        <f>[30]Entry!H17</f>
        <v>0.35799999999999998</v>
      </c>
      <c r="J256" s="53"/>
      <c r="K256" s="45"/>
      <c r="L256" s="45">
        <f>[30]Entry!K17</f>
        <v>0.745</v>
      </c>
      <c r="M256" s="47"/>
      <c r="N256" s="47"/>
      <c r="O256" s="48" t="s">
        <v>33</v>
      </c>
      <c r="P256" s="49">
        <v>0.4</v>
      </c>
      <c r="Q256" s="56" t="s">
        <v>174</v>
      </c>
      <c r="R256" s="56" t="s">
        <v>174</v>
      </c>
      <c r="S256" s="51" t="s">
        <v>175</v>
      </c>
    </row>
    <row r="257" spans="1:23" x14ac:dyDescent="0.2">
      <c r="A257" s="40" t="s">
        <v>173</v>
      </c>
      <c r="B257" s="41">
        <f>C256</f>
        <v>1.6</v>
      </c>
      <c r="C257" s="41">
        <f>B257+D257</f>
        <v>2.7</v>
      </c>
      <c r="D257" s="41">
        <v>1.1000000000000001</v>
      </c>
      <c r="E257" s="48">
        <f>[30]Entry!$B$19</f>
        <v>385848</v>
      </c>
      <c r="F257" s="45">
        <f>[30]Entry!E19</f>
        <v>3.59</v>
      </c>
      <c r="G257" s="53">
        <f>[30]Entry!F19</f>
        <v>2.8000000000000001E-2</v>
      </c>
      <c r="H257" s="53">
        <f>[30]Entry!G19</f>
        <v>7.0000000000000001E-3</v>
      </c>
      <c r="I257" s="53">
        <f>[30]Entry!H19</f>
        <v>9.9000000000000005E-2</v>
      </c>
      <c r="J257" s="53"/>
      <c r="K257" s="45"/>
      <c r="L257" s="45">
        <f>[30]Entry!$K$19</f>
        <v>4.548</v>
      </c>
      <c r="M257" s="47"/>
      <c r="N257" s="47"/>
      <c r="O257" s="48" t="s">
        <v>34</v>
      </c>
      <c r="P257" s="49"/>
      <c r="Q257" s="56" t="s">
        <v>174</v>
      </c>
      <c r="R257" s="56" t="s">
        <v>174</v>
      </c>
      <c r="S257" s="51" t="s">
        <v>175</v>
      </c>
    </row>
    <row r="258" spans="1:23" x14ac:dyDescent="0.2">
      <c r="A258" s="40" t="s">
        <v>176</v>
      </c>
      <c r="B258" s="41">
        <v>0</v>
      </c>
      <c r="C258" s="41">
        <f>D258</f>
        <v>2.4</v>
      </c>
      <c r="D258" s="41">
        <v>2.4</v>
      </c>
      <c r="E258" s="48">
        <v>386844</v>
      </c>
      <c r="F258" s="45">
        <v>2.2720000000000002</v>
      </c>
      <c r="G258" s="53">
        <v>0.01</v>
      </c>
      <c r="H258" s="53">
        <v>0.06</v>
      </c>
      <c r="I258" s="53">
        <v>0.309</v>
      </c>
      <c r="J258" s="53">
        <v>2.8985507246376789</v>
      </c>
      <c r="K258" s="45"/>
      <c r="L258" s="45">
        <v>5.8170000000000002</v>
      </c>
      <c r="M258" s="47"/>
      <c r="N258" s="47"/>
      <c r="O258" s="48" t="s">
        <v>32</v>
      </c>
      <c r="P258" s="49"/>
      <c r="Q258" s="56" t="s">
        <v>201</v>
      </c>
      <c r="R258" s="56" t="s">
        <v>202</v>
      </c>
      <c r="S258" s="51" t="s">
        <v>203</v>
      </c>
    </row>
    <row r="259" spans="1:23" x14ac:dyDescent="0.2">
      <c r="A259" s="40" t="s">
        <v>176</v>
      </c>
      <c r="B259" s="41">
        <f>C258</f>
        <v>2.4</v>
      </c>
      <c r="C259" s="41">
        <f>B259+D259</f>
        <v>3.0999999999999996</v>
      </c>
      <c r="D259" s="41">
        <v>0.7</v>
      </c>
      <c r="E259" s="48">
        <v>386845</v>
      </c>
      <c r="F259" s="45">
        <v>2.2079999999999997</v>
      </c>
      <c r="G259" s="53">
        <v>1.4999999999999999E-2</v>
      </c>
      <c r="H259" s="53">
        <v>3.2000000000000001E-2</v>
      </c>
      <c r="I259" s="53">
        <v>0.193</v>
      </c>
      <c r="J259" s="53">
        <v>2.5974025974026014</v>
      </c>
      <c r="K259" s="45"/>
      <c r="L259" s="45">
        <v>3.1429999999999998</v>
      </c>
      <c r="M259" s="47"/>
      <c r="N259" s="47"/>
      <c r="O259" s="48" t="s">
        <v>33</v>
      </c>
      <c r="P259" s="49">
        <v>0.7</v>
      </c>
      <c r="Q259" s="56" t="s">
        <v>201</v>
      </c>
      <c r="R259" s="56" t="s">
        <v>202</v>
      </c>
      <c r="S259" s="51" t="s">
        <v>203</v>
      </c>
    </row>
    <row r="260" spans="1:23" x14ac:dyDescent="0.2">
      <c r="A260" s="40" t="s">
        <v>176</v>
      </c>
      <c r="B260" s="41">
        <f>C259</f>
        <v>3.0999999999999996</v>
      </c>
      <c r="C260" s="41">
        <f>B260+D260</f>
        <v>4.6999999999999993</v>
      </c>
      <c r="D260" s="41">
        <v>1.6</v>
      </c>
      <c r="E260" s="48">
        <v>386846</v>
      </c>
      <c r="F260" s="45">
        <v>0.92200000000000004</v>
      </c>
      <c r="G260" s="53">
        <v>8.0000000000000002E-3</v>
      </c>
      <c r="H260" s="53">
        <v>2.7E-2</v>
      </c>
      <c r="I260" s="53">
        <v>0.13</v>
      </c>
      <c r="J260" s="53">
        <v>2.8776978417266115</v>
      </c>
      <c r="K260" s="45"/>
      <c r="L260" s="45">
        <v>0.39500000000000002</v>
      </c>
      <c r="M260" s="47"/>
      <c r="N260" s="47"/>
      <c r="O260" s="48" t="s">
        <v>34</v>
      </c>
      <c r="P260" s="49"/>
      <c r="Q260" s="56" t="s">
        <v>201</v>
      </c>
      <c r="R260" s="56" t="s">
        <v>202</v>
      </c>
      <c r="S260" s="51" t="s">
        <v>203</v>
      </c>
    </row>
    <row r="261" spans="1:23" x14ac:dyDescent="0.2">
      <c r="A261" s="40" t="s">
        <v>177</v>
      </c>
      <c r="B261" s="41">
        <v>0</v>
      </c>
      <c r="C261" s="41">
        <f>D261</f>
        <v>2</v>
      </c>
      <c r="D261" s="41">
        <v>2</v>
      </c>
      <c r="E261" s="48">
        <f>[31]Entry!$B$12</f>
        <v>387938</v>
      </c>
      <c r="F261" s="45">
        <f>[31]Entry!E12</f>
        <v>1.4979999999999998</v>
      </c>
      <c r="G261" s="53">
        <f>[31]Entry!F12</f>
        <v>3.4000000000000002E-2</v>
      </c>
      <c r="H261" s="53">
        <f>[31]Entry!G12</f>
        <v>6.0999999999999999E-2</v>
      </c>
      <c r="I261" s="53">
        <f>[31]Entry!H12</f>
        <v>0.36599999999999999</v>
      </c>
      <c r="J261" s="53">
        <f>[31]Entry!I12</f>
        <v>2.6845637583892556</v>
      </c>
      <c r="K261" s="45"/>
      <c r="L261" s="45">
        <f>[31]Entry!$K$12</f>
        <v>5.0389999999999997</v>
      </c>
      <c r="M261" s="47"/>
      <c r="N261" s="47"/>
      <c r="O261" s="48" t="s">
        <v>34</v>
      </c>
      <c r="P261" s="49"/>
      <c r="Q261" s="54">
        <v>43533</v>
      </c>
      <c r="R261" s="54">
        <v>43533</v>
      </c>
      <c r="S261" s="51" t="s">
        <v>178</v>
      </c>
    </row>
    <row r="262" spans="1:23" x14ac:dyDescent="0.2">
      <c r="A262" s="40" t="s">
        <v>177</v>
      </c>
      <c r="B262" s="41">
        <f>C261</f>
        <v>2</v>
      </c>
      <c r="C262" s="41">
        <f>B262+D262</f>
        <v>2.2000000000000002</v>
      </c>
      <c r="D262" s="41">
        <v>0.2</v>
      </c>
      <c r="E262" s="48">
        <f>[31]Entry!B14</f>
        <v>387940</v>
      </c>
      <c r="F262" s="45">
        <f>[31]Entry!E14</f>
        <v>1.1440000000000001</v>
      </c>
      <c r="G262" s="53">
        <f>[31]Entry!F14</f>
        <v>2.8000000000000001E-2</v>
      </c>
      <c r="H262" s="53">
        <f>[31]Entry!G14</f>
        <v>0.106</v>
      </c>
      <c r="I262" s="53">
        <f>[31]Entry!H14</f>
        <v>0.38300000000000001</v>
      </c>
      <c r="J262" s="53">
        <f>[31]Entry!I14</f>
        <v>2.6845637583892556</v>
      </c>
      <c r="K262" s="45"/>
      <c r="L262" s="45">
        <f>[31]Entry!K14</f>
        <v>15.603</v>
      </c>
      <c r="M262" s="47"/>
      <c r="N262" s="47"/>
      <c r="O262" s="48" t="s">
        <v>33</v>
      </c>
      <c r="P262" s="49">
        <v>0.2</v>
      </c>
      <c r="Q262" s="54">
        <v>43533</v>
      </c>
      <c r="R262" s="54">
        <v>43533</v>
      </c>
      <c r="S262" s="51" t="s">
        <v>178</v>
      </c>
    </row>
    <row r="263" spans="1:23" x14ac:dyDescent="0.2">
      <c r="A263" s="40" t="s">
        <v>177</v>
      </c>
      <c r="B263" s="41">
        <f>C262</f>
        <v>2.2000000000000002</v>
      </c>
      <c r="C263" s="41">
        <f>B263+D263</f>
        <v>3.9000000000000004</v>
      </c>
      <c r="D263" s="41">
        <v>1.7</v>
      </c>
      <c r="E263" s="48">
        <f>[31]Entry!B15</f>
        <v>387941</v>
      </c>
      <c r="F263" s="45">
        <f>[31]Entry!E15</f>
        <v>0.28000000000000003</v>
      </c>
      <c r="G263" s="53">
        <f>[31]Entry!F15</f>
        <v>7.0000000000000001E-3</v>
      </c>
      <c r="H263" s="53">
        <f>[31]Entry!G15</f>
        <v>1.2999999999999999E-2</v>
      </c>
      <c r="I263" s="53">
        <f>[31]Entry!H15</f>
        <v>5.8999999999999997E-2</v>
      </c>
      <c r="J263" s="53">
        <f>[31]Entry!I15</f>
        <v>2.7210884353741518</v>
      </c>
      <c r="K263" s="45"/>
      <c r="L263" s="45">
        <f>[31]Entry!K15</f>
        <v>0.81499999999999995</v>
      </c>
      <c r="M263" s="47"/>
      <c r="N263" s="47"/>
      <c r="O263" s="48" t="s">
        <v>32</v>
      </c>
      <c r="P263" s="49"/>
      <c r="Q263" s="54">
        <v>43533</v>
      </c>
      <c r="R263" s="54">
        <v>43533</v>
      </c>
      <c r="S263" s="51" t="s">
        <v>178</v>
      </c>
    </row>
    <row r="264" spans="1:23" x14ac:dyDescent="0.2">
      <c r="A264" s="40" t="s">
        <v>183</v>
      </c>
      <c r="B264" s="41">
        <v>0</v>
      </c>
      <c r="C264" s="41">
        <f>D264</f>
        <v>0.9</v>
      </c>
      <c r="D264" s="41">
        <v>0.9</v>
      </c>
      <c r="E264" s="48">
        <f>[32]Entry!B8</f>
        <v>389833</v>
      </c>
      <c r="F264" s="45">
        <f>[32]Entry!E8</f>
        <v>0.498</v>
      </c>
      <c r="G264" s="53">
        <f>[32]Entry!F8</f>
        <v>0.21199999999999999</v>
      </c>
      <c r="H264" s="53">
        <f>[32]Entry!G8</f>
        <v>9.2999999999999999E-2</v>
      </c>
      <c r="I264" s="53">
        <f>[32]Entry!H8</f>
        <v>1.284</v>
      </c>
      <c r="J264" s="53"/>
      <c r="K264" s="45"/>
      <c r="L264" s="45">
        <f>[32]Entry!K8</f>
        <v>20.577000000000002</v>
      </c>
      <c r="M264" s="47"/>
      <c r="N264" s="47"/>
      <c r="O264" s="48" t="s">
        <v>32</v>
      </c>
      <c r="P264" s="49"/>
      <c r="Q264" s="56" t="s">
        <v>184</v>
      </c>
      <c r="R264" s="56" t="s">
        <v>185</v>
      </c>
      <c r="S264" s="51" t="s">
        <v>186</v>
      </c>
    </row>
    <row r="265" spans="1:23" x14ac:dyDescent="0.2">
      <c r="A265" s="40" t="s">
        <v>183</v>
      </c>
      <c r="B265" s="41">
        <f>C264</f>
        <v>0.9</v>
      </c>
      <c r="C265" s="41">
        <f>B265+D265</f>
        <v>1.5</v>
      </c>
      <c r="D265" s="41">
        <v>0.6</v>
      </c>
      <c r="E265" s="48">
        <f>[32]Entry!B9</f>
        <v>389834</v>
      </c>
      <c r="F265" s="45">
        <f>[32]Entry!E9</f>
        <v>4.0960000000000001</v>
      </c>
      <c r="G265" s="53">
        <f>[32]Entry!F9</f>
        <v>3.6999999999999998E-2</v>
      </c>
      <c r="H265" s="53">
        <f>[32]Entry!G9</f>
        <v>2.9000000000000001E-2</v>
      </c>
      <c r="I265" s="53">
        <f>[32]Entry!H9</f>
        <v>0.27500000000000002</v>
      </c>
      <c r="J265" s="53"/>
      <c r="K265" s="45"/>
      <c r="L265" s="45">
        <f>[32]Entry!K9</f>
        <v>3.5019999999999998</v>
      </c>
      <c r="M265" s="47"/>
      <c r="N265" s="47"/>
      <c r="O265" s="48" t="s">
        <v>32</v>
      </c>
      <c r="P265" s="49"/>
      <c r="Q265" s="56" t="s">
        <v>184</v>
      </c>
      <c r="R265" s="56" t="s">
        <v>185</v>
      </c>
      <c r="S265" s="51" t="s">
        <v>186</v>
      </c>
    </row>
    <row r="266" spans="1:23" x14ac:dyDescent="0.2">
      <c r="A266" s="40" t="s">
        <v>183</v>
      </c>
      <c r="B266" s="41">
        <f>C265</f>
        <v>1.5</v>
      </c>
      <c r="C266" s="41">
        <f>B266+D266</f>
        <v>1.8</v>
      </c>
      <c r="D266" s="41">
        <v>0.3</v>
      </c>
      <c r="E266" s="48">
        <f>[32]Entry!B10</f>
        <v>389835</v>
      </c>
      <c r="F266" s="45">
        <f>[32]Entry!E10</f>
        <v>5.0019999999999998</v>
      </c>
      <c r="G266" s="53">
        <f>[32]Entry!F10</f>
        <v>5.7000000000000002E-2</v>
      </c>
      <c r="H266" s="53">
        <f>[32]Entry!G10</f>
        <v>0.04</v>
      </c>
      <c r="I266" s="53">
        <f>[32]Entry!H10</f>
        <v>0.216</v>
      </c>
      <c r="J266" s="53"/>
      <c r="K266" s="45"/>
      <c r="L266" s="45">
        <f>[32]Entry!K10</f>
        <v>9.7590000000000003</v>
      </c>
      <c r="M266" s="47"/>
      <c r="N266" s="47"/>
      <c r="O266" s="48" t="s">
        <v>33</v>
      </c>
      <c r="P266" s="49">
        <v>0.3</v>
      </c>
      <c r="Q266" s="56" t="s">
        <v>184</v>
      </c>
      <c r="R266" s="56" t="s">
        <v>185</v>
      </c>
      <c r="S266" s="51" t="s">
        <v>186</v>
      </c>
    </row>
    <row r="267" spans="1:23" x14ac:dyDescent="0.2">
      <c r="A267" s="40" t="s">
        <v>183</v>
      </c>
      <c r="B267" s="41">
        <f>C266</f>
        <v>1.8</v>
      </c>
      <c r="C267" s="41">
        <f>B267+D267</f>
        <v>2.7</v>
      </c>
      <c r="D267" s="41">
        <v>0.9</v>
      </c>
      <c r="E267" s="48">
        <f>[32]Entry!B11</f>
        <v>389836</v>
      </c>
      <c r="F267" s="45">
        <f>[32]Entry!E11</f>
        <v>1.3659999999999999</v>
      </c>
      <c r="G267" s="53">
        <f>[32]Entry!F11</f>
        <v>3.3000000000000002E-2</v>
      </c>
      <c r="H267" s="53">
        <f>[32]Entry!G11</f>
        <v>6.8000000000000005E-2</v>
      </c>
      <c r="I267" s="53">
        <f>[32]Entry!H11</f>
        <v>0.28899999999999998</v>
      </c>
      <c r="J267" s="53"/>
      <c r="K267" s="45"/>
      <c r="L267" s="45">
        <f>[32]Entry!K11</f>
        <v>6.46</v>
      </c>
      <c r="M267" s="47"/>
      <c r="N267" s="47"/>
      <c r="O267" s="48" t="s">
        <v>34</v>
      </c>
      <c r="P267" s="49"/>
      <c r="Q267" s="56" t="s">
        <v>184</v>
      </c>
      <c r="R267" s="56" t="s">
        <v>185</v>
      </c>
      <c r="S267" s="51" t="s">
        <v>186</v>
      </c>
    </row>
    <row r="268" spans="1:23" x14ac:dyDescent="0.2">
      <c r="A268" s="40" t="s">
        <v>183</v>
      </c>
      <c r="B268" s="41">
        <f>C267</f>
        <v>2.7</v>
      </c>
      <c r="C268" s="41">
        <f>B268+D268</f>
        <v>3.5</v>
      </c>
      <c r="D268" s="41">
        <v>0.8</v>
      </c>
      <c r="E268" s="48">
        <f>[32]Entry!$B$13</f>
        <v>389838</v>
      </c>
      <c r="F268" s="45">
        <f>[32]Entry!E13</f>
        <v>3.9160000000000004</v>
      </c>
      <c r="G268" s="53">
        <f>[32]Entry!F13</f>
        <v>2E-3</v>
      </c>
      <c r="H268" s="53">
        <f>[32]Entry!G13</f>
        <v>0.01</v>
      </c>
      <c r="I268" s="53">
        <f>[32]Entry!H13</f>
        <v>3.3000000000000002E-2</v>
      </c>
      <c r="J268" s="53"/>
      <c r="K268" s="45"/>
      <c r="L268" s="45">
        <f>0.262/2</f>
        <v>0.13100000000000001</v>
      </c>
      <c r="M268" s="47"/>
      <c r="N268" s="47"/>
      <c r="O268" s="48" t="s">
        <v>34</v>
      </c>
      <c r="P268" s="49"/>
      <c r="Q268" s="56" t="s">
        <v>184</v>
      </c>
      <c r="R268" s="56" t="s">
        <v>185</v>
      </c>
      <c r="S268" s="51" t="s">
        <v>186</v>
      </c>
    </row>
    <row r="269" spans="1:23" s="37" customFormat="1" x14ac:dyDescent="0.2">
      <c r="A269" s="40" t="s">
        <v>204</v>
      </c>
      <c r="B269" s="41">
        <v>0</v>
      </c>
      <c r="C269" s="41">
        <f>D269</f>
        <v>0.1</v>
      </c>
      <c r="D269" s="41">
        <v>0.1</v>
      </c>
      <c r="E269" s="48">
        <v>390606</v>
      </c>
      <c r="F269" s="45">
        <v>24.715999999999998</v>
      </c>
      <c r="G269" s="53">
        <v>0.47699999999999998</v>
      </c>
      <c r="H269" s="53">
        <v>0.52300000000000002</v>
      </c>
      <c r="I269" s="53">
        <v>5.0590000000000002</v>
      </c>
      <c r="J269" s="53">
        <v>2.9197080291970825</v>
      </c>
      <c r="K269" s="45"/>
      <c r="L269" s="45">
        <v>62.774000000000001</v>
      </c>
      <c r="M269" s="47"/>
      <c r="N269" s="47"/>
      <c r="O269" s="48" t="s">
        <v>32</v>
      </c>
      <c r="P269" s="49"/>
      <c r="Q269" s="56" t="s">
        <v>211</v>
      </c>
      <c r="R269" s="56" t="s">
        <v>211</v>
      </c>
      <c r="S269" s="51" t="s">
        <v>212</v>
      </c>
      <c r="W269" s="38"/>
    </row>
    <row r="270" spans="1:23" s="37" customFormat="1" x14ac:dyDescent="0.2">
      <c r="A270" s="40" t="s">
        <v>204</v>
      </c>
      <c r="B270" s="41">
        <f>C269</f>
        <v>0.1</v>
      </c>
      <c r="C270" s="41">
        <f>B270+D270</f>
        <v>0.9</v>
      </c>
      <c r="D270" s="41">
        <v>0.8</v>
      </c>
      <c r="E270" s="48">
        <v>390607</v>
      </c>
      <c r="F270" s="45">
        <v>4.29</v>
      </c>
      <c r="G270" s="53">
        <v>3.5000000000000003E-2</v>
      </c>
      <c r="H270" s="53">
        <v>4.4999999999999998E-2</v>
      </c>
      <c r="I270" s="53">
        <v>7.1999999999999995E-2</v>
      </c>
      <c r="J270" s="53">
        <v>2.8169014084507067</v>
      </c>
      <c r="K270" s="45"/>
      <c r="L270" s="45">
        <v>2.2469999999999999</v>
      </c>
      <c r="M270" s="47"/>
      <c r="N270" s="47"/>
      <c r="O270" s="48" t="s">
        <v>32</v>
      </c>
      <c r="P270" s="49"/>
      <c r="Q270" s="56" t="s">
        <v>211</v>
      </c>
      <c r="R270" s="56" t="s">
        <v>211</v>
      </c>
      <c r="S270" s="51" t="s">
        <v>212</v>
      </c>
      <c r="W270" s="38"/>
    </row>
    <row r="271" spans="1:23" s="37" customFormat="1" x14ac:dyDescent="0.2">
      <c r="A271" s="40" t="s">
        <v>204</v>
      </c>
      <c r="B271" s="41">
        <f>C270</f>
        <v>0.9</v>
      </c>
      <c r="C271" s="41">
        <f>B271+D271</f>
        <v>1.5</v>
      </c>
      <c r="D271" s="41">
        <v>0.6</v>
      </c>
      <c r="E271" s="48">
        <v>390608</v>
      </c>
      <c r="F271" s="45">
        <v>8.0279999999999987</v>
      </c>
      <c r="G271" s="53">
        <v>0.45900000000000002</v>
      </c>
      <c r="H271" s="53">
        <v>0.58799999999999997</v>
      </c>
      <c r="I271" s="53">
        <v>1.0760000000000001</v>
      </c>
      <c r="J271" s="53">
        <v>2.7972027972027949</v>
      </c>
      <c r="K271" s="45"/>
      <c r="L271" s="45">
        <v>56.820999999999998</v>
      </c>
      <c r="M271" s="47"/>
      <c r="N271" s="47"/>
      <c r="O271" s="48" t="s">
        <v>33</v>
      </c>
      <c r="P271" s="49">
        <v>0.6</v>
      </c>
      <c r="Q271" s="56" t="s">
        <v>211</v>
      </c>
      <c r="R271" s="56" t="s">
        <v>211</v>
      </c>
      <c r="S271" s="51" t="s">
        <v>212</v>
      </c>
      <c r="W271" s="38"/>
    </row>
    <row r="272" spans="1:23" s="37" customFormat="1" x14ac:dyDescent="0.2">
      <c r="A272" s="40" t="s">
        <v>204</v>
      </c>
      <c r="B272" s="41">
        <f>C271</f>
        <v>1.5</v>
      </c>
      <c r="C272" s="41">
        <f>B272+D272</f>
        <v>1.8</v>
      </c>
      <c r="D272" s="41">
        <v>0.3</v>
      </c>
      <c r="E272" s="48">
        <v>390609</v>
      </c>
      <c r="F272" s="45">
        <v>3.3480000000000003</v>
      </c>
      <c r="G272" s="53">
        <v>2.1000000000000001E-2</v>
      </c>
      <c r="H272" s="53">
        <v>5.8000000000000003E-2</v>
      </c>
      <c r="I272" s="53">
        <v>7.0000000000000007E-2</v>
      </c>
      <c r="J272" s="53">
        <v>2.8571428571428572</v>
      </c>
      <c r="K272" s="45"/>
      <c r="L272" s="45">
        <v>13.523999999999999</v>
      </c>
      <c r="M272" s="47"/>
      <c r="N272" s="47"/>
      <c r="O272" s="48" t="s">
        <v>33</v>
      </c>
      <c r="P272" s="49">
        <v>0.3</v>
      </c>
      <c r="Q272" s="56" t="s">
        <v>211</v>
      </c>
      <c r="R272" s="56" t="s">
        <v>211</v>
      </c>
      <c r="S272" s="51" t="s">
        <v>212</v>
      </c>
      <c r="W272" s="38"/>
    </row>
    <row r="273" spans="1:23" s="37" customFormat="1" x14ac:dyDescent="0.2">
      <c r="A273" s="40" t="s">
        <v>204</v>
      </c>
      <c r="B273" s="41">
        <f>C272</f>
        <v>1.8</v>
      </c>
      <c r="C273" s="41">
        <f>B273+D273</f>
        <v>2.7</v>
      </c>
      <c r="D273" s="41">
        <v>0.9</v>
      </c>
      <c r="E273" s="48">
        <v>390610</v>
      </c>
      <c r="F273" s="45">
        <v>4.6560000000000006</v>
      </c>
      <c r="G273" s="53">
        <v>1.177</v>
      </c>
      <c r="H273" s="53">
        <v>0.48099999999999998</v>
      </c>
      <c r="I273" s="53">
        <v>4.9089999999999998</v>
      </c>
      <c r="J273" s="53">
        <v>3.2258064516128941</v>
      </c>
      <c r="K273" s="45"/>
      <c r="L273" s="45">
        <v>87.518000000000001</v>
      </c>
      <c r="M273" s="47"/>
      <c r="N273" s="47"/>
      <c r="O273" s="48" t="s">
        <v>33</v>
      </c>
      <c r="P273" s="49">
        <v>0.9</v>
      </c>
      <c r="Q273" s="56" t="s">
        <v>211</v>
      </c>
      <c r="R273" s="56" t="s">
        <v>211</v>
      </c>
      <c r="S273" s="51" t="s">
        <v>212</v>
      </c>
      <c r="W273" s="38"/>
    </row>
    <row r="274" spans="1:23" x14ac:dyDescent="0.2">
      <c r="A274" s="40" t="s">
        <v>205</v>
      </c>
      <c r="B274" s="41">
        <v>0</v>
      </c>
      <c r="C274" s="41">
        <f>D274</f>
        <v>0.2</v>
      </c>
      <c r="D274" s="41">
        <v>0.2</v>
      </c>
      <c r="E274" s="48">
        <v>390797</v>
      </c>
      <c r="F274" s="45">
        <v>3.5580000000000003</v>
      </c>
      <c r="G274" s="53">
        <v>0.316</v>
      </c>
      <c r="H274" s="53">
        <v>0.27900000000000003</v>
      </c>
      <c r="I274" s="53">
        <v>1.212</v>
      </c>
      <c r="J274" s="53">
        <v>2.5641025641025603</v>
      </c>
      <c r="K274" s="45"/>
      <c r="L274" s="45">
        <v>6.4459999999999997</v>
      </c>
      <c r="M274" s="47"/>
      <c r="N274" s="47"/>
      <c r="O274" s="48" t="s">
        <v>32</v>
      </c>
      <c r="P274" s="49"/>
      <c r="Q274" s="56" t="s">
        <v>207</v>
      </c>
      <c r="R274" s="56" t="s">
        <v>207</v>
      </c>
      <c r="S274" s="51" t="s">
        <v>208</v>
      </c>
    </row>
    <row r="275" spans="1:23" x14ac:dyDescent="0.2">
      <c r="A275" s="40" t="s">
        <v>205</v>
      </c>
      <c r="B275" s="41">
        <f>C274</f>
        <v>0.2</v>
      </c>
      <c r="C275" s="41">
        <f>B275+D275</f>
        <v>1.5999999999999999</v>
      </c>
      <c r="D275" s="41">
        <v>1.4</v>
      </c>
      <c r="E275" s="48">
        <v>390798</v>
      </c>
      <c r="F275" s="45">
        <v>6.3080000000000007</v>
      </c>
      <c r="G275" s="53">
        <v>0.30599999999999999</v>
      </c>
      <c r="H275" s="53">
        <v>0.217</v>
      </c>
      <c r="I275" s="53">
        <v>1.0509999999999999</v>
      </c>
      <c r="J275" s="53">
        <v>2.5316455696202604</v>
      </c>
      <c r="K275" s="45"/>
      <c r="L275" s="45">
        <v>4.5650000000000004</v>
      </c>
      <c r="M275" s="47"/>
      <c r="N275" s="47"/>
      <c r="O275" s="48" t="s">
        <v>32</v>
      </c>
      <c r="P275" s="49"/>
      <c r="Q275" s="56" t="s">
        <v>207</v>
      </c>
      <c r="R275" s="56" t="s">
        <v>207</v>
      </c>
      <c r="S275" s="51" t="s">
        <v>208</v>
      </c>
    </row>
    <row r="276" spans="1:23" x14ac:dyDescent="0.2">
      <c r="A276" s="40" t="s">
        <v>205</v>
      </c>
      <c r="B276" s="41">
        <f>C275</f>
        <v>1.5999999999999999</v>
      </c>
      <c r="C276" s="41">
        <f>B276+D276</f>
        <v>2.2999999999999998</v>
      </c>
      <c r="D276" s="41">
        <v>0.7</v>
      </c>
      <c r="E276" s="48">
        <v>390799</v>
      </c>
      <c r="F276" s="45">
        <v>2.5779999999999994</v>
      </c>
      <c r="G276" s="53">
        <v>0.14699999999999999</v>
      </c>
      <c r="H276" s="53">
        <v>0.215</v>
      </c>
      <c r="I276" s="53">
        <v>0.94199999999999995</v>
      </c>
      <c r="J276" s="53">
        <v>2.5641025641025603</v>
      </c>
      <c r="K276" s="45"/>
      <c r="L276" s="45">
        <v>4.359</v>
      </c>
      <c r="M276" s="47"/>
      <c r="N276" s="47"/>
      <c r="O276" s="48" t="s">
        <v>33</v>
      </c>
      <c r="P276" s="49">
        <v>0.7</v>
      </c>
      <c r="Q276" s="56" t="s">
        <v>207</v>
      </c>
      <c r="R276" s="56" t="s">
        <v>207</v>
      </c>
      <c r="S276" s="51" t="s">
        <v>208</v>
      </c>
    </row>
    <row r="277" spans="1:23" x14ac:dyDescent="0.2">
      <c r="A277" s="40" t="s">
        <v>205</v>
      </c>
      <c r="B277" s="41">
        <f>C276</f>
        <v>2.2999999999999998</v>
      </c>
      <c r="C277" s="41">
        <f>B277+D277</f>
        <v>3.4</v>
      </c>
      <c r="D277" s="41">
        <v>1.1000000000000001</v>
      </c>
      <c r="E277" s="48">
        <v>390800</v>
      </c>
      <c r="F277" s="45">
        <v>1.1819999999999999</v>
      </c>
      <c r="G277" s="53">
        <v>8.5999999999999993E-2</v>
      </c>
      <c r="H277" s="53">
        <v>0.155</v>
      </c>
      <c r="I277" s="53">
        <v>0.63300000000000001</v>
      </c>
      <c r="J277" s="53">
        <v>2.5477707006369443</v>
      </c>
      <c r="K277" s="45"/>
      <c r="L277" s="45">
        <v>4.0419999999999998</v>
      </c>
      <c r="M277" s="47"/>
      <c r="N277" s="47"/>
      <c r="O277" s="48" t="s">
        <v>33</v>
      </c>
      <c r="P277" s="49">
        <v>1.1000000000000001</v>
      </c>
      <c r="Q277" s="56" t="s">
        <v>207</v>
      </c>
      <c r="R277" s="56" t="s">
        <v>207</v>
      </c>
      <c r="S277" s="51" t="s">
        <v>208</v>
      </c>
    </row>
    <row r="278" spans="1:23" x14ac:dyDescent="0.2">
      <c r="A278" s="40" t="s">
        <v>205</v>
      </c>
      <c r="B278" s="41">
        <f>C277</f>
        <v>3.4</v>
      </c>
      <c r="C278" s="41">
        <f>B278+D278</f>
        <v>3.8</v>
      </c>
      <c r="D278" s="41">
        <v>0.4</v>
      </c>
      <c r="E278" s="48">
        <v>390801</v>
      </c>
      <c r="F278" s="45">
        <v>2.0859999999999999</v>
      </c>
      <c r="G278" s="53">
        <v>1.6279999999999999</v>
      </c>
      <c r="H278" s="53">
        <v>2.5939999999999999</v>
      </c>
      <c r="I278" s="53">
        <v>4.7629999999999999</v>
      </c>
      <c r="J278" s="53">
        <v>2.6666666666666665</v>
      </c>
      <c r="K278" s="45"/>
      <c r="L278" s="45">
        <v>12.086</v>
      </c>
      <c r="M278" s="47"/>
      <c r="N278" s="47"/>
      <c r="O278" s="48" t="s">
        <v>33</v>
      </c>
      <c r="P278" s="49">
        <v>0.4</v>
      </c>
      <c r="Q278" s="56" t="s">
        <v>207</v>
      </c>
      <c r="R278" s="56" t="s">
        <v>207</v>
      </c>
      <c r="S278" s="51" t="s">
        <v>208</v>
      </c>
    </row>
    <row r="279" spans="1:23" x14ac:dyDescent="0.2">
      <c r="A279" s="40" t="s">
        <v>206</v>
      </c>
      <c r="B279" s="41">
        <v>0</v>
      </c>
      <c r="C279" s="41">
        <f>D279</f>
        <v>1.1000000000000001</v>
      </c>
      <c r="D279" s="41">
        <v>1.1000000000000001</v>
      </c>
      <c r="E279" s="48">
        <v>391177</v>
      </c>
      <c r="F279" s="45">
        <v>1.0920000000000001</v>
      </c>
      <c r="G279" s="53">
        <v>2.5000000000000001E-2</v>
      </c>
      <c r="H279" s="53">
        <v>4.7E-2</v>
      </c>
      <c r="I279" s="53">
        <v>0.14199999999999999</v>
      </c>
      <c r="J279" s="53">
        <v>2.797202797202806</v>
      </c>
      <c r="K279" s="45"/>
      <c r="L279" s="45">
        <v>1.982</v>
      </c>
      <c r="M279" s="47"/>
      <c r="N279" s="47"/>
      <c r="O279" s="48" t="s">
        <v>32</v>
      </c>
      <c r="P279" s="49"/>
      <c r="Q279" s="56" t="s">
        <v>209</v>
      </c>
      <c r="R279" s="56" t="s">
        <v>209</v>
      </c>
      <c r="S279" s="51" t="s">
        <v>210</v>
      </c>
    </row>
    <row r="280" spans="1:23" x14ac:dyDescent="0.2">
      <c r="A280" s="40" t="s">
        <v>206</v>
      </c>
      <c r="B280" s="41">
        <f>C279</f>
        <v>1.1000000000000001</v>
      </c>
      <c r="C280" s="41">
        <f>B280+D280</f>
        <v>1.7000000000000002</v>
      </c>
      <c r="D280" s="41">
        <v>0.6</v>
      </c>
      <c r="E280" s="48">
        <v>391179</v>
      </c>
      <c r="F280" s="45">
        <v>12.038</v>
      </c>
      <c r="G280" s="53">
        <v>0.746</v>
      </c>
      <c r="H280" s="53">
        <v>0.08</v>
      </c>
      <c r="I280" s="53">
        <v>4.7249999999999996</v>
      </c>
      <c r="J280" s="53">
        <v>2.777777777777771</v>
      </c>
      <c r="K280" s="45"/>
      <c r="L280" s="45">
        <v>10.43</v>
      </c>
      <c r="M280" s="47"/>
      <c r="N280" s="47"/>
      <c r="O280" s="48" t="s">
        <v>33</v>
      </c>
      <c r="P280" s="49">
        <v>0.6</v>
      </c>
      <c r="Q280" s="56" t="s">
        <v>209</v>
      </c>
      <c r="R280" s="56" t="s">
        <v>209</v>
      </c>
      <c r="S280" s="51" t="s">
        <v>210</v>
      </c>
    </row>
    <row r="281" spans="1:23" x14ac:dyDescent="0.2">
      <c r="A281" s="40" t="s">
        <v>206</v>
      </c>
      <c r="B281" s="41">
        <f>C280</f>
        <v>1.7000000000000002</v>
      </c>
      <c r="C281" s="41">
        <f>B281+D281</f>
        <v>2</v>
      </c>
      <c r="D281" s="41">
        <v>0.3</v>
      </c>
      <c r="E281" s="48">
        <v>391180</v>
      </c>
      <c r="F281" s="45">
        <v>25.506000000000004</v>
      </c>
      <c r="G281" s="53">
        <v>0.746</v>
      </c>
      <c r="H281" s="53">
        <v>0.83599999999999997</v>
      </c>
      <c r="I281" s="53">
        <v>6.0750000000000002</v>
      </c>
      <c r="J281" s="53">
        <v>2.7777777777777821</v>
      </c>
      <c r="K281" s="45"/>
      <c r="L281" s="45">
        <v>3.056</v>
      </c>
      <c r="M281" s="47"/>
      <c r="N281" s="47"/>
      <c r="O281" s="48" t="s">
        <v>33</v>
      </c>
      <c r="P281" s="49">
        <v>0.3</v>
      </c>
      <c r="Q281" s="56" t="s">
        <v>209</v>
      </c>
      <c r="R281" s="56" t="s">
        <v>209</v>
      </c>
      <c r="S281" s="51" t="s">
        <v>210</v>
      </c>
    </row>
    <row r="282" spans="1:23" x14ac:dyDescent="0.2">
      <c r="A282" s="40" t="s">
        <v>206</v>
      </c>
      <c r="B282" s="41">
        <f>C281</f>
        <v>2</v>
      </c>
      <c r="C282" s="41">
        <f>B282+D282</f>
        <v>4.3</v>
      </c>
      <c r="D282" s="41">
        <v>2.2999999999999998</v>
      </c>
      <c r="E282" s="48">
        <v>391181</v>
      </c>
      <c r="F282" s="45">
        <v>3.3319999999999999</v>
      </c>
      <c r="G282" s="53">
        <v>0.114</v>
      </c>
      <c r="H282" s="53">
        <v>0.19600000000000001</v>
      </c>
      <c r="I282" s="53">
        <v>1.329</v>
      </c>
      <c r="J282" s="53">
        <v>2.7027027027027004</v>
      </c>
      <c r="K282" s="45"/>
      <c r="L282" s="45">
        <v>11.955</v>
      </c>
      <c r="M282" s="47"/>
      <c r="N282" s="47"/>
      <c r="O282" s="48" t="s">
        <v>34</v>
      </c>
      <c r="P282" s="49"/>
      <c r="Q282" s="56" t="s">
        <v>209</v>
      </c>
      <c r="R282" s="56" t="s">
        <v>209</v>
      </c>
      <c r="S282" s="51" t="s">
        <v>210</v>
      </c>
    </row>
    <row r="283" spans="1:23" s="37" customFormat="1" x14ac:dyDescent="0.2">
      <c r="A283" s="57" t="s">
        <v>213</v>
      </c>
      <c r="B283" s="41">
        <v>0</v>
      </c>
      <c r="C283" s="41">
        <f>D283</f>
        <v>2.1</v>
      </c>
      <c r="D283" s="41">
        <v>2.1</v>
      </c>
      <c r="E283" s="48">
        <v>392081</v>
      </c>
      <c r="F283" s="45">
        <v>0.36399999999999999</v>
      </c>
      <c r="G283" s="53">
        <v>1.6E-2</v>
      </c>
      <c r="H283" s="53">
        <v>7.3999999999999996E-2</v>
      </c>
      <c r="I283" s="53">
        <v>0.50900000000000001</v>
      </c>
      <c r="J283" s="53">
        <v>3.0534351145038117</v>
      </c>
      <c r="K283" s="45"/>
      <c r="L283" s="45">
        <v>0.77700000000000002</v>
      </c>
      <c r="M283" s="47"/>
      <c r="N283" s="47"/>
      <c r="O283" s="48" t="s">
        <v>32</v>
      </c>
      <c r="P283" s="49"/>
      <c r="Q283" s="56" t="s">
        <v>214</v>
      </c>
      <c r="R283" s="56" t="s">
        <v>214</v>
      </c>
      <c r="S283" s="51" t="s">
        <v>215</v>
      </c>
      <c r="W283" s="38"/>
    </row>
    <row r="284" spans="1:23" s="37" customFormat="1" x14ac:dyDescent="0.2">
      <c r="A284" s="57" t="s">
        <v>213</v>
      </c>
      <c r="B284" s="41">
        <f>C283</f>
        <v>2.1</v>
      </c>
      <c r="C284" s="41">
        <f>B284+D284</f>
        <v>3</v>
      </c>
      <c r="D284" s="41">
        <v>0.9</v>
      </c>
      <c r="E284" s="48">
        <v>392082</v>
      </c>
      <c r="F284" s="45">
        <v>21.294</v>
      </c>
      <c r="G284" s="53">
        <v>7.3999999999999996E-2</v>
      </c>
      <c r="H284" s="53">
        <v>0.50900000000000001</v>
      </c>
      <c r="I284" s="53">
        <v>1.306</v>
      </c>
      <c r="J284" s="53">
        <v>3.4188034188034222</v>
      </c>
      <c r="K284" s="45"/>
      <c r="L284" s="45">
        <v>2.6120000000000001</v>
      </c>
      <c r="M284" s="47"/>
      <c r="N284" s="47"/>
      <c r="O284" s="48" t="s">
        <v>33</v>
      </c>
      <c r="P284" s="49">
        <v>0.9</v>
      </c>
      <c r="Q284" s="56" t="s">
        <v>214</v>
      </c>
      <c r="R284" s="56" t="s">
        <v>214</v>
      </c>
      <c r="S284" s="51" t="s">
        <v>215</v>
      </c>
      <c r="W284" s="38"/>
    </row>
    <row r="285" spans="1:23" s="37" customFormat="1" x14ac:dyDescent="0.2">
      <c r="A285" s="57" t="s">
        <v>213</v>
      </c>
      <c r="B285" s="41">
        <f>C284</f>
        <v>3</v>
      </c>
      <c r="C285" s="41">
        <f>B285+D285</f>
        <v>3.7</v>
      </c>
      <c r="D285" s="41">
        <v>0.7</v>
      </c>
      <c r="E285" s="48">
        <v>392083</v>
      </c>
      <c r="F285" s="45">
        <v>4.9559999999999995</v>
      </c>
      <c r="G285" s="53">
        <v>1.202</v>
      </c>
      <c r="H285" s="53">
        <v>0.32400000000000001</v>
      </c>
      <c r="I285" s="53">
        <v>5.2910000000000004</v>
      </c>
      <c r="J285" s="53">
        <v>3.4482758620689586</v>
      </c>
      <c r="K285" s="45"/>
      <c r="L285" s="45">
        <v>2.8250000000000002</v>
      </c>
      <c r="M285" s="47"/>
      <c r="N285" s="47"/>
      <c r="O285" s="48" t="s">
        <v>33</v>
      </c>
      <c r="P285" s="49">
        <v>0.7</v>
      </c>
      <c r="Q285" s="56" t="s">
        <v>214</v>
      </c>
      <c r="R285" s="56" t="s">
        <v>214</v>
      </c>
      <c r="S285" s="51" t="s">
        <v>215</v>
      </c>
      <c r="W285" s="38"/>
    </row>
    <row r="286" spans="1:23" s="37" customFormat="1" x14ac:dyDescent="0.2">
      <c r="A286" s="57" t="s">
        <v>213</v>
      </c>
      <c r="B286" s="41">
        <f>C285</f>
        <v>3.7</v>
      </c>
      <c r="C286" s="41">
        <f>B286+D286</f>
        <v>4.7</v>
      </c>
      <c r="D286" s="41">
        <v>1</v>
      </c>
      <c r="E286" s="48">
        <v>392084</v>
      </c>
      <c r="F286" s="45">
        <v>0.74800000000000011</v>
      </c>
      <c r="G286" s="53">
        <v>1.6E-2</v>
      </c>
      <c r="H286" s="53">
        <v>3.7999999999999999E-2</v>
      </c>
      <c r="I286" s="53">
        <v>7.4999999999999997E-2</v>
      </c>
      <c r="J286" s="53">
        <v>3.0534351145038245</v>
      </c>
      <c r="K286" s="45"/>
      <c r="L286" s="45">
        <v>1.6870000000000001</v>
      </c>
      <c r="M286" s="47"/>
      <c r="N286" s="47"/>
      <c r="O286" s="48" t="s">
        <v>34</v>
      </c>
      <c r="P286" s="49"/>
      <c r="Q286" s="56" t="s">
        <v>214</v>
      </c>
      <c r="R286" s="56" t="s">
        <v>214</v>
      </c>
      <c r="S286" s="51" t="s">
        <v>215</v>
      </c>
      <c r="W286" s="38"/>
    </row>
    <row r="287" spans="1:23" s="37" customFormat="1" x14ac:dyDescent="0.2">
      <c r="A287" s="40" t="s">
        <v>216</v>
      </c>
      <c r="B287" s="41">
        <v>0</v>
      </c>
      <c r="C287" s="41">
        <f>D287</f>
        <v>1.8</v>
      </c>
      <c r="D287" s="41">
        <v>1.8</v>
      </c>
      <c r="E287" s="48">
        <v>392918</v>
      </c>
      <c r="F287" s="45">
        <v>6.9179999999999993</v>
      </c>
      <c r="G287" s="53">
        <v>0.16800000000000001</v>
      </c>
      <c r="H287" s="53">
        <v>8.5000000000000006E-2</v>
      </c>
      <c r="I287" s="53">
        <v>0.435</v>
      </c>
      <c r="J287" s="53"/>
      <c r="K287" s="45"/>
      <c r="L287" s="45">
        <v>15.632999999999999</v>
      </c>
      <c r="M287" s="47"/>
      <c r="N287" s="47"/>
      <c r="O287" s="48" t="s">
        <v>34</v>
      </c>
      <c r="P287" s="49"/>
      <c r="Q287" s="54">
        <v>43475</v>
      </c>
      <c r="R287" s="54">
        <v>43475</v>
      </c>
      <c r="S287" s="51" t="s">
        <v>223</v>
      </c>
      <c r="W287" s="38"/>
    </row>
    <row r="288" spans="1:23" s="37" customFormat="1" x14ac:dyDescent="0.2">
      <c r="A288" s="40" t="s">
        <v>216</v>
      </c>
      <c r="B288" s="41">
        <f>C287</f>
        <v>1.8</v>
      </c>
      <c r="C288" s="41">
        <f>B288+D288</f>
        <v>3.3</v>
      </c>
      <c r="D288" s="41">
        <v>1.5</v>
      </c>
      <c r="E288" s="48">
        <v>392919</v>
      </c>
      <c r="F288" s="45">
        <v>2.19</v>
      </c>
      <c r="G288" s="53">
        <v>2.5999999999999999E-2</v>
      </c>
      <c r="H288" s="53">
        <v>9.9000000000000005E-2</v>
      </c>
      <c r="I288" s="53">
        <v>0.32700000000000001</v>
      </c>
      <c r="J288" s="53"/>
      <c r="K288" s="45"/>
      <c r="L288" s="45">
        <v>5.7290000000000001</v>
      </c>
      <c r="M288" s="47"/>
      <c r="N288" s="47"/>
      <c r="O288" s="48" t="s">
        <v>34</v>
      </c>
      <c r="P288" s="49"/>
      <c r="Q288" s="54">
        <v>43475</v>
      </c>
      <c r="R288" s="54">
        <v>43475</v>
      </c>
      <c r="S288" s="51" t="s">
        <v>223</v>
      </c>
      <c r="W288" s="38"/>
    </row>
    <row r="289" spans="1:23" s="37" customFormat="1" x14ac:dyDescent="0.2">
      <c r="A289" s="40" t="s">
        <v>216</v>
      </c>
      <c r="B289" s="41">
        <f>C288</f>
        <v>3.3</v>
      </c>
      <c r="C289" s="41">
        <f>B289+D289</f>
        <v>3.8</v>
      </c>
      <c r="D289" s="41">
        <v>0.5</v>
      </c>
      <c r="E289" s="48">
        <v>392920</v>
      </c>
      <c r="F289" s="45">
        <v>4.6020000000000003</v>
      </c>
      <c r="G289" s="53">
        <v>3.4000000000000002E-2</v>
      </c>
      <c r="H289" s="53">
        <v>0.111</v>
      </c>
      <c r="I289" s="53">
        <v>0.498</v>
      </c>
      <c r="J289" s="53"/>
      <c r="K289" s="45"/>
      <c r="L289" s="45">
        <v>4.1900000000000004</v>
      </c>
      <c r="M289" s="47"/>
      <c r="N289" s="47"/>
      <c r="O289" s="48" t="s">
        <v>33</v>
      </c>
      <c r="P289" s="49">
        <v>0.5</v>
      </c>
      <c r="Q289" s="54">
        <v>43475</v>
      </c>
      <c r="R289" s="54">
        <v>43475</v>
      </c>
      <c r="S289" s="51" t="s">
        <v>223</v>
      </c>
      <c r="W289" s="38"/>
    </row>
    <row r="290" spans="1:23" s="37" customFormat="1" x14ac:dyDescent="0.2">
      <c r="A290" s="40" t="s">
        <v>216</v>
      </c>
      <c r="B290" s="41">
        <f>C289</f>
        <v>3.8</v>
      </c>
      <c r="C290" s="41">
        <f>B290+D290</f>
        <v>4.3</v>
      </c>
      <c r="D290" s="41">
        <v>0.5</v>
      </c>
      <c r="E290" s="48">
        <v>392922</v>
      </c>
      <c r="F290" s="45">
        <v>1.5920000000000001</v>
      </c>
      <c r="G290" s="53">
        <v>0.05</v>
      </c>
      <c r="H290" s="53">
        <v>7.0999999999999994E-2</v>
      </c>
      <c r="I290" s="53">
        <v>0.52700000000000002</v>
      </c>
      <c r="J290" s="53"/>
      <c r="K290" s="45"/>
      <c r="L290" s="45">
        <v>5.0750000000000002</v>
      </c>
      <c r="M290" s="47"/>
      <c r="N290" s="47"/>
      <c r="O290" s="48" t="s">
        <v>32</v>
      </c>
      <c r="P290" s="49"/>
      <c r="Q290" s="54">
        <v>43475</v>
      </c>
      <c r="R290" s="54">
        <v>43475</v>
      </c>
      <c r="S290" s="51" t="s">
        <v>223</v>
      </c>
      <c r="W290" s="38"/>
    </row>
    <row r="291" spans="1:23" s="37" customFormat="1" x14ac:dyDescent="0.2">
      <c r="A291" s="40" t="s">
        <v>217</v>
      </c>
      <c r="B291" s="41">
        <v>0</v>
      </c>
      <c r="C291" s="41">
        <f>D291</f>
        <v>0.4</v>
      </c>
      <c r="D291" s="41">
        <v>0.4</v>
      </c>
      <c r="E291" s="48">
        <v>393192</v>
      </c>
      <c r="F291" s="45">
        <v>0.40200000000000002</v>
      </c>
      <c r="G291" s="53">
        <v>5.8999999999999997E-2</v>
      </c>
      <c r="H291" s="53">
        <v>0.108</v>
      </c>
      <c r="I291" s="53">
        <v>0.65300000000000002</v>
      </c>
      <c r="J291" s="53"/>
      <c r="K291" s="45"/>
      <c r="L291" s="45">
        <v>5.0869999999999997</v>
      </c>
      <c r="M291" s="47"/>
      <c r="N291" s="47"/>
      <c r="O291" s="48" t="s">
        <v>33</v>
      </c>
      <c r="P291" s="49">
        <v>0.4</v>
      </c>
      <c r="Q291" s="54">
        <v>43506</v>
      </c>
      <c r="R291" s="54">
        <v>43506</v>
      </c>
      <c r="S291" s="51" t="s">
        <v>225</v>
      </c>
      <c r="W291" s="38"/>
    </row>
    <row r="292" spans="1:23" s="37" customFormat="1" x14ac:dyDescent="0.2">
      <c r="A292" s="40" t="s">
        <v>217</v>
      </c>
      <c r="B292" s="41">
        <f>C291</f>
        <v>0.4</v>
      </c>
      <c r="C292" s="41">
        <f>B292+D292</f>
        <v>2.4</v>
      </c>
      <c r="D292" s="41">
        <v>2</v>
      </c>
      <c r="E292" s="48">
        <v>393193</v>
      </c>
      <c r="F292" s="45">
        <v>0.29199999999999998</v>
      </c>
      <c r="G292" s="53">
        <v>0.01</v>
      </c>
      <c r="H292" s="53">
        <v>3.5999999999999997E-2</v>
      </c>
      <c r="I292" s="53">
        <v>0.13500000000000001</v>
      </c>
      <c r="J292" s="53"/>
      <c r="K292" s="45"/>
      <c r="L292" s="45">
        <f>0.737/2</f>
        <v>0.36849999999999999</v>
      </c>
      <c r="M292" s="47"/>
      <c r="N292" s="47"/>
      <c r="O292" s="48" t="s">
        <v>34</v>
      </c>
      <c r="P292" s="49"/>
      <c r="Q292" s="54">
        <v>43506</v>
      </c>
      <c r="R292" s="54">
        <v>43506</v>
      </c>
      <c r="S292" s="51" t="s">
        <v>225</v>
      </c>
      <c r="W292" s="38"/>
    </row>
    <row r="293" spans="1:23" s="37" customFormat="1" x14ac:dyDescent="0.2">
      <c r="A293" s="40" t="s">
        <v>217</v>
      </c>
      <c r="B293" s="41">
        <f>C292</f>
        <v>2.4</v>
      </c>
      <c r="C293" s="41">
        <f>B293+D293</f>
        <v>3.0999999999999996</v>
      </c>
      <c r="D293" s="41">
        <v>0.7</v>
      </c>
      <c r="E293" s="48">
        <v>393195</v>
      </c>
      <c r="F293" s="45">
        <v>1.0659999999999998</v>
      </c>
      <c r="G293" s="53">
        <v>2.5000000000000001E-2</v>
      </c>
      <c r="H293" s="53">
        <v>0.21099999999999999</v>
      </c>
      <c r="I293" s="53">
        <v>0.49</v>
      </c>
      <c r="J293" s="53"/>
      <c r="K293" s="45"/>
      <c r="L293" s="45">
        <v>1.292</v>
      </c>
      <c r="M293" s="47"/>
      <c r="N293" s="47"/>
      <c r="O293" s="48" t="s">
        <v>34</v>
      </c>
      <c r="P293" s="49"/>
      <c r="Q293" s="54">
        <v>43506</v>
      </c>
      <c r="R293" s="54">
        <v>43506</v>
      </c>
      <c r="S293" s="51" t="s">
        <v>225</v>
      </c>
      <c r="W293" s="38"/>
    </row>
    <row r="294" spans="1:23" s="37" customFormat="1" x14ac:dyDescent="0.2">
      <c r="A294" s="40" t="s">
        <v>217</v>
      </c>
      <c r="B294" s="41">
        <f>C293</f>
        <v>3.0999999999999996</v>
      </c>
      <c r="C294" s="41">
        <f>B294+D294</f>
        <v>4.3999999999999995</v>
      </c>
      <c r="D294" s="41">
        <v>1.3</v>
      </c>
      <c r="E294" s="48">
        <v>393196</v>
      </c>
      <c r="F294" s="45">
        <v>0.40800000000000003</v>
      </c>
      <c r="G294" s="53">
        <v>0.02</v>
      </c>
      <c r="H294" s="53">
        <v>1.0999999999999999E-2</v>
      </c>
      <c r="I294" s="53">
        <v>2.5999999999999999E-2</v>
      </c>
      <c r="J294" s="53"/>
      <c r="K294" s="45"/>
      <c r="L294" s="45">
        <v>0.246</v>
      </c>
      <c r="M294" s="47"/>
      <c r="N294" s="47"/>
      <c r="O294" s="48" t="s">
        <v>34</v>
      </c>
      <c r="P294" s="49"/>
      <c r="Q294" s="54">
        <v>43506</v>
      </c>
      <c r="R294" s="54">
        <v>43506</v>
      </c>
      <c r="S294" s="51" t="s">
        <v>225</v>
      </c>
      <c r="W294" s="38"/>
    </row>
    <row r="295" spans="1:23" s="37" customFormat="1" x14ac:dyDescent="0.2">
      <c r="A295" s="40" t="s">
        <v>218</v>
      </c>
      <c r="B295" s="41">
        <v>0</v>
      </c>
      <c r="C295" s="41">
        <f>D295</f>
        <v>0.3</v>
      </c>
      <c r="D295" s="41">
        <v>0.3</v>
      </c>
      <c r="E295" s="48">
        <v>393570</v>
      </c>
      <c r="F295" s="45">
        <v>0.95400000000000007</v>
      </c>
      <c r="G295" s="53">
        <v>1.26</v>
      </c>
      <c r="H295" s="53">
        <v>0.308</v>
      </c>
      <c r="I295" s="53">
        <v>2.7440000000000002</v>
      </c>
      <c r="J295" s="53"/>
      <c r="K295" s="45"/>
      <c r="L295" s="45">
        <v>3.4710000000000001</v>
      </c>
      <c r="M295" s="47"/>
      <c r="N295" s="47"/>
      <c r="O295" s="48" t="s">
        <v>33</v>
      </c>
      <c r="P295" s="49">
        <v>0.3</v>
      </c>
      <c r="Q295" s="54">
        <v>43565</v>
      </c>
      <c r="R295" s="54">
        <v>43565</v>
      </c>
      <c r="S295" s="51" t="s">
        <v>226</v>
      </c>
      <c r="W295" s="38"/>
    </row>
    <row r="296" spans="1:23" s="37" customFormat="1" x14ac:dyDescent="0.2">
      <c r="A296" s="40" t="s">
        <v>218</v>
      </c>
      <c r="B296" s="41">
        <f>C295</f>
        <v>0.3</v>
      </c>
      <c r="C296" s="41">
        <f>B296+D296</f>
        <v>0.89999999999999991</v>
      </c>
      <c r="D296" s="41">
        <v>0.6</v>
      </c>
      <c r="E296" s="48">
        <v>393571</v>
      </c>
      <c r="F296" s="45">
        <v>5.0119999999999996</v>
      </c>
      <c r="G296" s="53">
        <v>2.8000000000000001E-2</v>
      </c>
      <c r="H296" s="53">
        <v>2.7E-2</v>
      </c>
      <c r="I296" s="53">
        <v>0.14000000000000001</v>
      </c>
      <c r="J296" s="53"/>
      <c r="K296" s="45"/>
      <c r="L296" s="45">
        <v>6.7560000000000002</v>
      </c>
      <c r="M296" s="47"/>
      <c r="N296" s="47"/>
      <c r="O296" s="48" t="s">
        <v>34</v>
      </c>
      <c r="P296" s="49"/>
      <c r="Q296" s="54">
        <v>43565</v>
      </c>
      <c r="R296" s="54">
        <v>43565</v>
      </c>
      <c r="S296" s="51" t="s">
        <v>226</v>
      </c>
      <c r="W296" s="38"/>
    </row>
    <row r="297" spans="1:23" s="37" customFormat="1" x14ac:dyDescent="0.2">
      <c r="A297" s="40" t="s">
        <v>218</v>
      </c>
      <c r="B297" s="41">
        <f>C296</f>
        <v>0.89999999999999991</v>
      </c>
      <c r="C297" s="41">
        <f>B297+D297</f>
        <v>2.5</v>
      </c>
      <c r="D297" s="41">
        <v>1.6</v>
      </c>
      <c r="E297" s="48">
        <v>393572</v>
      </c>
      <c r="F297" s="45">
        <v>1.3840000000000001</v>
      </c>
      <c r="G297" s="53">
        <v>1.9E-2</v>
      </c>
      <c r="H297" s="53">
        <v>2.8000000000000001E-2</v>
      </c>
      <c r="I297" s="53">
        <v>0.114</v>
      </c>
      <c r="J297" s="53"/>
      <c r="K297" s="45"/>
      <c r="L297" s="45">
        <v>4.0819999999999999</v>
      </c>
      <c r="M297" s="47"/>
      <c r="N297" s="47"/>
      <c r="O297" s="48" t="s">
        <v>34</v>
      </c>
      <c r="P297" s="49"/>
      <c r="Q297" s="54">
        <v>43565</v>
      </c>
      <c r="R297" s="54">
        <v>43565</v>
      </c>
      <c r="S297" s="51" t="s">
        <v>226</v>
      </c>
      <c r="W297" s="38"/>
    </row>
    <row r="298" spans="1:23" s="37" customFormat="1" x14ac:dyDescent="0.2">
      <c r="A298" s="40" t="s">
        <v>218</v>
      </c>
      <c r="B298" s="41">
        <f>C297</f>
        <v>2.5</v>
      </c>
      <c r="C298" s="41">
        <f>B298+D298</f>
        <v>3.9</v>
      </c>
      <c r="D298" s="41">
        <v>1.4</v>
      </c>
      <c r="E298" s="48">
        <v>393573</v>
      </c>
      <c r="F298" s="45">
        <v>1.1200000000000001</v>
      </c>
      <c r="G298" s="53">
        <v>3.5000000000000003E-2</v>
      </c>
      <c r="H298" s="53">
        <v>2.1000000000000001E-2</v>
      </c>
      <c r="I298" s="53">
        <v>5.7000000000000002E-2</v>
      </c>
      <c r="J298" s="53"/>
      <c r="K298" s="45"/>
      <c r="L298" s="45">
        <v>3.286</v>
      </c>
      <c r="M298" s="47"/>
      <c r="N298" s="47"/>
      <c r="O298" s="48" t="s">
        <v>34</v>
      </c>
      <c r="P298" s="49"/>
      <c r="Q298" s="54">
        <v>43565</v>
      </c>
      <c r="R298" s="54">
        <v>43565</v>
      </c>
      <c r="S298" s="51" t="s">
        <v>226</v>
      </c>
      <c r="W298" s="38"/>
    </row>
    <row r="299" spans="1:23" s="37" customFormat="1" x14ac:dyDescent="0.2">
      <c r="A299" s="40" t="s">
        <v>219</v>
      </c>
      <c r="B299" s="41">
        <v>0</v>
      </c>
      <c r="C299" s="41">
        <f>D299</f>
        <v>2.5</v>
      </c>
      <c r="D299" s="41">
        <v>2.5</v>
      </c>
      <c r="E299" s="48">
        <v>393840</v>
      </c>
      <c r="F299" s="45">
        <v>0.75599999999999989</v>
      </c>
      <c r="G299" s="53">
        <v>4.1000000000000002E-2</v>
      </c>
      <c r="H299" s="53">
        <v>7.0999999999999994E-2</v>
      </c>
      <c r="I299" s="53">
        <v>0.39600000000000002</v>
      </c>
      <c r="J299" s="53"/>
      <c r="K299" s="45"/>
      <c r="L299" s="45">
        <v>6.6920000000000002</v>
      </c>
      <c r="M299" s="47"/>
      <c r="N299" s="47"/>
      <c r="O299" s="48" t="s">
        <v>32</v>
      </c>
      <c r="P299" s="49"/>
      <c r="Q299" s="54">
        <v>43595</v>
      </c>
      <c r="R299" s="54">
        <v>43626</v>
      </c>
      <c r="S299" s="51" t="s">
        <v>224</v>
      </c>
      <c r="W299" s="38"/>
    </row>
    <row r="300" spans="1:23" s="37" customFormat="1" x14ac:dyDescent="0.2">
      <c r="A300" s="40" t="s">
        <v>219</v>
      </c>
      <c r="B300" s="41">
        <f>C299</f>
        <v>2.5</v>
      </c>
      <c r="C300" s="41">
        <f>B300+D300</f>
        <v>4.0999999999999996</v>
      </c>
      <c r="D300" s="41">
        <v>1.6</v>
      </c>
      <c r="E300" s="48">
        <v>393841</v>
      </c>
      <c r="F300" s="45">
        <v>1.696</v>
      </c>
      <c r="G300" s="53">
        <v>1.2999999999999999E-2</v>
      </c>
      <c r="H300" s="53">
        <v>0.188</v>
      </c>
      <c r="I300" s="53">
        <v>0.49299999999999999</v>
      </c>
      <c r="J300" s="53"/>
      <c r="K300" s="45"/>
      <c r="L300" s="45">
        <v>2.504</v>
      </c>
      <c r="M300" s="47"/>
      <c r="N300" s="47"/>
      <c r="O300" s="48" t="s">
        <v>32</v>
      </c>
      <c r="P300" s="49"/>
      <c r="Q300" s="54">
        <v>43595</v>
      </c>
      <c r="R300" s="54">
        <v>43626</v>
      </c>
      <c r="S300" s="51" t="s">
        <v>224</v>
      </c>
      <c r="W300" s="38"/>
    </row>
    <row r="301" spans="1:23" s="37" customFormat="1" x14ac:dyDescent="0.2">
      <c r="A301" s="40" t="s">
        <v>219</v>
      </c>
      <c r="B301" s="41">
        <f>C300</f>
        <v>4.0999999999999996</v>
      </c>
      <c r="C301" s="41">
        <f>B301+D301</f>
        <v>4.5999999999999996</v>
      </c>
      <c r="D301" s="41">
        <v>0.5</v>
      </c>
      <c r="E301" s="48">
        <v>393842</v>
      </c>
      <c r="F301" s="45">
        <v>4.8600000000000003</v>
      </c>
      <c r="G301" s="53">
        <v>2.9000000000000001E-2</v>
      </c>
      <c r="H301" s="53">
        <v>0.26600000000000001</v>
      </c>
      <c r="I301" s="53">
        <v>0.747</v>
      </c>
      <c r="J301" s="53"/>
      <c r="K301" s="45"/>
      <c r="L301" s="45">
        <v>12.351000000000001</v>
      </c>
      <c r="M301" s="47"/>
      <c r="N301" s="47"/>
      <c r="O301" s="48" t="s">
        <v>33</v>
      </c>
      <c r="P301" s="49">
        <v>0.5</v>
      </c>
      <c r="Q301" s="54">
        <v>43595</v>
      </c>
      <c r="R301" s="54">
        <v>43626</v>
      </c>
      <c r="S301" s="51" t="s">
        <v>224</v>
      </c>
      <c r="W301" s="38"/>
    </row>
    <row r="302" spans="1:23" s="37" customFormat="1" x14ac:dyDescent="0.2">
      <c r="A302" s="40" t="s">
        <v>220</v>
      </c>
      <c r="B302" s="41">
        <v>0</v>
      </c>
      <c r="C302" s="41">
        <f>D302</f>
        <v>1.3</v>
      </c>
      <c r="D302" s="41">
        <v>1.3</v>
      </c>
      <c r="E302" s="48">
        <v>394147</v>
      </c>
      <c r="F302" s="45">
        <v>2.7280000000000002</v>
      </c>
      <c r="G302" s="53">
        <v>2.5999999999999999E-2</v>
      </c>
      <c r="H302" s="53">
        <v>4.4999999999999998E-2</v>
      </c>
      <c r="I302" s="53">
        <v>0.19500000000000001</v>
      </c>
      <c r="J302" s="53">
        <v>2.8368794326241087</v>
      </c>
      <c r="K302" s="45"/>
      <c r="L302" s="45">
        <v>2.4660000000000002</v>
      </c>
      <c r="M302" s="47"/>
      <c r="N302" s="47"/>
      <c r="O302" s="48" t="s">
        <v>32</v>
      </c>
      <c r="P302" s="49"/>
      <c r="Q302" s="54">
        <v>43746</v>
      </c>
      <c r="R302" s="54">
        <v>43747</v>
      </c>
      <c r="S302" s="51" t="s">
        <v>246</v>
      </c>
      <c r="W302" s="38"/>
    </row>
    <row r="303" spans="1:23" s="37" customFormat="1" x14ac:dyDescent="0.2">
      <c r="A303" s="40" t="s">
        <v>220</v>
      </c>
      <c r="B303" s="41">
        <f>C302</f>
        <v>1.3</v>
      </c>
      <c r="C303" s="41">
        <f>B303+D303</f>
        <v>2.4000000000000004</v>
      </c>
      <c r="D303" s="41">
        <v>1.1000000000000001</v>
      </c>
      <c r="E303" s="48">
        <v>394148</v>
      </c>
      <c r="F303" s="45">
        <v>0.64400000000000002</v>
      </c>
      <c r="G303" s="53">
        <v>3.7999999999999999E-2</v>
      </c>
      <c r="H303" s="53">
        <v>3.1E-2</v>
      </c>
      <c r="I303" s="53">
        <v>0.66600000000000004</v>
      </c>
      <c r="J303" s="53">
        <v>2.8571428571428572</v>
      </c>
      <c r="K303" s="45"/>
      <c r="L303" s="45">
        <v>8.4420000000000002</v>
      </c>
      <c r="M303" s="47"/>
      <c r="N303" s="47"/>
      <c r="O303" s="48" t="s">
        <v>32</v>
      </c>
      <c r="P303" s="49"/>
      <c r="Q303" s="54">
        <v>43746</v>
      </c>
      <c r="R303" s="54">
        <v>43747</v>
      </c>
      <c r="S303" s="51" t="s">
        <v>246</v>
      </c>
      <c r="W303" s="38"/>
    </row>
    <row r="304" spans="1:23" s="37" customFormat="1" x14ac:dyDescent="0.2">
      <c r="A304" s="40" t="s">
        <v>220</v>
      </c>
      <c r="B304" s="41">
        <f>C303</f>
        <v>2.4000000000000004</v>
      </c>
      <c r="C304" s="41">
        <f>B304+D304</f>
        <v>3.1000000000000005</v>
      </c>
      <c r="D304" s="41">
        <v>0.7</v>
      </c>
      <c r="E304" s="48">
        <v>394149</v>
      </c>
      <c r="F304" s="45">
        <v>0.746</v>
      </c>
      <c r="G304" s="53">
        <v>1.4999999999999999E-2</v>
      </c>
      <c r="H304" s="53">
        <v>7.0999999999999994E-2</v>
      </c>
      <c r="I304" s="53">
        <v>0.26400000000000001</v>
      </c>
      <c r="J304" s="53">
        <v>2.8985507246376909</v>
      </c>
      <c r="K304" s="45"/>
      <c r="L304" s="45">
        <v>2.92</v>
      </c>
      <c r="M304" s="47"/>
      <c r="N304" s="47"/>
      <c r="O304" s="48" t="s">
        <v>33</v>
      </c>
      <c r="P304" s="49">
        <v>0.7</v>
      </c>
      <c r="Q304" s="54">
        <v>43746</v>
      </c>
      <c r="R304" s="54">
        <v>43747</v>
      </c>
      <c r="S304" s="51" t="s">
        <v>246</v>
      </c>
      <c r="W304" s="38"/>
    </row>
    <row r="305" spans="1:23" s="37" customFormat="1" x14ac:dyDescent="0.2">
      <c r="A305" s="40" t="s">
        <v>220</v>
      </c>
      <c r="B305" s="41">
        <f>C304</f>
        <v>3.1000000000000005</v>
      </c>
      <c r="C305" s="41">
        <f>B305+D305</f>
        <v>4.0000000000000009</v>
      </c>
      <c r="D305" s="41">
        <v>0.9</v>
      </c>
      <c r="E305" s="48">
        <v>394151</v>
      </c>
      <c r="F305" s="45">
        <v>5.4420000000000002</v>
      </c>
      <c r="G305" s="53">
        <v>6.2E-2</v>
      </c>
      <c r="H305" s="53">
        <v>0.191</v>
      </c>
      <c r="I305" s="53">
        <v>0.311</v>
      </c>
      <c r="J305" s="53">
        <v>2.7777777777777821</v>
      </c>
      <c r="K305" s="45"/>
      <c r="L305" s="45">
        <v>9.8140000000000001</v>
      </c>
      <c r="M305" s="47"/>
      <c r="N305" s="47"/>
      <c r="O305" s="48" t="s">
        <v>33</v>
      </c>
      <c r="P305" s="49">
        <v>0.9</v>
      </c>
      <c r="Q305" s="54">
        <v>43746</v>
      </c>
      <c r="R305" s="54">
        <v>43747</v>
      </c>
      <c r="S305" s="51" t="s">
        <v>246</v>
      </c>
      <c r="W305" s="38"/>
    </row>
    <row r="306" spans="1:23" s="37" customFormat="1" x14ac:dyDescent="0.2">
      <c r="A306" s="40" t="s">
        <v>227</v>
      </c>
      <c r="B306" s="41">
        <v>0</v>
      </c>
      <c r="C306" s="41">
        <f>D306</f>
        <v>0.9</v>
      </c>
      <c r="D306" s="41">
        <v>0.9</v>
      </c>
      <c r="E306" s="48">
        <v>394732</v>
      </c>
      <c r="F306" s="45">
        <v>0.32200000000000001</v>
      </c>
      <c r="G306" s="53">
        <v>1.2999999999999999E-2</v>
      </c>
      <c r="H306" s="53">
        <v>3.6999999999999998E-2</v>
      </c>
      <c r="I306" s="53">
        <v>7.2999999999999995E-2</v>
      </c>
      <c r="J306" s="53">
        <v>2.7972027972027949</v>
      </c>
      <c r="K306" s="45"/>
      <c r="L306" s="45">
        <v>0.13800000000000001</v>
      </c>
      <c r="M306" s="47"/>
      <c r="N306" s="47"/>
      <c r="O306" s="48" t="s">
        <v>32</v>
      </c>
      <c r="P306" s="49"/>
      <c r="Q306" s="54">
        <v>43748</v>
      </c>
      <c r="R306" s="54">
        <v>43749</v>
      </c>
      <c r="S306" s="51" t="s">
        <v>247</v>
      </c>
      <c r="W306" s="38"/>
    </row>
    <row r="307" spans="1:23" s="37" customFormat="1" x14ac:dyDescent="0.2">
      <c r="A307" s="40" t="s">
        <v>227</v>
      </c>
      <c r="B307" s="41">
        <f>C306</f>
        <v>0.9</v>
      </c>
      <c r="C307" s="41">
        <f>B307+D307</f>
        <v>1.6</v>
      </c>
      <c r="D307" s="41">
        <v>0.7</v>
      </c>
      <c r="E307" s="48">
        <v>394733</v>
      </c>
      <c r="F307" s="45">
        <v>3.1419999999999999</v>
      </c>
      <c r="G307" s="53">
        <v>9.9000000000000005E-2</v>
      </c>
      <c r="H307" s="53">
        <v>4.3999999999999997E-2</v>
      </c>
      <c r="I307" s="53">
        <v>0.46899999999999997</v>
      </c>
      <c r="J307" s="53">
        <v>2.8776978417266115</v>
      </c>
      <c r="K307" s="45"/>
      <c r="L307" s="45">
        <v>14.731</v>
      </c>
      <c r="M307" s="47"/>
      <c r="N307" s="47"/>
      <c r="O307" s="48" t="s">
        <v>32</v>
      </c>
      <c r="P307" s="49"/>
      <c r="Q307" s="54">
        <v>43748</v>
      </c>
      <c r="R307" s="54">
        <v>43749</v>
      </c>
      <c r="S307" s="51" t="s">
        <v>247</v>
      </c>
      <c r="W307" s="38"/>
    </row>
    <row r="308" spans="1:23" s="37" customFormat="1" x14ac:dyDescent="0.2">
      <c r="A308" s="40" t="s">
        <v>227</v>
      </c>
      <c r="B308" s="41">
        <f>C307</f>
        <v>1.6</v>
      </c>
      <c r="C308" s="41">
        <f>B308+D308</f>
        <v>2.7</v>
      </c>
      <c r="D308" s="41">
        <v>1.1000000000000001</v>
      </c>
      <c r="E308" s="48">
        <v>394734</v>
      </c>
      <c r="F308" s="45">
        <v>0.124</v>
      </c>
      <c r="G308" s="53">
        <v>2.4E-2</v>
      </c>
      <c r="H308" s="53">
        <v>0.03</v>
      </c>
      <c r="I308" s="53">
        <v>5.2999999999999999E-2</v>
      </c>
      <c r="J308" s="53">
        <v>2.8571428571428572</v>
      </c>
      <c r="K308" s="45"/>
      <c r="L308" s="45">
        <v>0.114</v>
      </c>
      <c r="M308" s="47"/>
      <c r="N308" s="47"/>
      <c r="O308" s="48" t="s">
        <v>32</v>
      </c>
      <c r="P308" s="49"/>
      <c r="Q308" s="54">
        <v>43748</v>
      </c>
      <c r="R308" s="54">
        <v>43749</v>
      </c>
      <c r="S308" s="51" t="s">
        <v>247</v>
      </c>
      <c r="W308" s="38"/>
    </row>
    <row r="309" spans="1:23" s="37" customFormat="1" x14ac:dyDescent="0.2">
      <c r="A309" s="40" t="s">
        <v>227</v>
      </c>
      <c r="B309" s="41">
        <f>C308</f>
        <v>2.7</v>
      </c>
      <c r="C309" s="41">
        <f>B309+D309</f>
        <v>3.4000000000000004</v>
      </c>
      <c r="D309" s="41">
        <v>0.7</v>
      </c>
      <c r="E309" s="48">
        <v>394735</v>
      </c>
      <c r="F309" s="45">
        <v>2.3980000000000001</v>
      </c>
      <c r="G309" s="53">
        <v>0.27</v>
      </c>
      <c r="H309" s="53">
        <v>0.15</v>
      </c>
      <c r="I309" s="53">
        <v>1.78</v>
      </c>
      <c r="J309" s="53">
        <v>2.8985507246376909</v>
      </c>
      <c r="K309" s="45"/>
      <c r="L309" s="45">
        <v>10.843999999999999</v>
      </c>
      <c r="M309" s="47"/>
      <c r="N309" s="47"/>
      <c r="O309" s="48" t="s">
        <v>33</v>
      </c>
      <c r="P309" s="49">
        <v>0.7</v>
      </c>
      <c r="Q309" s="54">
        <v>43748</v>
      </c>
      <c r="R309" s="54">
        <v>43749</v>
      </c>
      <c r="S309" s="51" t="s">
        <v>247</v>
      </c>
      <c r="W309" s="38"/>
    </row>
    <row r="310" spans="1:23" s="37" customFormat="1" x14ac:dyDescent="0.2">
      <c r="A310" s="40" t="s">
        <v>227</v>
      </c>
      <c r="B310" s="41">
        <f>C309</f>
        <v>3.4000000000000004</v>
      </c>
      <c r="C310" s="41">
        <f>B310+D310</f>
        <v>3.8000000000000003</v>
      </c>
      <c r="D310" s="41">
        <v>0.4</v>
      </c>
      <c r="E310" s="48">
        <v>394736</v>
      </c>
      <c r="F310" s="45">
        <v>5.1880000000000006</v>
      </c>
      <c r="G310" s="53">
        <v>0.20799999999999999</v>
      </c>
      <c r="H310" s="53">
        <v>0.309</v>
      </c>
      <c r="I310" s="53">
        <v>0.77700000000000002</v>
      </c>
      <c r="J310" s="53">
        <v>2.8368794326241087</v>
      </c>
      <c r="K310" s="45"/>
      <c r="L310" s="45">
        <v>9.2949999999999999</v>
      </c>
      <c r="M310" s="47"/>
      <c r="N310" s="47"/>
      <c r="O310" s="48" t="s">
        <v>33</v>
      </c>
      <c r="P310" s="49">
        <v>0.4</v>
      </c>
      <c r="Q310" s="54">
        <v>43748</v>
      </c>
      <c r="R310" s="54">
        <v>43749</v>
      </c>
      <c r="S310" s="51" t="s">
        <v>247</v>
      </c>
      <c r="W310" s="38"/>
    </row>
    <row r="311" spans="1:23" s="37" customFormat="1" x14ac:dyDescent="0.2">
      <c r="A311" s="40" t="s">
        <v>228</v>
      </c>
      <c r="B311" s="41">
        <v>0</v>
      </c>
      <c r="C311" s="41">
        <f>D311</f>
        <v>0.8</v>
      </c>
      <c r="D311" s="41">
        <v>0.8</v>
      </c>
      <c r="E311" s="48">
        <v>395469</v>
      </c>
      <c r="F311" s="45">
        <v>0.7659999999999999</v>
      </c>
      <c r="G311" s="53">
        <v>8.9999999999999993E-3</v>
      </c>
      <c r="H311" s="53">
        <v>1.9E-2</v>
      </c>
      <c r="I311" s="53">
        <v>8.6999999999999994E-2</v>
      </c>
      <c r="J311" s="53"/>
      <c r="K311" s="45"/>
      <c r="L311" s="45">
        <v>2.7930000000000001</v>
      </c>
      <c r="M311" s="47"/>
      <c r="N311" s="47"/>
      <c r="O311" s="48" t="s">
        <v>32</v>
      </c>
      <c r="P311" s="49"/>
      <c r="Q311" s="56" t="s">
        <v>230</v>
      </c>
      <c r="R311" s="56" t="s">
        <v>230</v>
      </c>
      <c r="S311" s="51" t="s">
        <v>231</v>
      </c>
      <c r="W311" s="38"/>
    </row>
    <row r="312" spans="1:23" s="37" customFormat="1" x14ac:dyDescent="0.2">
      <c r="A312" s="40" t="s">
        <v>228</v>
      </c>
      <c r="B312" s="41">
        <f>C311</f>
        <v>0.8</v>
      </c>
      <c r="C312" s="41">
        <f>B312+D312</f>
        <v>1.4</v>
      </c>
      <c r="D312" s="41">
        <v>0.6</v>
      </c>
      <c r="E312" s="48">
        <v>395470</v>
      </c>
      <c r="F312" s="45">
        <v>7.645999999999999</v>
      </c>
      <c r="G312" s="53">
        <v>0.105</v>
      </c>
      <c r="H312" s="53">
        <v>0.33700000000000002</v>
      </c>
      <c r="I312" s="53">
        <v>0.76600000000000001</v>
      </c>
      <c r="J312" s="53"/>
      <c r="K312" s="45"/>
      <c r="L312" s="45">
        <v>13.377000000000001</v>
      </c>
      <c r="M312" s="47"/>
      <c r="N312" s="47"/>
      <c r="O312" s="48" t="s">
        <v>33</v>
      </c>
      <c r="P312" s="49">
        <v>0.6</v>
      </c>
      <c r="Q312" s="56" t="s">
        <v>230</v>
      </c>
      <c r="R312" s="56" t="s">
        <v>230</v>
      </c>
      <c r="S312" s="51" t="s">
        <v>231</v>
      </c>
      <c r="W312" s="38"/>
    </row>
    <row r="313" spans="1:23" s="37" customFormat="1" x14ac:dyDescent="0.2">
      <c r="A313" s="40" t="s">
        <v>228</v>
      </c>
      <c r="B313" s="41">
        <f>C312</f>
        <v>1.4</v>
      </c>
      <c r="C313" s="41">
        <f>B313+D313</f>
        <v>2.4</v>
      </c>
      <c r="D313" s="41">
        <v>1</v>
      </c>
      <c r="E313" s="48">
        <v>395472</v>
      </c>
      <c r="F313" s="45">
        <v>2.38</v>
      </c>
      <c r="G313" s="53">
        <v>1.9E-2</v>
      </c>
      <c r="H313" s="53">
        <v>3.1E-2</v>
      </c>
      <c r="I313" s="53">
        <v>0.115</v>
      </c>
      <c r="J313" s="53"/>
      <c r="K313" s="45"/>
      <c r="L313" s="45">
        <v>3.4849999999999999</v>
      </c>
      <c r="M313" s="47"/>
      <c r="N313" s="47"/>
      <c r="O313" s="48" t="s">
        <v>34</v>
      </c>
      <c r="P313" s="49"/>
      <c r="Q313" s="56" t="s">
        <v>230</v>
      </c>
      <c r="R313" s="56" t="s">
        <v>230</v>
      </c>
      <c r="S313" s="51" t="s">
        <v>231</v>
      </c>
      <c r="W313" s="38"/>
    </row>
    <row r="314" spans="1:23" s="37" customFormat="1" x14ac:dyDescent="0.2">
      <c r="A314" s="40" t="s">
        <v>228</v>
      </c>
      <c r="B314" s="41">
        <f>C313</f>
        <v>2.4</v>
      </c>
      <c r="C314" s="41">
        <f>B314+D314</f>
        <v>3.5999999999999996</v>
      </c>
      <c r="D314" s="41">
        <v>1.2</v>
      </c>
      <c r="E314" s="48">
        <v>395473</v>
      </c>
      <c r="F314" s="45">
        <v>1.0920000000000001</v>
      </c>
      <c r="G314" s="53">
        <v>2.3E-2</v>
      </c>
      <c r="H314" s="53">
        <v>1.7000000000000001E-2</v>
      </c>
      <c r="I314" s="53">
        <v>0.151</v>
      </c>
      <c r="J314" s="53"/>
      <c r="K314" s="45"/>
      <c r="L314" s="45">
        <v>4.5730000000000004</v>
      </c>
      <c r="M314" s="47"/>
      <c r="N314" s="47"/>
      <c r="O314" s="48" t="s">
        <v>34</v>
      </c>
      <c r="P314" s="49"/>
      <c r="Q314" s="56" t="s">
        <v>230</v>
      </c>
      <c r="R314" s="56" t="s">
        <v>230</v>
      </c>
      <c r="S314" s="51" t="s">
        <v>231</v>
      </c>
      <c r="W314" s="38"/>
    </row>
    <row r="315" spans="1:23" s="37" customFormat="1" x14ac:dyDescent="0.2">
      <c r="A315" s="40" t="s">
        <v>229</v>
      </c>
      <c r="B315" s="41">
        <v>0</v>
      </c>
      <c r="C315" s="41">
        <f>D315</f>
        <v>1.5</v>
      </c>
      <c r="D315" s="41">
        <v>1.5</v>
      </c>
      <c r="E315" s="48">
        <v>396627</v>
      </c>
      <c r="F315" s="45">
        <v>0.498</v>
      </c>
      <c r="G315" s="53">
        <v>1.0999999999999999E-2</v>
      </c>
      <c r="H315" s="53">
        <v>9.9000000000000005E-2</v>
      </c>
      <c r="I315" s="53">
        <v>0.38400000000000001</v>
      </c>
      <c r="J315" s="53">
        <v>2.8368794326241202</v>
      </c>
      <c r="K315" s="45"/>
      <c r="L315" s="45">
        <v>1.681</v>
      </c>
      <c r="M315" s="47"/>
      <c r="N315" s="47"/>
      <c r="O315" s="48" t="s">
        <v>32</v>
      </c>
      <c r="P315" s="49"/>
      <c r="Q315" s="54">
        <v>43753</v>
      </c>
      <c r="R315" s="54">
        <v>43754</v>
      </c>
      <c r="S315" s="51" t="s">
        <v>248</v>
      </c>
      <c r="W315" s="38"/>
    </row>
    <row r="316" spans="1:23" s="37" customFormat="1" x14ac:dyDescent="0.2">
      <c r="A316" s="40" t="s">
        <v>229</v>
      </c>
      <c r="B316" s="41">
        <f>C315</f>
        <v>1.5</v>
      </c>
      <c r="C316" s="41">
        <f>B316+D316</f>
        <v>3.1</v>
      </c>
      <c r="D316" s="41">
        <v>1.6</v>
      </c>
      <c r="E316" s="48">
        <v>396628</v>
      </c>
      <c r="F316" s="45">
        <v>18.138000000000002</v>
      </c>
      <c r="G316" s="53">
        <v>2.2429999999999999</v>
      </c>
      <c r="H316" s="53">
        <v>2.1880000000000002</v>
      </c>
      <c r="I316" s="53">
        <v>6.9269999999999996</v>
      </c>
      <c r="J316" s="53">
        <v>2.9197080291970825</v>
      </c>
      <c r="K316" s="45"/>
      <c r="L316" s="45">
        <v>10.596</v>
      </c>
      <c r="M316" s="47"/>
      <c r="N316" s="47"/>
      <c r="O316" s="48" t="s">
        <v>33</v>
      </c>
      <c r="P316" s="49">
        <v>1.6</v>
      </c>
      <c r="Q316" s="54">
        <v>43753</v>
      </c>
      <c r="R316" s="54">
        <v>43754</v>
      </c>
      <c r="S316" s="51" t="s">
        <v>248</v>
      </c>
      <c r="W316" s="38"/>
    </row>
    <row r="317" spans="1:23" s="37" customFormat="1" x14ac:dyDescent="0.2">
      <c r="A317" s="40" t="s">
        <v>229</v>
      </c>
      <c r="B317" s="41">
        <f>C316</f>
        <v>3.1</v>
      </c>
      <c r="C317" s="41">
        <f>B317+D317</f>
        <v>4.3</v>
      </c>
      <c r="D317" s="41">
        <v>1.2</v>
      </c>
      <c r="E317" s="48">
        <v>396630</v>
      </c>
      <c r="F317" s="45">
        <v>0.17199999999999999</v>
      </c>
      <c r="G317" s="53">
        <v>2.3E-2</v>
      </c>
      <c r="H317" s="53">
        <v>1.9E-2</v>
      </c>
      <c r="I317" s="53">
        <v>5.2999999999999999E-2</v>
      </c>
      <c r="J317" s="53">
        <v>2.7972027972027949</v>
      </c>
      <c r="K317" s="45"/>
      <c r="L317" s="45">
        <v>1.169</v>
      </c>
      <c r="M317" s="47"/>
      <c r="N317" s="47"/>
      <c r="O317" s="48" t="s">
        <v>34</v>
      </c>
      <c r="P317" s="49"/>
      <c r="Q317" s="54">
        <v>43753</v>
      </c>
      <c r="R317" s="54">
        <v>43754</v>
      </c>
      <c r="S317" s="51" t="s">
        <v>248</v>
      </c>
      <c r="W317" s="38"/>
    </row>
    <row r="318" spans="1:23" s="37" customFormat="1" x14ac:dyDescent="0.2">
      <c r="A318" s="40" t="s">
        <v>229</v>
      </c>
      <c r="B318" s="41">
        <f>C317</f>
        <v>4.3</v>
      </c>
      <c r="C318" s="41">
        <f>B318+D318</f>
        <v>5</v>
      </c>
      <c r="D318" s="41">
        <v>0.7</v>
      </c>
      <c r="E318" s="48">
        <v>396631</v>
      </c>
      <c r="F318" s="45">
        <v>12.347999999999999</v>
      </c>
      <c r="G318" s="53">
        <v>0.79300000000000004</v>
      </c>
      <c r="H318" s="53">
        <v>1.024</v>
      </c>
      <c r="I318" s="53">
        <v>7.1159999999999997</v>
      </c>
      <c r="J318" s="53">
        <v>2.8368794326241087</v>
      </c>
      <c r="K318" s="45"/>
      <c r="L318" s="45">
        <v>9.1690000000000005</v>
      </c>
      <c r="M318" s="47"/>
      <c r="N318" s="47"/>
      <c r="O318" s="48" t="s">
        <v>34</v>
      </c>
      <c r="P318" s="49"/>
      <c r="Q318" s="54">
        <v>43753</v>
      </c>
      <c r="R318" s="54">
        <v>43754</v>
      </c>
      <c r="S318" s="51" t="s">
        <v>248</v>
      </c>
      <c r="W318" s="38"/>
    </row>
    <row r="319" spans="1:23" s="37" customFormat="1" x14ac:dyDescent="0.2">
      <c r="A319" s="40" t="s">
        <v>233</v>
      </c>
      <c r="B319" s="41">
        <v>0</v>
      </c>
      <c r="C319" s="41">
        <f>D319</f>
        <v>1.2</v>
      </c>
      <c r="D319" s="41">
        <v>1.2</v>
      </c>
      <c r="E319" s="48">
        <v>397219</v>
      </c>
      <c r="F319" s="45">
        <v>2.2439999999999998</v>
      </c>
      <c r="G319" s="53">
        <v>4.1000000000000002E-2</v>
      </c>
      <c r="H319" s="53">
        <v>0.29399999999999998</v>
      </c>
      <c r="I319" s="53">
        <v>0.57399999999999995</v>
      </c>
      <c r="J319" s="53"/>
      <c r="K319" s="45"/>
      <c r="L319" s="45">
        <v>12.965999999999999</v>
      </c>
      <c r="M319" s="47"/>
      <c r="N319" s="47"/>
      <c r="O319" s="48" t="s">
        <v>32</v>
      </c>
      <c r="P319" s="49"/>
      <c r="Q319" s="56" t="s">
        <v>232</v>
      </c>
      <c r="R319" s="56" t="s">
        <v>232</v>
      </c>
      <c r="S319" s="51" t="s">
        <v>234</v>
      </c>
      <c r="W319" s="38"/>
    </row>
    <row r="320" spans="1:23" s="37" customFormat="1" x14ac:dyDescent="0.2">
      <c r="A320" s="40" t="s">
        <v>233</v>
      </c>
      <c r="B320" s="41">
        <f>C319</f>
        <v>1.2</v>
      </c>
      <c r="C320" s="41">
        <f>B320+D320</f>
        <v>2</v>
      </c>
      <c r="D320" s="41">
        <v>0.8</v>
      </c>
      <c r="E320" s="48">
        <v>397220</v>
      </c>
      <c r="F320" s="45">
        <v>0.14599999999999999</v>
      </c>
      <c r="G320" s="53">
        <v>0.68600000000000005</v>
      </c>
      <c r="H320" s="53">
        <v>1.0449999999999999</v>
      </c>
      <c r="I320" s="53">
        <v>4.3259999999999996</v>
      </c>
      <c r="J320" s="53"/>
      <c r="K320" s="45"/>
      <c r="L320" s="45">
        <v>8.3520000000000003</v>
      </c>
      <c r="M320" s="47"/>
      <c r="N320" s="47"/>
      <c r="O320" s="48" t="s">
        <v>32</v>
      </c>
      <c r="P320" s="49"/>
      <c r="Q320" s="56" t="s">
        <v>232</v>
      </c>
      <c r="R320" s="56" t="s">
        <v>232</v>
      </c>
      <c r="S320" s="51" t="s">
        <v>234</v>
      </c>
      <c r="W320" s="38"/>
    </row>
    <row r="321" spans="1:23" s="37" customFormat="1" x14ac:dyDescent="0.2">
      <c r="A321" s="40" t="s">
        <v>233</v>
      </c>
      <c r="B321" s="41">
        <f>C320</f>
        <v>2</v>
      </c>
      <c r="C321" s="41">
        <f>B321+D321</f>
        <v>2.8</v>
      </c>
      <c r="D321" s="41">
        <v>0.8</v>
      </c>
      <c r="E321" s="48">
        <v>397221</v>
      </c>
      <c r="F321" s="45">
        <v>1.4119999999999999</v>
      </c>
      <c r="G321" s="53">
        <v>2.5999999999999999E-2</v>
      </c>
      <c r="H321" s="53">
        <v>0.05</v>
      </c>
      <c r="I321" s="53">
        <v>0.373</v>
      </c>
      <c r="J321" s="53"/>
      <c r="K321" s="45"/>
      <c r="L321" s="45">
        <v>6.9329999999999998</v>
      </c>
      <c r="M321" s="47"/>
      <c r="N321" s="47"/>
      <c r="O321" s="48" t="s">
        <v>33</v>
      </c>
      <c r="P321" s="49">
        <v>0.8</v>
      </c>
      <c r="Q321" s="56" t="s">
        <v>232</v>
      </c>
      <c r="R321" s="56" t="s">
        <v>232</v>
      </c>
      <c r="S321" s="51" t="s">
        <v>234</v>
      </c>
      <c r="W321" s="38"/>
    </row>
    <row r="322" spans="1:23" s="37" customFormat="1" x14ac:dyDescent="0.2">
      <c r="A322" s="40" t="s">
        <v>233</v>
      </c>
      <c r="B322" s="41">
        <f>C321</f>
        <v>2.8</v>
      </c>
      <c r="C322" s="41">
        <f>B322+D322</f>
        <v>4.3</v>
      </c>
      <c r="D322" s="41">
        <v>1.5</v>
      </c>
      <c r="E322" s="48">
        <v>397222</v>
      </c>
      <c r="F322" s="45">
        <v>4.9640000000000004</v>
      </c>
      <c r="G322" s="53">
        <v>1.49</v>
      </c>
      <c r="H322" s="53">
        <v>0.41699999999999998</v>
      </c>
      <c r="I322" s="53">
        <v>4.7850000000000001</v>
      </c>
      <c r="J322" s="53"/>
      <c r="K322" s="45"/>
      <c r="L322" s="45">
        <v>19.856000000000002</v>
      </c>
      <c r="M322" s="47"/>
      <c r="N322" s="47"/>
      <c r="O322" s="48" t="s">
        <v>33</v>
      </c>
      <c r="P322" s="49">
        <v>1.5</v>
      </c>
      <c r="Q322" s="56" t="s">
        <v>232</v>
      </c>
      <c r="R322" s="56" t="s">
        <v>232</v>
      </c>
      <c r="S322" s="51" t="s">
        <v>234</v>
      </c>
      <c r="W322" s="38"/>
    </row>
    <row r="323" spans="1:23" s="37" customFormat="1" x14ac:dyDescent="0.2">
      <c r="A323" s="40" t="s">
        <v>235</v>
      </c>
      <c r="B323" s="41">
        <v>0</v>
      </c>
      <c r="C323" s="41">
        <f>D323</f>
        <v>1.2</v>
      </c>
      <c r="D323" s="41">
        <v>1.2</v>
      </c>
      <c r="E323" s="48">
        <v>397542</v>
      </c>
      <c r="F323" s="45">
        <v>1.9080000000000001</v>
      </c>
      <c r="G323" s="53">
        <v>9.1999999999999998E-2</v>
      </c>
      <c r="H323" s="53">
        <v>4.8000000000000001E-2</v>
      </c>
      <c r="I323" s="53">
        <v>0.19400000000000001</v>
      </c>
      <c r="J323" s="53">
        <v>2.8368794326241087</v>
      </c>
      <c r="K323" s="45"/>
      <c r="L323" s="45">
        <v>9.8610000000000007</v>
      </c>
      <c r="M323" s="47"/>
      <c r="N323" s="47"/>
      <c r="O323" s="48" t="s">
        <v>32</v>
      </c>
      <c r="P323" s="49"/>
      <c r="Q323" s="54">
        <v>43759</v>
      </c>
      <c r="R323" s="54">
        <v>43759</v>
      </c>
      <c r="S323" s="51" t="s">
        <v>251</v>
      </c>
      <c r="W323" s="38"/>
    </row>
    <row r="324" spans="1:23" s="37" customFormat="1" x14ac:dyDescent="0.2">
      <c r="A324" s="40" t="s">
        <v>235</v>
      </c>
      <c r="B324" s="41">
        <f>C323</f>
        <v>1.2</v>
      </c>
      <c r="C324" s="41">
        <f>B324+D324</f>
        <v>2.2000000000000002</v>
      </c>
      <c r="D324" s="41">
        <v>1</v>
      </c>
      <c r="E324" s="48">
        <v>397543</v>
      </c>
      <c r="F324" s="45">
        <v>12.942</v>
      </c>
      <c r="G324" s="53">
        <v>1.5720000000000001</v>
      </c>
      <c r="H324" s="53">
        <v>2.5070000000000001</v>
      </c>
      <c r="I324" s="53">
        <v>4.1269999999999998</v>
      </c>
      <c r="J324" s="53">
        <v>2.9411764705882426</v>
      </c>
      <c r="K324" s="45"/>
      <c r="L324" s="45">
        <v>14.195</v>
      </c>
      <c r="M324" s="47"/>
      <c r="N324" s="47"/>
      <c r="O324" s="48" t="s">
        <v>32</v>
      </c>
      <c r="P324" s="49"/>
      <c r="Q324" s="54">
        <v>43759</v>
      </c>
      <c r="R324" s="54">
        <v>43759</v>
      </c>
      <c r="S324" s="51" t="s">
        <v>251</v>
      </c>
      <c r="W324" s="38"/>
    </row>
    <row r="325" spans="1:23" s="37" customFormat="1" x14ac:dyDescent="0.2">
      <c r="A325" s="40" t="s">
        <v>235</v>
      </c>
      <c r="B325" s="41">
        <f>C324</f>
        <v>2.2000000000000002</v>
      </c>
      <c r="C325" s="41">
        <f>B325+D325</f>
        <v>2.8000000000000003</v>
      </c>
      <c r="D325" s="41">
        <v>0.6</v>
      </c>
      <c r="E325" s="48">
        <v>397544</v>
      </c>
      <c r="F325" s="45">
        <v>10.262</v>
      </c>
      <c r="G325" s="53">
        <v>4.7E-2</v>
      </c>
      <c r="H325" s="53">
        <v>0.13500000000000001</v>
      </c>
      <c r="I325" s="53">
        <v>0.56799999999999995</v>
      </c>
      <c r="J325" s="53">
        <v>2.8776978417266235</v>
      </c>
      <c r="K325" s="45"/>
      <c r="L325" s="45">
        <v>15.36</v>
      </c>
      <c r="M325" s="47"/>
      <c r="N325" s="47"/>
      <c r="O325" s="48" t="s">
        <v>33</v>
      </c>
      <c r="P325" s="49">
        <v>0.6</v>
      </c>
      <c r="Q325" s="54">
        <v>43759</v>
      </c>
      <c r="R325" s="54">
        <v>43759</v>
      </c>
      <c r="S325" s="51" t="s">
        <v>251</v>
      </c>
      <c r="W325" s="38"/>
    </row>
    <row r="326" spans="1:23" s="37" customFormat="1" x14ac:dyDescent="0.2">
      <c r="A326" s="40" t="s">
        <v>235</v>
      </c>
      <c r="B326" s="41">
        <f>C325</f>
        <v>2.8000000000000003</v>
      </c>
      <c r="C326" s="41">
        <f>B326+D326</f>
        <v>3.7</v>
      </c>
      <c r="D326" s="41">
        <v>0.9</v>
      </c>
      <c r="E326" s="48">
        <v>397545</v>
      </c>
      <c r="F326" s="45">
        <v>7.3579999999999997</v>
      </c>
      <c r="G326" s="53">
        <v>2.0870000000000002</v>
      </c>
      <c r="H326" s="53">
        <v>0.75</v>
      </c>
      <c r="I326" s="53">
        <v>1.0569999999999999</v>
      </c>
      <c r="J326" s="53">
        <v>2.8571428571428572</v>
      </c>
      <c r="K326" s="45"/>
      <c r="L326" s="45">
        <v>14.445</v>
      </c>
      <c r="M326" s="47"/>
      <c r="N326" s="47"/>
      <c r="O326" s="48" t="s">
        <v>34</v>
      </c>
      <c r="P326" s="49"/>
      <c r="Q326" s="54">
        <v>43759</v>
      </c>
      <c r="R326" s="54">
        <v>43759</v>
      </c>
      <c r="S326" s="51" t="s">
        <v>251</v>
      </c>
      <c r="W326" s="38"/>
    </row>
    <row r="327" spans="1:23" s="37" customFormat="1" x14ac:dyDescent="0.2">
      <c r="A327" s="40" t="s">
        <v>236</v>
      </c>
      <c r="B327" s="41">
        <v>0</v>
      </c>
      <c r="C327" s="41">
        <f>D327</f>
        <v>2</v>
      </c>
      <c r="D327" s="41">
        <v>2</v>
      </c>
      <c r="E327" s="48">
        <v>397980</v>
      </c>
      <c r="F327" s="45">
        <v>1.7879999999999998</v>
      </c>
      <c r="G327" s="53">
        <v>0.129</v>
      </c>
      <c r="H327" s="53">
        <v>0.20699999999999999</v>
      </c>
      <c r="I327" s="53">
        <v>0.76</v>
      </c>
      <c r="J327" s="53">
        <v>2.6845637583892556</v>
      </c>
      <c r="K327" s="45"/>
      <c r="L327" s="45">
        <v>7.2130000000000001</v>
      </c>
      <c r="M327" s="47"/>
      <c r="N327" s="47"/>
      <c r="O327" s="48" t="s">
        <v>32</v>
      </c>
      <c r="P327" s="49"/>
      <c r="Q327" s="56" t="s">
        <v>237</v>
      </c>
      <c r="R327" s="56" t="s">
        <v>237</v>
      </c>
      <c r="S327" s="51" t="s">
        <v>238</v>
      </c>
      <c r="W327" s="38"/>
    </row>
    <row r="328" spans="1:23" s="37" customFormat="1" x14ac:dyDescent="0.2">
      <c r="A328" s="40" t="s">
        <v>236</v>
      </c>
      <c r="B328" s="41">
        <f>C327</f>
        <v>2</v>
      </c>
      <c r="C328" s="41">
        <f>B328+D328</f>
        <v>3.6</v>
      </c>
      <c r="D328" s="41">
        <v>1.6</v>
      </c>
      <c r="E328" s="48">
        <v>397981</v>
      </c>
      <c r="F328" s="45">
        <v>29.407999999999998</v>
      </c>
      <c r="G328" s="53">
        <v>0.747</v>
      </c>
      <c r="H328" s="53">
        <v>0.63100000000000001</v>
      </c>
      <c r="I328" s="53">
        <v>4.3280000000000003</v>
      </c>
      <c r="J328" s="53">
        <v>2.7210884353741518</v>
      </c>
      <c r="K328" s="45"/>
      <c r="L328" s="45">
        <v>3.9980000000000002</v>
      </c>
      <c r="M328" s="47"/>
      <c r="N328" s="47"/>
      <c r="O328" s="48" t="s">
        <v>33</v>
      </c>
      <c r="P328" s="49">
        <v>1.6</v>
      </c>
      <c r="Q328" s="56" t="s">
        <v>237</v>
      </c>
      <c r="R328" s="56" t="s">
        <v>237</v>
      </c>
      <c r="S328" s="51" t="s">
        <v>238</v>
      </c>
      <c r="W328" s="38"/>
    </row>
    <row r="329" spans="1:23" x14ac:dyDescent="0.2">
      <c r="A329" s="36" t="s">
        <v>239</v>
      </c>
      <c r="F329" s="3"/>
      <c r="L329" s="3"/>
      <c r="Q329" s="23"/>
      <c r="R329" s="23"/>
    </row>
    <row r="330" spans="1:23" x14ac:dyDescent="0.2">
      <c r="A330" s="40" t="s">
        <v>240</v>
      </c>
      <c r="B330" s="41">
        <v>0</v>
      </c>
      <c r="C330" s="41">
        <f>D330</f>
        <v>1.3</v>
      </c>
      <c r="D330" s="41">
        <v>1.3</v>
      </c>
      <c r="E330" s="48">
        <v>399344</v>
      </c>
      <c r="F330" s="45">
        <v>0.69400000000000006</v>
      </c>
      <c r="G330" s="53">
        <v>8.0000000000000002E-3</v>
      </c>
      <c r="H330" s="53">
        <v>6.0000000000000001E-3</v>
      </c>
      <c r="I330" s="53">
        <v>2.7E-2</v>
      </c>
      <c r="J330" s="53">
        <v>2.7777777777777821</v>
      </c>
      <c r="K330" s="45"/>
      <c r="L330" s="45">
        <v>0.69699999999999995</v>
      </c>
      <c r="M330" s="47"/>
      <c r="N330" s="47"/>
      <c r="O330" s="48" t="s">
        <v>32</v>
      </c>
      <c r="P330" s="49"/>
      <c r="Q330" s="56" t="s">
        <v>243</v>
      </c>
      <c r="R330" s="56" t="s">
        <v>243</v>
      </c>
      <c r="S330" s="51" t="s">
        <v>244</v>
      </c>
    </row>
    <row r="331" spans="1:23" x14ac:dyDescent="0.2">
      <c r="A331" s="40" t="s">
        <v>240</v>
      </c>
      <c r="B331" s="41">
        <f>C330</f>
        <v>1.3</v>
      </c>
      <c r="C331" s="41">
        <f>B331+D331</f>
        <v>2.1</v>
      </c>
      <c r="D331" s="41">
        <v>0.8</v>
      </c>
      <c r="E331" s="48">
        <v>399345</v>
      </c>
      <c r="F331" s="45">
        <v>13.862</v>
      </c>
      <c r="G331" s="53">
        <v>0.52900000000000003</v>
      </c>
      <c r="H331" s="53">
        <v>1.6719999999999999</v>
      </c>
      <c r="I331" s="53">
        <v>5.2649999999999997</v>
      </c>
      <c r="J331" s="53">
        <v>2.7972027972027949</v>
      </c>
      <c r="K331" s="45"/>
      <c r="L331" s="45">
        <v>3.4009999999999998</v>
      </c>
      <c r="M331" s="47"/>
      <c r="N331" s="47"/>
      <c r="O331" s="48" t="s">
        <v>33</v>
      </c>
      <c r="P331" s="49">
        <v>0.8</v>
      </c>
      <c r="Q331" s="56" t="s">
        <v>243</v>
      </c>
      <c r="R331" s="56" t="s">
        <v>243</v>
      </c>
      <c r="S331" s="51" t="s">
        <v>244</v>
      </c>
    </row>
    <row r="332" spans="1:23" x14ac:dyDescent="0.2">
      <c r="A332" s="40" t="s">
        <v>240</v>
      </c>
      <c r="B332" s="41">
        <f>C331</f>
        <v>2.1</v>
      </c>
      <c r="C332" s="41">
        <f>B332+D332</f>
        <v>3.4000000000000004</v>
      </c>
      <c r="D332" s="41">
        <v>1.3</v>
      </c>
      <c r="E332" s="48">
        <v>399346</v>
      </c>
      <c r="F332" s="45">
        <v>11.106000000000002</v>
      </c>
      <c r="G332" s="53">
        <v>1.212</v>
      </c>
      <c r="H332" s="53">
        <v>2.6259999999999999</v>
      </c>
      <c r="I332" s="53">
        <v>5.3849999999999998</v>
      </c>
      <c r="J332" s="53">
        <v>2.7972027972027949</v>
      </c>
      <c r="K332" s="45"/>
      <c r="L332" s="45">
        <v>1.891</v>
      </c>
      <c r="M332" s="47"/>
      <c r="N332" s="47"/>
      <c r="O332" s="48" t="s">
        <v>34</v>
      </c>
      <c r="P332" s="49"/>
      <c r="Q332" s="56" t="s">
        <v>243</v>
      </c>
      <c r="R332" s="56" t="s">
        <v>243</v>
      </c>
      <c r="S332" s="51" t="s">
        <v>244</v>
      </c>
    </row>
    <row r="333" spans="1:23" x14ac:dyDescent="0.2">
      <c r="A333" s="40" t="s">
        <v>241</v>
      </c>
      <c r="B333" s="41">
        <v>0</v>
      </c>
      <c r="C333" s="41">
        <f>D333</f>
        <v>1</v>
      </c>
      <c r="D333" s="41">
        <v>1</v>
      </c>
      <c r="E333" s="48">
        <v>400124</v>
      </c>
      <c r="F333" s="45">
        <v>0.95200000000000007</v>
      </c>
      <c r="G333" s="53">
        <v>1.2E-2</v>
      </c>
      <c r="H333" s="53">
        <v>4.4999999999999998E-2</v>
      </c>
      <c r="I333" s="53">
        <v>0.114</v>
      </c>
      <c r="J333" s="53"/>
      <c r="K333" s="45"/>
      <c r="L333" s="45">
        <v>3.2610000000000001</v>
      </c>
      <c r="M333" s="47"/>
      <c r="N333" s="47"/>
      <c r="O333" s="48" t="s">
        <v>32</v>
      </c>
      <c r="P333" s="49"/>
      <c r="Q333" s="54">
        <v>43773</v>
      </c>
      <c r="R333" s="54">
        <v>43773</v>
      </c>
      <c r="S333" s="51" t="s">
        <v>253</v>
      </c>
    </row>
    <row r="334" spans="1:23" x14ac:dyDescent="0.2">
      <c r="A334" s="40" t="s">
        <v>241</v>
      </c>
      <c r="B334" s="41">
        <f>C333</f>
        <v>1</v>
      </c>
      <c r="C334" s="41">
        <f>B334+D334</f>
        <v>2.2999999999999998</v>
      </c>
      <c r="D334" s="41">
        <v>1.3</v>
      </c>
      <c r="E334" s="48">
        <v>400126</v>
      </c>
      <c r="F334" s="45">
        <v>4.0439999999999996</v>
      </c>
      <c r="G334" s="53">
        <v>1.7999999999999999E-2</v>
      </c>
      <c r="H334" s="53">
        <v>5.8999999999999997E-2</v>
      </c>
      <c r="I334" s="53">
        <v>0.20300000000000001</v>
      </c>
      <c r="J334" s="53"/>
      <c r="K334" s="45"/>
      <c r="L334" s="45">
        <v>9.375</v>
      </c>
      <c r="M334" s="47"/>
      <c r="N334" s="47"/>
      <c r="O334" s="48" t="s">
        <v>32</v>
      </c>
      <c r="P334" s="49"/>
      <c r="Q334" s="54">
        <v>43773</v>
      </c>
      <c r="R334" s="54">
        <v>43773</v>
      </c>
      <c r="S334" s="51" t="s">
        <v>253</v>
      </c>
    </row>
    <row r="335" spans="1:23" x14ac:dyDescent="0.2">
      <c r="A335" s="40" t="s">
        <v>241</v>
      </c>
      <c r="B335" s="41">
        <f>C334</f>
        <v>2.2999999999999998</v>
      </c>
      <c r="C335" s="41">
        <f>B335+D335</f>
        <v>2.5999999999999996</v>
      </c>
      <c r="D335" s="41">
        <v>0.3</v>
      </c>
      <c r="E335" s="48">
        <v>400127</v>
      </c>
      <c r="F335" s="45">
        <v>20.272000000000002</v>
      </c>
      <c r="G335" s="53">
        <v>2.5999999999999999E-2</v>
      </c>
      <c r="H335" s="53">
        <v>7.0000000000000007E-2</v>
      </c>
      <c r="I335" s="53">
        <v>0.64200000000000002</v>
      </c>
      <c r="J335" s="53"/>
      <c r="K335" s="45"/>
      <c r="L335" s="45">
        <v>7.0439999999999996</v>
      </c>
      <c r="M335" s="47"/>
      <c r="N335" s="47"/>
      <c r="O335" s="48" t="s">
        <v>33</v>
      </c>
      <c r="P335" s="49">
        <v>0.3</v>
      </c>
      <c r="Q335" s="54">
        <v>43773</v>
      </c>
      <c r="R335" s="54">
        <v>43773</v>
      </c>
      <c r="S335" s="51" t="s">
        <v>253</v>
      </c>
    </row>
    <row r="336" spans="1:23" x14ac:dyDescent="0.2">
      <c r="A336" s="40" t="s">
        <v>241</v>
      </c>
      <c r="B336" s="41">
        <f>C335</f>
        <v>2.5999999999999996</v>
      </c>
      <c r="C336" s="41">
        <f>B336+D336</f>
        <v>2.9999999999999996</v>
      </c>
      <c r="D336" s="41">
        <v>0.4</v>
      </c>
      <c r="E336" s="48">
        <v>400128</v>
      </c>
      <c r="F336" s="45">
        <v>8.4219999999999988</v>
      </c>
      <c r="G336" s="53">
        <v>1.4390000000000001</v>
      </c>
      <c r="H336" s="53">
        <v>1.415</v>
      </c>
      <c r="I336" s="53">
        <v>11.913</v>
      </c>
      <c r="J336" s="53"/>
      <c r="K336" s="45"/>
      <c r="L336" s="45">
        <v>10.065</v>
      </c>
      <c r="M336" s="47"/>
      <c r="N336" s="47"/>
      <c r="O336" s="48" t="s">
        <v>33</v>
      </c>
      <c r="P336" s="49"/>
      <c r="Q336" s="54">
        <v>43773</v>
      </c>
      <c r="R336" s="54">
        <v>43773</v>
      </c>
      <c r="S336" s="51" t="s">
        <v>253</v>
      </c>
    </row>
    <row r="337" spans="1:19" x14ac:dyDescent="0.2">
      <c r="A337" s="40" t="s">
        <v>241</v>
      </c>
      <c r="B337" s="41">
        <f>C336</f>
        <v>2.9999999999999996</v>
      </c>
      <c r="C337" s="41">
        <f>B337+D337</f>
        <v>3.9999999999999996</v>
      </c>
      <c r="D337" s="41">
        <v>1</v>
      </c>
      <c r="E337" s="48">
        <v>400129</v>
      </c>
      <c r="F337" s="45">
        <v>4.7699999999999996</v>
      </c>
      <c r="G337" s="53">
        <v>0.13100000000000001</v>
      </c>
      <c r="H337" s="53">
        <v>0.439</v>
      </c>
      <c r="I337" s="53">
        <v>5.367</v>
      </c>
      <c r="J337" s="53"/>
      <c r="K337" s="45"/>
      <c r="L337" s="45">
        <v>16.097999999999999</v>
      </c>
      <c r="M337" s="47"/>
      <c r="N337" s="47"/>
      <c r="O337" s="48" t="s">
        <v>33</v>
      </c>
      <c r="P337" s="49"/>
      <c r="Q337" s="54">
        <v>43773</v>
      </c>
      <c r="R337" s="54">
        <v>43773</v>
      </c>
      <c r="S337" s="51" t="s">
        <v>253</v>
      </c>
    </row>
    <row r="338" spans="1:19" x14ac:dyDescent="0.2">
      <c r="A338" s="36" t="s">
        <v>242</v>
      </c>
      <c r="F338" s="3"/>
      <c r="L338" s="3"/>
      <c r="Q338" s="23"/>
      <c r="R338" s="23"/>
    </row>
    <row r="339" spans="1:19" x14ac:dyDescent="0.2">
      <c r="A339" s="36" t="s">
        <v>249</v>
      </c>
      <c r="F339" s="3"/>
      <c r="L339" s="3"/>
      <c r="Q339" s="23"/>
      <c r="R339" s="23"/>
    </row>
    <row r="340" spans="1:19" x14ac:dyDescent="0.2">
      <c r="A340" s="40" t="s">
        <v>250</v>
      </c>
      <c r="B340" s="41">
        <v>0</v>
      </c>
      <c r="C340" s="41">
        <f>D340</f>
        <v>0.9</v>
      </c>
      <c r="D340" s="41">
        <v>0.9</v>
      </c>
      <c r="E340" s="48">
        <v>403941</v>
      </c>
      <c r="F340" s="45">
        <v>6.774</v>
      </c>
      <c r="G340" s="53">
        <v>0.53617309999999996</v>
      </c>
      <c r="H340" s="53">
        <v>1.36032</v>
      </c>
      <c r="I340" s="53">
        <v>4.7141840000000004</v>
      </c>
      <c r="J340" s="53">
        <v>2.9197080291970705</v>
      </c>
      <c r="K340" s="45"/>
      <c r="L340" s="45">
        <v>9.8689999999999998</v>
      </c>
      <c r="M340" s="47"/>
      <c r="N340" s="47"/>
      <c r="O340" s="48" t="s">
        <v>33</v>
      </c>
      <c r="P340" s="49">
        <v>0.9</v>
      </c>
      <c r="Q340" s="54">
        <v>43795</v>
      </c>
      <c r="R340" s="54">
        <v>43795</v>
      </c>
      <c r="S340" s="51" t="s">
        <v>271</v>
      </c>
    </row>
    <row r="341" spans="1:19" x14ac:dyDescent="0.2">
      <c r="A341" s="40" t="s">
        <v>250</v>
      </c>
      <c r="B341" s="41">
        <f>C340</f>
        <v>0.9</v>
      </c>
      <c r="C341" s="41">
        <f>B341+D341</f>
        <v>1.4</v>
      </c>
      <c r="D341" s="41">
        <v>0.5</v>
      </c>
      <c r="E341" s="48">
        <v>403942</v>
      </c>
      <c r="F341" s="45">
        <v>3.1579999999999999</v>
      </c>
      <c r="G341" s="53">
        <v>0.1078142</v>
      </c>
      <c r="H341" s="53">
        <v>0.3946404</v>
      </c>
      <c r="I341" s="53">
        <v>1.2869709999999999</v>
      </c>
      <c r="J341" s="53">
        <v>2.8776978417266115</v>
      </c>
      <c r="K341" s="45"/>
      <c r="L341" s="45">
        <v>11.564</v>
      </c>
      <c r="M341" s="47"/>
      <c r="N341" s="47"/>
      <c r="O341" s="48" t="s">
        <v>33</v>
      </c>
      <c r="P341" s="49">
        <v>0.5</v>
      </c>
      <c r="Q341" s="54">
        <v>43795</v>
      </c>
      <c r="R341" s="54">
        <v>43795</v>
      </c>
      <c r="S341" s="51" t="s">
        <v>271</v>
      </c>
    </row>
    <row r="342" spans="1:19" x14ac:dyDescent="0.2">
      <c r="A342" s="40" t="s">
        <v>250</v>
      </c>
      <c r="B342" s="41">
        <f>C341</f>
        <v>1.4</v>
      </c>
      <c r="C342" s="41">
        <f>B342+D342</f>
        <v>3.0999999999999996</v>
      </c>
      <c r="D342" s="41">
        <v>1.7</v>
      </c>
      <c r="E342" s="48">
        <v>403944</v>
      </c>
      <c r="F342" s="45">
        <v>1.1279999999999999</v>
      </c>
      <c r="G342" s="53">
        <v>3.8765899999999999E-2</v>
      </c>
      <c r="H342" s="53">
        <v>6.5521200000000002E-2</v>
      </c>
      <c r="I342" s="53">
        <v>0.26269520000000002</v>
      </c>
      <c r="J342" s="53">
        <v>2.9411764705882302</v>
      </c>
      <c r="K342" s="45"/>
      <c r="L342" s="45">
        <v>6.5270000000000001</v>
      </c>
      <c r="M342" s="47"/>
      <c r="N342" s="47"/>
      <c r="O342" s="48" t="s">
        <v>34</v>
      </c>
      <c r="P342" s="49"/>
      <c r="Q342" s="54">
        <v>43795</v>
      </c>
      <c r="R342" s="54">
        <v>43795</v>
      </c>
      <c r="S342" s="51" t="s">
        <v>271</v>
      </c>
    </row>
    <row r="343" spans="1:19" x14ac:dyDescent="0.2">
      <c r="A343" s="40" t="s">
        <v>250</v>
      </c>
      <c r="B343" s="41">
        <f>C342</f>
        <v>3.0999999999999996</v>
      </c>
      <c r="C343" s="41">
        <f>B343+D343</f>
        <v>3.8</v>
      </c>
      <c r="D343" s="41">
        <v>0.7</v>
      </c>
      <c r="E343" s="48">
        <v>403945</v>
      </c>
      <c r="F343" s="45">
        <v>0.46199999999999997</v>
      </c>
      <c r="G343" s="53">
        <v>3.0622699999999999E-2</v>
      </c>
      <c r="H343" s="53">
        <v>6.1510000000000002E-2</v>
      </c>
      <c r="I343" s="53">
        <v>0.45410460000000002</v>
      </c>
      <c r="J343" s="53">
        <v>2.8776978417266235</v>
      </c>
      <c r="K343" s="45"/>
      <c r="L343" s="45">
        <v>9.0879999999999992</v>
      </c>
      <c r="M343" s="47"/>
      <c r="N343" s="47"/>
      <c r="O343" s="48" t="s">
        <v>34</v>
      </c>
      <c r="P343" s="49"/>
      <c r="Q343" s="54">
        <v>43795</v>
      </c>
      <c r="R343" s="54">
        <v>43795</v>
      </c>
      <c r="S343" s="51" t="s">
        <v>271</v>
      </c>
    </row>
    <row r="344" spans="1:19" x14ac:dyDescent="0.2">
      <c r="A344" s="40" t="s">
        <v>254</v>
      </c>
      <c r="B344" s="41">
        <v>0</v>
      </c>
      <c r="C344" s="41">
        <f>D344</f>
        <v>0.5</v>
      </c>
      <c r="D344" s="41">
        <v>0.5</v>
      </c>
      <c r="E344" s="48">
        <v>405769</v>
      </c>
      <c r="F344" s="45">
        <v>1.9520000000000002</v>
      </c>
      <c r="G344" s="53">
        <v>2.1999999999999999E-2</v>
      </c>
      <c r="H344" s="53">
        <v>0.11799999999999999</v>
      </c>
      <c r="I344" s="53">
        <v>0.45100000000000001</v>
      </c>
      <c r="J344" s="53">
        <v>2.7586206896551726</v>
      </c>
      <c r="K344" s="45"/>
      <c r="L344" s="45">
        <v>6.2880000000000003</v>
      </c>
      <c r="M344" s="47"/>
      <c r="N344" s="47"/>
      <c r="O344" s="48" t="s">
        <v>32</v>
      </c>
      <c r="P344" s="49"/>
      <c r="Q344" s="54">
        <v>43805</v>
      </c>
      <c r="R344" s="54">
        <v>43805</v>
      </c>
      <c r="S344" s="51" t="s">
        <v>304</v>
      </c>
    </row>
    <row r="345" spans="1:19" x14ac:dyDescent="0.2">
      <c r="A345" s="40" t="s">
        <v>254</v>
      </c>
      <c r="B345" s="41">
        <f>C344</f>
        <v>0.5</v>
      </c>
      <c r="C345" s="41">
        <f>B345+D345</f>
        <v>3</v>
      </c>
      <c r="D345" s="41">
        <v>2.5</v>
      </c>
      <c r="E345" s="48">
        <v>405770</v>
      </c>
      <c r="F345" s="45">
        <v>1.3</v>
      </c>
      <c r="G345" s="53">
        <v>3.6999999999999998E-2</v>
      </c>
      <c r="H345" s="53">
        <v>2.4E-2</v>
      </c>
      <c r="I345" s="53">
        <v>8.5000000000000006E-2</v>
      </c>
      <c r="J345" s="53">
        <v>2.7397260273972561</v>
      </c>
      <c r="K345" s="45"/>
      <c r="L345" s="45">
        <v>2.7360000000000002</v>
      </c>
      <c r="M345" s="47"/>
      <c r="N345" s="47"/>
      <c r="O345" s="48" t="s">
        <v>32</v>
      </c>
      <c r="P345" s="49"/>
      <c r="Q345" s="54">
        <v>43805</v>
      </c>
      <c r="R345" s="54">
        <v>43805</v>
      </c>
      <c r="S345" s="51" t="s">
        <v>304</v>
      </c>
    </row>
    <row r="346" spans="1:19" x14ac:dyDescent="0.2">
      <c r="A346" s="40" t="s">
        <v>254</v>
      </c>
      <c r="B346" s="41">
        <f>C345</f>
        <v>3</v>
      </c>
      <c r="C346" s="41">
        <f>B346+D346</f>
        <v>3.5</v>
      </c>
      <c r="D346" s="41">
        <v>0.5</v>
      </c>
      <c r="E346" s="48">
        <v>405771</v>
      </c>
      <c r="F346" s="45">
        <v>2.74</v>
      </c>
      <c r="G346" s="53">
        <v>1.2E-2</v>
      </c>
      <c r="H346" s="53">
        <v>6.8000000000000005E-2</v>
      </c>
      <c r="I346" s="53">
        <v>0.21099999999999999</v>
      </c>
      <c r="J346" s="53">
        <v>2.6490066225165623</v>
      </c>
      <c r="K346" s="45"/>
      <c r="L346" s="45">
        <v>6.157</v>
      </c>
      <c r="M346" s="47"/>
      <c r="N346" s="47"/>
      <c r="O346" s="48" t="s">
        <v>33</v>
      </c>
      <c r="P346" s="49">
        <v>0.5</v>
      </c>
      <c r="Q346" s="54">
        <v>43805</v>
      </c>
      <c r="R346" s="54">
        <v>43805</v>
      </c>
      <c r="S346" s="51" t="s">
        <v>304</v>
      </c>
    </row>
    <row r="347" spans="1:19" x14ac:dyDescent="0.2">
      <c r="A347" s="40" t="s">
        <v>255</v>
      </c>
      <c r="B347" s="41">
        <v>0</v>
      </c>
      <c r="C347" s="41">
        <f>D347</f>
        <v>0.2</v>
      </c>
      <c r="D347" s="41">
        <v>0.2</v>
      </c>
      <c r="E347" s="48">
        <v>408276</v>
      </c>
      <c r="F347" s="45">
        <v>9.5039999999999996</v>
      </c>
      <c r="G347" s="53">
        <v>9.0999999999999998E-2</v>
      </c>
      <c r="H347" s="53">
        <v>0.44800000000000001</v>
      </c>
      <c r="I347" s="53">
        <v>0.51900000000000002</v>
      </c>
      <c r="J347" s="53">
        <v>2.797202797202806</v>
      </c>
      <c r="K347" s="45"/>
      <c r="L347" s="45">
        <v>2.415</v>
      </c>
      <c r="M347" s="47"/>
      <c r="N347" s="47"/>
      <c r="O347" s="48" t="s">
        <v>32</v>
      </c>
      <c r="P347" s="49"/>
      <c r="Q347" s="54">
        <v>43822</v>
      </c>
      <c r="R347" s="54">
        <v>43822</v>
      </c>
      <c r="S347" s="51" t="s">
        <v>288</v>
      </c>
    </row>
    <row r="348" spans="1:19" x14ac:dyDescent="0.2">
      <c r="A348" s="40" t="s">
        <v>255</v>
      </c>
      <c r="B348" s="41">
        <f>C347</f>
        <v>0.2</v>
      </c>
      <c r="C348" s="41">
        <f>B348+D348</f>
        <v>2</v>
      </c>
      <c r="D348" s="41">
        <v>1.8</v>
      </c>
      <c r="E348" s="48">
        <v>408277</v>
      </c>
      <c r="F348" s="45">
        <v>1.252</v>
      </c>
      <c r="G348" s="53">
        <v>0.02</v>
      </c>
      <c r="H348" s="53">
        <v>8.1000000000000003E-2</v>
      </c>
      <c r="I348" s="53">
        <v>0.16600000000000001</v>
      </c>
      <c r="J348" s="53">
        <v>2.8169014084506951</v>
      </c>
      <c r="K348" s="45"/>
      <c r="L348" s="45">
        <v>2.6970000000000001</v>
      </c>
      <c r="M348" s="47"/>
      <c r="N348" s="47"/>
      <c r="O348" s="48" t="s">
        <v>32</v>
      </c>
      <c r="P348" s="49"/>
      <c r="Q348" s="54">
        <v>43822</v>
      </c>
      <c r="R348" s="54">
        <v>43822</v>
      </c>
      <c r="S348" s="51" t="s">
        <v>288</v>
      </c>
    </row>
    <row r="349" spans="1:19" x14ac:dyDescent="0.2">
      <c r="A349" s="40" t="s">
        <v>255</v>
      </c>
      <c r="B349" s="41">
        <f>C348</f>
        <v>2</v>
      </c>
      <c r="C349" s="41">
        <f>B349+D349</f>
        <v>2.6</v>
      </c>
      <c r="D349" s="41">
        <v>0.6</v>
      </c>
      <c r="E349" s="48">
        <v>408278</v>
      </c>
      <c r="F349" s="45">
        <v>10.085999999999999</v>
      </c>
      <c r="G349" s="53">
        <v>0.221</v>
      </c>
      <c r="H349" s="53">
        <v>0.99199999999999999</v>
      </c>
      <c r="I349" s="53">
        <v>1.036</v>
      </c>
      <c r="J349" s="53">
        <v>2.7972027972027949</v>
      </c>
      <c r="K349" s="45"/>
      <c r="L349" s="45">
        <v>1.0169999999999999</v>
      </c>
      <c r="M349" s="47"/>
      <c r="N349" s="47"/>
      <c r="O349" s="48" t="s">
        <v>33</v>
      </c>
      <c r="P349" s="49">
        <v>0.6</v>
      </c>
      <c r="Q349" s="54">
        <v>43822</v>
      </c>
      <c r="R349" s="54">
        <v>43822</v>
      </c>
      <c r="S349" s="51" t="s">
        <v>288</v>
      </c>
    </row>
    <row r="350" spans="1:19" x14ac:dyDescent="0.2">
      <c r="A350" s="40" t="s">
        <v>255</v>
      </c>
      <c r="B350" s="41">
        <f>C349</f>
        <v>2.6</v>
      </c>
      <c r="C350" s="41">
        <f>B350+D350</f>
        <v>3.3</v>
      </c>
      <c r="D350" s="41">
        <v>0.7</v>
      </c>
      <c r="E350" s="48">
        <v>408280</v>
      </c>
      <c r="F350" s="45">
        <v>1.1319999999999999</v>
      </c>
      <c r="G350" s="53">
        <v>0.01</v>
      </c>
      <c r="H350" s="53">
        <v>0.04</v>
      </c>
      <c r="I350" s="53">
        <v>0.113</v>
      </c>
      <c r="J350" s="53">
        <v>2.8169014084507067</v>
      </c>
      <c r="K350" s="45"/>
      <c r="L350" s="45">
        <v>1.7350000000000001</v>
      </c>
      <c r="M350" s="47"/>
      <c r="N350" s="47"/>
      <c r="O350" s="48" t="s">
        <v>34</v>
      </c>
      <c r="P350" s="49"/>
      <c r="Q350" s="54">
        <v>43822</v>
      </c>
      <c r="R350" s="54">
        <v>43822</v>
      </c>
      <c r="S350" s="51" t="s">
        <v>288</v>
      </c>
    </row>
    <row r="351" spans="1:19" x14ac:dyDescent="0.2">
      <c r="A351" s="36" t="s">
        <v>256</v>
      </c>
      <c r="F351" s="3"/>
      <c r="L351" s="3"/>
      <c r="Q351" s="23"/>
      <c r="R351" s="23"/>
    </row>
    <row r="352" spans="1:19" x14ac:dyDescent="0.2">
      <c r="A352" s="40" t="s">
        <v>257</v>
      </c>
      <c r="B352" s="41">
        <v>0</v>
      </c>
      <c r="C352" s="41">
        <f>D352</f>
        <v>0.3</v>
      </c>
      <c r="D352" s="41">
        <v>0.3</v>
      </c>
      <c r="E352" s="48">
        <v>410430</v>
      </c>
      <c r="F352" s="45">
        <v>8.9980000000000011</v>
      </c>
      <c r="G352" s="53">
        <v>0.06</v>
      </c>
      <c r="H352" s="53">
        <v>0.20399999999999999</v>
      </c>
      <c r="I352" s="53">
        <v>0.51200000000000001</v>
      </c>
      <c r="J352" s="53">
        <v>2.7972027972027949</v>
      </c>
      <c r="K352" s="45"/>
      <c r="L352" s="45">
        <v>9.5350000000000001</v>
      </c>
      <c r="M352" s="47"/>
      <c r="N352" s="47"/>
      <c r="O352" s="48" t="s">
        <v>33</v>
      </c>
      <c r="P352" s="49">
        <v>0.3</v>
      </c>
      <c r="Q352" s="54">
        <v>43833</v>
      </c>
      <c r="R352" s="54">
        <v>43833</v>
      </c>
      <c r="S352" s="51" t="s">
        <v>282</v>
      </c>
    </row>
    <row r="353" spans="1:19" x14ac:dyDescent="0.2">
      <c r="A353" s="40" t="s">
        <v>257</v>
      </c>
      <c r="B353" s="41">
        <f>C352</f>
        <v>0.3</v>
      </c>
      <c r="C353" s="41">
        <f>B353+D353</f>
        <v>0.8</v>
      </c>
      <c r="D353" s="41">
        <v>0.5</v>
      </c>
      <c r="E353" s="48">
        <v>410431</v>
      </c>
      <c r="F353" s="45">
        <v>2.6140000000000003</v>
      </c>
      <c r="G353" s="53">
        <v>3.3000000000000002E-2</v>
      </c>
      <c r="H353" s="53">
        <v>0.155</v>
      </c>
      <c r="I353" s="53">
        <v>0.70299999999999996</v>
      </c>
      <c r="J353" s="53">
        <v>2.9197080291970825</v>
      </c>
      <c r="K353" s="45"/>
      <c r="L353" s="45">
        <v>2.7930000000000001</v>
      </c>
      <c r="M353" s="47"/>
      <c r="N353" s="47"/>
      <c r="O353" s="48" t="s">
        <v>33</v>
      </c>
      <c r="P353" s="49">
        <v>0.5</v>
      </c>
      <c r="Q353" s="54">
        <v>43833</v>
      </c>
      <c r="R353" s="54">
        <v>43833</v>
      </c>
      <c r="S353" s="51" t="s">
        <v>282</v>
      </c>
    </row>
    <row r="354" spans="1:19" x14ac:dyDescent="0.2">
      <c r="A354" s="40" t="s">
        <v>257</v>
      </c>
      <c r="B354" s="41">
        <f>C353</f>
        <v>0.8</v>
      </c>
      <c r="C354" s="41">
        <f>B354+D354</f>
        <v>1.6</v>
      </c>
      <c r="D354" s="41">
        <v>0.8</v>
      </c>
      <c r="E354" s="48">
        <v>410432</v>
      </c>
      <c r="F354" s="45">
        <v>2.0979999999999999</v>
      </c>
      <c r="G354" s="53">
        <v>2.3E-2</v>
      </c>
      <c r="H354" s="53">
        <v>0.111</v>
      </c>
      <c r="I354" s="53">
        <v>0.90900000000000003</v>
      </c>
      <c r="J354" s="53">
        <v>2.8776978417266235</v>
      </c>
      <c r="K354" s="45"/>
      <c r="L354" s="45">
        <v>3.371</v>
      </c>
      <c r="M354" s="47"/>
      <c r="N354" s="47"/>
      <c r="O354" s="48" t="s">
        <v>33</v>
      </c>
      <c r="P354" s="49">
        <v>0.8</v>
      </c>
      <c r="Q354" s="54">
        <v>43833</v>
      </c>
      <c r="R354" s="54">
        <v>43833</v>
      </c>
      <c r="S354" s="51" t="s">
        <v>282</v>
      </c>
    </row>
    <row r="355" spans="1:19" x14ac:dyDescent="0.2">
      <c r="A355" s="40" t="s">
        <v>257</v>
      </c>
      <c r="B355" s="41">
        <f>C354</f>
        <v>1.6</v>
      </c>
      <c r="C355" s="41">
        <f>B355+D355</f>
        <v>3.4000000000000004</v>
      </c>
      <c r="D355" s="41">
        <v>1.8</v>
      </c>
      <c r="E355" s="48">
        <v>410433</v>
      </c>
      <c r="F355" s="45">
        <v>0.84200000000000008</v>
      </c>
      <c r="G355" s="53">
        <v>6.0000000000000001E-3</v>
      </c>
      <c r="H355" s="53">
        <v>0.04</v>
      </c>
      <c r="I355" s="53">
        <v>0.11700000000000001</v>
      </c>
      <c r="J355" s="53">
        <v>2.8169014084506951</v>
      </c>
      <c r="K355" s="45"/>
      <c r="L355" s="45">
        <v>2.8839999999999999</v>
      </c>
      <c r="M355" s="47"/>
      <c r="N355" s="47"/>
      <c r="O355" s="48" t="s">
        <v>34</v>
      </c>
      <c r="P355" s="49"/>
      <c r="Q355" s="54">
        <v>43833</v>
      </c>
      <c r="R355" s="54">
        <v>43833</v>
      </c>
      <c r="S355" s="51" t="s">
        <v>282</v>
      </c>
    </row>
    <row r="356" spans="1:19" x14ac:dyDescent="0.2">
      <c r="A356" s="40" t="s">
        <v>258</v>
      </c>
      <c r="B356" s="41">
        <v>0</v>
      </c>
      <c r="C356" s="41">
        <f>D356</f>
        <v>0.6</v>
      </c>
      <c r="D356" s="41">
        <v>0.6</v>
      </c>
      <c r="E356" s="48">
        <v>411139</v>
      </c>
      <c r="F356" s="45">
        <v>0.32</v>
      </c>
      <c r="G356" s="53">
        <v>2.3E-2</v>
      </c>
      <c r="H356" s="53">
        <v>3.4000000000000002E-2</v>
      </c>
      <c r="I356" s="53">
        <v>0.1</v>
      </c>
      <c r="J356" s="53">
        <v>2.8169014084507067</v>
      </c>
      <c r="K356" s="45"/>
      <c r="L356" s="45">
        <v>0.86199999999999999</v>
      </c>
      <c r="M356" s="47"/>
      <c r="N356" s="47"/>
      <c r="O356" s="48" t="s">
        <v>32</v>
      </c>
      <c r="P356" s="49"/>
      <c r="Q356" s="54">
        <v>43837</v>
      </c>
      <c r="R356" s="54">
        <v>43837</v>
      </c>
      <c r="S356" s="51" t="s">
        <v>303</v>
      </c>
    </row>
    <row r="357" spans="1:19" x14ac:dyDescent="0.2">
      <c r="A357" s="40" t="s">
        <v>258</v>
      </c>
      <c r="B357" s="41">
        <f>C356</f>
        <v>0.6</v>
      </c>
      <c r="C357" s="41">
        <f>B357+D357</f>
        <v>0.89999999999999991</v>
      </c>
      <c r="D357" s="41">
        <v>0.3</v>
      </c>
      <c r="E357" s="48">
        <v>411140</v>
      </c>
      <c r="F357" s="45">
        <v>4.7</v>
      </c>
      <c r="G357" s="53">
        <v>7.9000000000000001E-2</v>
      </c>
      <c r="H357" s="53">
        <v>0.182</v>
      </c>
      <c r="I357" s="53">
        <v>0.54700000000000004</v>
      </c>
      <c r="J357" s="53">
        <v>2.6490066225165623</v>
      </c>
      <c r="K357" s="45"/>
      <c r="L357" s="45">
        <v>6.8380000000000001</v>
      </c>
      <c r="M357" s="47"/>
      <c r="N357" s="47"/>
      <c r="O357" s="48" t="s">
        <v>33</v>
      </c>
      <c r="P357" s="49">
        <v>0.3</v>
      </c>
      <c r="Q357" s="54">
        <v>43837</v>
      </c>
      <c r="R357" s="54">
        <v>43837</v>
      </c>
      <c r="S357" s="51" t="s">
        <v>303</v>
      </c>
    </row>
    <row r="358" spans="1:19" x14ac:dyDescent="0.2">
      <c r="A358" s="40" t="s">
        <v>258</v>
      </c>
      <c r="B358" s="41">
        <f>C357</f>
        <v>0.89999999999999991</v>
      </c>
      <c r="C358" s="41">
        <f>B358+D358</f>
        <v>2.9</v>
      </c>
      <c r="D358" s="41">
        <v>2</v>
      </c>
      <c r="E358" s="48">
        <v>411142</v>
      </c>
      <c r="F358" s="45">
        <v>2.61</v>
      </c>
      <c r="G358" s="53">
        <v>0.13200000000000001</v>
      </c>
      <c r="H358" s="53">
        <v>0.33</v>
      </c>
      <c r="I358" s="53">
        <v>1.054</v>
      </c>
      <c r="J358" s="53">
        <v>2.7027027027027004</v>
      </c>
      <c r="K358" s="45"/>
      <c r="L358" s="45">
        <v>9.9459999999999997</v>
      </c>
      <c r="M358" s="47"/>
      <c r="N358" s="47"/>
      <c r="O358" s="48" t="s">
        <v>33</v>
      </c>
      <c r="P358" s="49">
        <v>2</v>
      </c>
      <c r="Q358" s="54">
        <v>43837</v>
      </c>
      <c r="R358" s="54">
        <v>43837</v>
      </c>
      <c r="S358" s="51" t="s">
        <v>303</v>
      </c>
    </row>
    <row r="359" spans="1:19" x14ac:dyDescent="0.2">
      <c r="A359" s="40" t="s">
        <v>258</v>
      </c>
      <c r="B359" s="41">
        <f>C358</f>
        <v>2.9</v>
      </c>
      <c r="C359" s="41">
        <f>B359+D359</f>
        <v>3.9</v>
      </c>
      <c r="D359" s="41">
        <v>1</v>
      </c>
      <c r="E359" s="48">
        <v>411143</v>
      </c>
      <c r="F359" s="45">
        <v>17.265999999999998</v>
      </c>
      <c r="G359" s="53">
        <v>2.8000000000000001E-2</v>
      </c>
      <c r="H359" s="53">
        <v>0.121</v>
      </c>
      <c r="I359" s="53">
        <v>0.41599999999999998</v>
      </c>
      <c r="J359" s="53">
        <v>2.777777777777771</v>
      </c>
      <c r="K359" s="45"/>
      <c r="L359" s="45">
        <v>2.8849999999999998</v>
      </c>
      <c r="M359" s="47"/>
      <c r="N359" s="47"/>
      <c r="O359" s="48" t="s">
        <v>34</v>
      </c>
      <c r="P359" s="49"/>
      <c r="Q359" s="54">
        <v>43837</v>
      </c>
      <c r="R359" s="54">
        <v>43837</v>
      </c>
      <c r="S359" s="51" t="s">
        <v>303</v>
      </c>
    </row>
    <row r="360" spans="1:19" x14ac:dyDescent="0.2">
      <c r="A360" s="40" t="s">
        <v>259</v>
      </c>
      <c r="B360" s="41">
        <v>0</v>
      </c>
      <c r="C360" s="41">
        <f>D360</f>
        <v>0.5</v>
      </c>
      <c r="D360" s="41">
        <v>0.5</v>
      </c>
      <c r="E360" s="48">
        <v>411655</v>
      </c>
      <c r="F360" s="45">
        <v>0.84799999999999998</v>
      </c>
      <c r="G360" s="53">
        <v>6.0000000000000001E-3</v>
      </c>
      <c r="H360" s="53">
        <v>3.1E-2</v>
      </c>
      <c r="I360" s="53">
        <v>5.6000000000000001E-2</v>
      </c>
      <c r="J360" s="53">
        <v>2.7586206896551726</v>
      </c>
      <c r="K360" s="45"/>
      <c r="L360" s="45">
        <f>0.35/2</f>
        <v>0.17499999999999999</v>
      </c>
      <c r="M360" s="47"/>
      <c r="N360" s="47"/>
      <c r="O360" s="48" t="s">
        <v>32</v>
      </c>
      <c r="P360" s="49"/>
      <c r="Q360" s="54">
        <v>43840</v>
      </c>
      <c r="R360" s="54">
        <v>43840</v>
      </c>
      <c r="S360" s="51" t="s">
        <v>289</v>
      </c>
    </row>
    <row r="361" spans="1:19" x14ac:dyDescent="0.2">
      <c r="A361" s="40" t="s">
        <v>259</v>
      </c>
      <c r="B361" s="41">
        <f>C360</f>
        <v>0.5</v>
      </c>
      <c r="C361" s="41">
        <f>B361+D361</f>
        <v>0.9</v>
      </c>
      <c r="D361" s="41">
        <v>0.4</v>
      </c>
      <c r="E361" s="48">
        <v>411656</v>
      </c>
      <c r="F361" s="45">
        <v>4.7699999999999996</v>
      </c>
      <c r="G361" s="53">
        <v>5.1999999999999998E-2</v>
      </c>
      <c r="H361" s="53">
        <v>0.29699999999999999</v>
      </c>
      <c r="I361" s="53">
        <v>0.73</v>
      </c>
      <c r="J361" s="53">
        <v>2.7972027972027949</v>
      </c>
      <c r="K361" s="45"/>
      <c r="L361" s="45">
        <v>7.798</v>
      </c>
      <c r="M361" s="47"/>
      <c r="N361" s="47"/>
      <c r="O361" s="48" t="s">
        <v>33</v>
      </c>
      <c r="P361" s="49">
        <v>0.4</v>
      </c>
      <c r="Q361" s="54">
        <v>43840</v>
      </c>
      <c r="R361" s="54">
        <v>43840</v>
      </c>
      <c r="S361" s="51" t="s">
        <v>289</v>
      </c>
    </row>
    <row r="362" spans="1:19" x14ac:dyDescent="0.2">
      <c r="A362" s="40" t="s">
        <v>259</v>
      </c>
      <c r="B362" s="41">
        <f>C361</f>
        <v>0.9</v>
      </c>
      <c r="C362" s="41">
        <f>B362+D362</f>
        <v>2.2000000000000002</v>
      </c>
      <c r="D362" s="41">
        <v>1.3</v>
      </c>
      <c r="E362" s="48">
        <v>411657</v>
      </c>
      <c r="F362" s="45">
        <v>1.79</v>
      </c>
      <c r="G362" s="53">
        <v>4.4999999999999998E-2</v>
      </c>
      <c r="H362" s="53">
        <v>6.5000000000000002E-2</v>
      </c>
      <c r="I362" s="53">
        <v>2.593</v>
      </c>
      <c r="J362" s="53">
        <v>2.8169014084507067</v>
      </c>
      <c r="K362" s="45"/>
      <c r="L362" s="45">
        <v>7.62</v>
      </c>
      <c r="M362" s="47"/>
      <c r="N362" s="47"/>
      <c r="O362" s="48" t="s">
        <v>33</v>
      </c>
      <c r="P362" s="49">
        <v>1.3</v>
      </c>
      <c r="Q362" s="54">
        <v>43840</v>
      </c>
      <c r="R362" s="54">
        <v>43840</v>
      </c>
      <c r="S362" s="51" t="s">
        <v>289</v>
      </c>
    </row>
    <row r="363" spans="1:19" x14ac:dyDescent="0.2">
      <c r="A363" s="40" t="s">
        <v>259</v>
      </c>
      <c r="B363" s="41">
        <f>C362</f>
        <v>2.2000000000000002</v>
      </c>
      <c r="C363" s="41">
        <f>B363+D363</f>
        <v>3.2</v>
      </c>
      <c r="D363" s="41">
        <v>1</v>
      </c>
      <c r="E363" s="48">
        <v>411658</v>
      </c>
      <c r="F363" s="45">
        <v>0.4</v>
      </c>
      <c r="G363" s="53">
        <v>9.7000000000000003E-2</v>
      </c>
      <c r="H363" s="53">
        <v>0.85</v>
      </c>
      <c r="I363" s="53">
        <v>3.2709999999999999</v>
      </c>
      <c r="J363" s="53">
        <v>2.7586206896551726</v>
      </c>
      <c r="K363" s="45"/>
      <c r="L363" s="45">
        <v>9.9779999999999998</v>
      </c>
      <c r="M363" s="47"/>
      <c r="N363" s="47"/>
      <c r="O363" s="48" t="s">
        <v>34</v>
      </c>
      <c r="P363" s="49"/>
      <c r="Q363" s="54">
        <v>43840</v>
      </c>
      <c r="R363" s="54">
        <v>43840</v>
      </c>
      <c r="S363" s="51" t="s">
        <v>289</v>
      </c>
    </row>
    <row r="364" spans="1:19" x14ac:dyDescent="0.2">
      <c r="A364" s="40" t="s">
        <v>260</v>
      </c>
      <c r="B364" s="41">
        <v>0</v>
      </c>
      <c r="C364" s="41">
        <f>D364</f>
        <v>0.7</v>
      </c>
      <c r="D364" s="41">
        <v>0.7</v>
      </c>
      <c r="E364" s="48">
        <v>412144</v>
      </c>
      <c r="F364" s="45">
        <v>1.1200000000000001</v>
      </c>
      <c r="G364" s="53">
        <v>5.0000000000000001E-3</v>
      </c>
      <c r="H364" s="53">
        <v>5.0000000000000001E-3</v>
      </c>
      <c r="I364" s="53">
        <v>0.11</v>
      </c>
      <c r="J364" s="53">
        <v>2.8169014084507067</v>
      </c>
      <c r="K364" s="45"/>
      <c r="L364" s="45">
        <f>1.65/2</f>
        <v>0.82499999999999996</v>
      </c>
      <c r="M364" s="47"/>
      <c r="N364" s="47"/>
      <c r="O364" s="48" t="s">
        <v>32</v>
      </c>
      <c r="P364" s="49"/>
      <c r="Q364" s="54">
        <v>43843</v>
      </c>
      <c r="R364" s="54">
        <v>43843</v>
      </c>
      <c r="S364" s="51" t="s">
        <v>290</v>
      </c>
    </row>
    <row r="365" spans="1:19" x14ac:dyDescent="0.2">
      <c r="A365" s="40" t="s">
        <v>260</v>
      </c>
      <c r="B365" s="41">
        <f>C364</f>
        <v>0.7</v>
      </c>
      <c r="C365" s="41">
        <f>B365+D365</f>
        <v>1.2</v>
      </c>
      <c r="D365" s="41">
        <v>0.5</v>
      </c>
      <c r="E365" s="48">
        <v>412145</v>
      </c>
      <c r="F365" s="45">
        <v>1.758</v>
      </c>
      <c r="G365" s="53">
        <v>1.0999999999999999E-2</v>
      </c>
      <c r="H365" s="53">
        <v>3.2000000000000001E-2</v>
      </c>
      <c r="I365" s="53">
        <v>0.29299999999999998</v>
      </c>
      <c r="J365" s="53">
        <v>2.8169014084507067</v>
      </c>
      <c r="K365" s="45"/>
      <c r="L365" s="45">
        <v>1.6359999999999999</v>
      </c>
      <c r="M365" s="47"/>
      <c r="N365" s="47"/>
      <c r="O365" s="48" t="s">
        <v>32</v>
      </c>
      <c r="P365" s="49"/>
      <c r="Q365" s="54">
        <v>43843</v>
      </c>
      <c r="R365" s="54">
        <v>43843</v>
      </c>
      <c r="S365" s="51" t="s">
        <v>291</v>
      </c>
    </row>
    <row r="366" spans="1:19" x14ac:dyDescent="0.2">
      <c r="A366" s="40" t="s">
        <v>260</v>
      </c>
      <c r="B366" s="41">
        <f>C365</f>
        <v>1.2</v>
      </c>
      <c r="C366" s="41">
        <f>B366+D366</f>
        <v>1.4</v>
      </c>
      <c r="D366" s="41">
        <v>0.2</v>
      </c>
      <c r="E366" s="48">
        <v>412146</v>
      </c>
      <c r="F366" s="45">
        <v>9.799999999999999E-2</v>
      </c>
      <c r="G366" s="53">
        <v>0.02</v>
      </c>
      <c r="H366" s="53">
        <v>0.107</v>
      </c>
      <c r="I366" s="53">
        <v>0.38600000000000001</v>
      </c>
      <c r="J366" s="53">
        <v>2.797202797202806</v>
      </c>
      <c r="K366" s="45"/>
      <c r="L366" s="45">
        <f>0.665/2</f>
        <v>0.33250000000000002</v>
      </c>
      <c r="M366" s="47"/>
      <c r="N366" s="47"/>
      <c r="O366" s="48" t="s">
        <v>33</v>
      </c>
      <c r="P366" s="49">
        <v>0.2</v>
      </c>
      <c r="Q366" s="54">
        <v>43843</v>
      </c>
      <c r="R366" s="54">
        <v>43843</v>
      </c>
      <c r="S366" s="51" t="s">
        <v>292</v>
      </c>
    </row>
    <row r="367" spans="1:19" x14ac:dyDescent="0.2">
      <c r="A367" s="40" t="s">
        <v>260</v>
      </c>
      <c r="B367" s="41">
        <f>C366</f>
        <v>1.4</v>
      </c>
      <c r="C367" s="41">
        <f>B367+D367</f>
        <v>2.5</v>
      </c>
      <c r="D367" s="41">
        <v>1.1000000000000001</v>
      </c>
      <c r="E367" s="48">
        <v>412147</v>
      </c>
      <c r="F367" s="45">
        <v>0.98</v>
      </c>
      <c r="G367" s="53">
        <v>2.5000000000000001E-2</v>
      </c>
      <c r="H367" s="53">
        <v>4.2000000000000003E-2</v>
      </c>
      <c r="I367" s="53">
        <v>0.59099999999999997</v>
      </c>
      <c r="J367" s="53">
        <v>2.8169014084506951</v>
      </c>
      <c r="K367" s="45"/>
      <c r="L367" s="45">
        <f>1.82/2</f>
        <v>0.91</v>
      </c>
      <c r="M367" s="47"/>
      <c r="N367" s="47"/>
      <c r="O367" s="48" t="s">
        <v>34</v>
      </c>
      <c r="P367" s="49"/>
      <c r="Q367" s="54">
        <v>43843</v>
      </c>
      <c r="R367" s="54">
        <v>43843</v>
      </c>
      <c r="S367" s="51" t="s">
        <v>293</v>
      </c>
    </row>
    <row r="368" spans="1:19" x14ac:dyDescent="0.2">
      <c r="A368" s="40" t="s">
        <v>261</v>
      </c>
      <c r="B368" s="41">
        <v>0</v>
      </c>
      <c r="C368" s="41">
        <f>D368</f>
        <v>1.5</v>
      </c>
      <c r="D368" s="41">
        <v>1.5</v>
      </c>
      <c r="E368" s="48">
        <v>412470</v>
      </c>
      <c r="F368" s="45">
        <v>0.82400000000000007</v>
      </c>
      <c r="G368" s="53">
        <v>1E-3</v>
      </c>
      <c r="H368" s="53">
        <v>1.2999999999999999E-2</v>
      </c>
      <c r="I368" s="53">
        <v>3.5000000000000003E-2</v>
      </c>
      <c r="J368" s="53">
        <v>2.8776978417266115</v>
      </c>
      <c r="K368" s="45"/>
      <c r="L368" s="45">
        <v>4.8769999999999998</v>
      </c>
      <c r="M368" s="47"/>
      <c r="N368" s="47"/>
      <c r="O368" s="48" t="s">
        <v>32</v>
      </c>
      <c r="P368" s="49"/>
      <c r="Q368" s="54">
        <v>43845</v>
      </c>
      <c r="R368" s="54">
        <v>43845</v>
      </c>
      <c r="S368" s="51" t="s">
        <v>302</v>
      </c>
    </row>
    <row r="369" spans="1:19" x14ac:dyDescent="0.2">
      <c r="A369" s="40" t="s">
        <v>261</v>
      </c>
      <c r="B369" s="41">
        <f>C368</f>
        <v>1.5</v>
      </c>
      <c r="C369" s="41">
        <f>B369+D369</f>
        <v>2.7</v>
      </c>
      <c r="D369" s="41">
        <v>1.2</v>
      </c>
      <c r="E369" s="48">
        <v>412472</v>
      </c>
      <c r="F369" s="45">
        <v>9.0680000000000014</v>
      </c>
      <c r="G369" s="53">
        <v>3.7999999999999999E-2</v>
      </c>
      <c r="H369" s="53">
        <v>0.624</v>
      </c>
      <c r="I369" s="53">
        <v>0.84899999999999998</v>
      </c>
      <c r="J369" s="53">
        <v>2.8776978417266115</v>
      </c>
      <c r="K369" s="45"/>
      <c r="L369" s="45">
        <v>11.933999999999999</v>
      </c>
      <c r="M369" s="47"/>
      <c r="N369" s="47"/>
      <c r="O369" s="48" t="s">
        <v>33</v>
      </c>
      <c r="P369" s="49">
        <v>1.2</v>
      </c>
      <c r="Q369" s="54">
        <v>43845</v>
      </c>
      <c r="R369" s="54">
        <v>43845</v>
      </c>
      <c r="S369" s="51" t="s">
        <v>302</v>
      </c>
    </row>
    <row r="370" spans="1:19" x14ac:dyDescent="0.2">
      <c r="A370" s="40" t="s">
        <v>261</v>
      </c>
      <c r="B370" s="41">
        <f>C369</f>
        <v>2.7</v>
      </c>
      <c r="C370" s="41">
        <f>B370+D370</f>
        <v>4.2</v>
      </c>
      <c r="D370" s="41">
        <v>1.5</v>
      </c>
      <c r="E370" s="48">
        <v>412473</v>
      </c>
      <c r="F370" s="45">
        <v>1.57</v>
      </c>
      <c r="G370" s="53">
        <v>4.8000000000000001E-2</v>
      </c>
      <c r="H370" s="53">
        <v>0.89200000000000002</v>
      </c>
      <c r="I370" s="53">
        <v>1.171</v>
      </c>
      <c r="J370" s="53">
        <v>2.8776978417266235</v>
      </c>
      <c r="K370" s="45"/>
      <c r="L370" s="45">
        <v>9.8629999999999995</v>
      </c>
      <c r="M370" s="47"/>
      <c r="N370" s="47"/>
      <c r="O370" s="48" t="s">
        <v>34</v>
      </c>
      <c r="P370" s="49"/>
      <c r="Q370" s="54">
        <v>43845</v>
      </c>
      <c r="R370" s="54">
        <v>43845</v>
      </c>
      <c r="S370" s="51" t="s">
        <v>302</v>
      </c>
    </row>
    <row r="371" spans="1:19" x14ac:dyDescent="0.2">
      <c r="A371" s="40" t="s">
        <v>262</v>
      </c>
      <c r="B371" s="41">
        <v>0</v>
      </c>
      <c r="C371" s="41">
        <f>D371</f>
        <v>1.6</v>
      </c>
      <c r="D371" s="41">
        <v>1.6</v>
      </c>
      <c r="E371" s="48">
        <v>412971</v>
      </c>
      <c r="F371" s="45">
        <v>0.35100000000000003</v>
      </c>
      <c r="G371" s="53">
        <v>5.0000000000000001E-3</v>
      </c>
      <c r="H371" s="53">
        <v>1.2999999999999999E-2</v>
      </c>
      <c r="I371" s="53">
        <v>7.9000000000000001E-2</v>
      </c>
      <c r="J371" s="53">
        <v>2.8368794326241202</v>
      </c>
      <c r="K371" s="45"/>
      <c r="L371" s="45">
        <v>0.214</v>
      </c>
      <c r="M371" s="47"/>
      <c r="N371" s="47"/>
      <c r="O371" s="48" t="s">
        <v>32</v>
      </c>
      <c r="P371" s="49"/>
      <c r="Q371" s="54">
        <v>43848</v>
      </c>
      <c r="R371" s="54">
        <v>43848</v>
      </c>
      <c r="S371" s="51" t="s">
        <v>272</v>
      </c>
    </row>
    <row r="372" spans="1:19" x14ac:dyDescent="0.2">
      <c r="A372" s="40" t="s">
        <v>262</v>
      </c>
      <c r="B372" s="41">
        <f>C371</f>
        <v>1.6</v>
      </c>
      <c r="C372" s="41">
        <f>B372+D372</f>
        <v>2.4000000000000004</v>
      </c>
      <c r="D372" s="41">
        <v>0.8</v>
      </c>
      <c r="E372" s="48">
        <v>412972</v>
      </c>
      <c r="F372" s="45">
        <v>2.4891999999999999</v>
      </c>
      <c r="G372" s="53">
        <v>5.5E-2</v>
      </c>
      <c r="H372" s="53">
        <v>1.8720000000000001</v>
      </c>
      <c r="I372" s="53">
        <v>1.782</v>
      </c>
      <c r="J372" s="53">
        <v>2.9197080291970825</v>
      </c>
      <c r="K372" s="45"/>
      <c r="L372" s="45">
        <v>5.9550000000000001</v>
      </c>
      <c r="M372" s="47"/>
      <c r="N372" s="47"/>
      <c r="O372" s="48" t="s">
        <v>33</v>
      </c>
      <c r="P372" s="49">
        <v>0.8</v>
      </c>
      <c r="Q372" s="54">
        <v>43848</v>
      </c>
      <c r="R372" s="54">
        <v>43848</v>
      </c>
      <c r="S372" s="51" t="s">
        <v>272</v>
      </c>
    </row>
    <row r="373" spans="1:19" x14ac:dyDescent="0.2">
      <c r="A373" s="40" t="s">
        <v>262</v>
      </c>
      <c r="B373" s="41">
        <f>C372</f>
        <v>2.4000000000000004</v>
      </c>
      <c r="C373" s="41">
        <f>B373+D373</f>
        <v>3.5000000000000004</v>
      </c>
      <c r="D373" s="41">
        <v>1.1000000000000001</v>
      </c>
      <c r="E373" s="48">
        <v>412973</v>
      </c>
      <c r="F373" s="45">
        <v>0.13439999999999999</v>
      </c>
      <c r="G373" s="53">
        <v>8.9999999999999993E-3</v>
      </c>
      <c r="H373" s="53">
        <v>9.1999999999999998E-2</v>
      </c>
      <c r="I373" s="53">
        <v>0.27100000000000002</v>
      </c>
      <c r="J373" s="53">
        <v>2.8985507246376909</v>
      </c>
      <c r="K373" s="45"/>
      <c r="L373" s="45">
        <v>8.2000000000000003E-2</v>
      </c>
      <c r="M373" s="47"/>
      <c r="N373" s="47"/>
      <c r="O373" s="48" t="s">
        <v>34</v>
      </c>
      <c r="P373" s="49"/>
      <c r="Q373" s="54">
        <v>43848</v>
      </c>
      <c r="R373" s="54">
        <v>43848</v>
      </c>
      <c r="S373" s="51" t="s">
        <v>272</v>
      </c>
    </row>
    <row r="374" spans="1:19" x14ac:dyDescent="0.2">
      <c r="A374" s="40" t="s">
        <v>263</v>
      </c>
      <c r="B374" s="41">
        <v>0</v>
      </c>
      <c r="C374" s="41">
        <f>D374</f>
        <v>1.6</v>
      </c>
      <c r="D374" s="41">
        <v>1.6</v>
      </c>
      <c r="E374" s="48">
        <v>413509</v>
      </c>
      <c r="F374" s="45">
        <v>0.59399999999999997</v>
      </c>
      <c r="G374" s="53">
        <v>2.5000000000000001E-2</v>
      </c>
      <c r="H374" s="53">
        <v>8.5000000000000006E-2</v>
      </c>
      <c r="I374" s="53">
        <v>0.29599999999999999</v>
      </c>
      <c r="J374" s="53">
        <v>2.7586206896551726</v>
      </c>
      <c r="K374" s="45"/>
      <c r="L374" s="45">
        <v>1.6020000000000001</v>
      </c>
      <c r="M374" s="47"/>
      <c r="N374" s="47"/>
      <c r="O374" s="48" t="s">
        <v>32</v>
      </c>
      <c r="P374" s="49"/>
      <c r="Q374" s="54">
        <v>43851</v>
      </c>
      <c r="R374" s="54">
        <v>43851</v>
      </c>
      <c r="S374" s="51" t="s">
        <v>301</v>
      </c>
    </row>
    <row r="375" spans="1:19" x14ac:dyDescent="0.2">
      <c r="A375" s="40" t="s">
        <v>263</v>
      </c>
      <c r="B375" s="41">
        <f>C374</f>
        <v>1.6</v>
      </c>
      <c r="C375" s="41">
        <f>B375+D375</f>
        <v>2.2000000000000002</v>
      </c>
      <c r="D375" s="41">
        <v>0.6</v>
      </c>
      <c r="E375" s="48">
        <v>413511</v>
      </c>
      <c r="F375" s="45">
        <v>3.13</v>
      </c>
      <c r="G375" s="53">
        <v>0.12</v>
      </c>
      <c r="H375" s="53">
        <v>1.627</v>
      </c>
      <c r="I375" s="53">
        <v>3.6280000000000001</v>
      </c>
      <c r="J375" s="53">
        <v>2.6845637583892659</v>
      </c>
      <c r="K375" s="45"/>
      <c r="L375" s="45">
        <v>9.9369999999999994</v>
      </c>
      <c r="M375" s="47"/>
      <c r="N375" s="47"/>
      <c r="O375" s="48" t="s">
        <v>33</v>
      </c>
      <c r="P375" s="49">
        <v>0.6</v>
      </c>
      <c r="Q375" s="54">
        <v>43851</v>
      </c>
      <c r="R375" s="54">
        <v>43851</v>
      </c>
      <c r="S375" s="51" t="s">
        <v>301</v>
      </c>
    </row>
    <row r="376" spans="1:19" x14ac:dyDescent="0.2">
      <c r="A376" s="40" t="s">
        <v>263</v>
      </c>
      <c r="B376" s="41">
        <f>C375</f>
        <v>2.2000000000000002</v>
      </c>
      <c r="C376" s="41">
        <f>B376+D376</f>
        <v>3.5</v>
      </c>
      <c r="D376" s="41">
        <v>1.3</v>
      </c>
      <c r="E376" s="48">
        <v>413512</v>
      </c>
      <c r="F376" s="45">
        <v>0.30399999999999999</v>
      </c>
      <c r="G376" s="53">
        <v>1.4E-2</v>
      </c>
      <c r="H376" s="53">
        <v>5.8000000000000003E-2</v>
      </c>
      <c r="I376" s="53">
        <v>0.12</v>
      </c>
      <c r="J376" s="53">
        <v>2.7027027027027004</v>
      </c>
      <c r="K376" s="45"/>
      <c r="L376" s="45">
        <v>0.57499999999999996</v>
      </c>
      <c r="M376" s="47"/>
      <c r="N376" s="47"/>
      <c r="O376" s="48" t="s">
        <v>34</v>
      </c>
      <c r="P376" s="49"/>
      <c r="Q376" s="54">
        <v>43851</v>
      </c>
      <c r="R376" s="54">
        <v>43851</v>
      </c>
      <c r="S376" s="51" t="s">
        <v>301</v>
      </c>
    </row>
    <row r="377" spans="1:19" x14ac:dyDescent="0.2">
      <c r="A377" s="40" t="s">
        <v>264</v>
      </c>
      <c r="B377" s="41">
        <v>0</v>
      </c>
      <c r="C377" s="41">
        <f>D377</f>
        <v>0.9</v>
      </c>
      <c r="D377" s="41">
        <v>0.9</v>
      </c>
      <c r="E377" s="48">
        <v>413986</v>
      </c>
      <c r="F377" s="45">
        <v>2.6479999999999997</v>
      </c>
      <c r="G377" s="53">
        <v>7.0000000000000001E-3</v>
      </c>
      <c r="H377" s="53">
        <v>3.6999999999999998E-2</v>
      </c>
      <c r="I377" s="53">
        <v>0.45300000000000001</v>
      </c>
      <c r="J377" s="53">
        <v>2.7397260273972668</v>
      </c>
      <c r="K377" s="45"/>
      <c r="L377" s="45">
        <v>4.7140000000000004</v>
      </c>
      <c r="M377" s="47"/>
      <c r="N377" s="47"/>
      <c r="O377" s="48" t="s">
        <v>32</v>
      </c>
      <c r="P377" s="49"/>
      <c r="Q377" s="54">
        <v>43854</v>
      </c>
      <c r="R377" s="54">
        <v>43854</v>
      </c>
      <c r="S377" s="51" t="s">
        <v>300</v>
      </c>
    </row>
    <row r="378" spans="1:19" x14ac:dyDescent="0.2">
      <c r="A378" s="40" t="s">
        <v>264</v>
      </c>
      <c r="B378" s="41">
        <f>C377</f>
        <v>0.9</v>
      </c>
      <c r="C378" s="41">
        <f>B378+D378</f>
        <v>1.4</v>
      </c>
      <c r="D378" s="41">
        <v>0.5</v>
      </c>
      <c r="E378" s="48">
        <v>413988</v>
      </c>
      <c r="F378" s="45">
        <v>0.41799999999999998</v>
      </c>
      <c r="G378" s="53">
        <v>2.5999999999999999E-2</v>
      </c>
      <c r="H378" s="53">
        <v>0.11700000000000001</v>
      </c>
      <c r="I378" s="53">
        <v>0.44500000000000001</v>
      </c>
      <c r="J378" s="53">
        <v>2.7027027027027111</v>
      </c>
      <c r="K378" s="45"/>
      <c r="L378" s="45">
        <v>15.041</v>
      </c>
      <c r="M378" s="47"/>
      <c r="N378" s="47"/>
      <c r="O378" s="48" t="s">
        <v>33</v>
      </c>
      <c r="P378" s="49">
        <v>0.5</v>
      </c>
      <c r="Q378" s="54">
        <v>43854</v>
      </c>
      <c r="R378" s="54">
        <v>43854</v>
      </c>
      <c r="S378" s="51" t="s">
        <v>300</v>
      </c>
    </row>
    <row r="379" spans="1:19" x14ac:dyDescent="0.2">
      <c r="A379" s="40" t="s">
        <v>264</v>
      </c>
      <c r="B379" s="41">
        <f>C378</f>
        <v>1.4</v>
      </c>
      <c r="C379" s="41">
        <f>B379+D379</f>
        <v>3.0999999999999996</v>
      </c>
      <c r="D379" s="41">
        <v>1.7</v>
      </c>
      <c r="E379" s="48">
        <v>413989</v>
      </c>
      <c r="F379" s="45">
        <v>0.19599999999999998</v>
      </c>
      <c r="G379" s="53">
        <v>8.9999999999999993E-3</v>
      </c>
      <c r="H379" s="53">
        <v>8.9999999999999993E-3</v>
      </c>
      <c r="I379" s="53">
        <v>0.16900000000000001</v>
      </c>
      <c r="J379" s="53">
        <v>2.7210884353741518</v>
      </c>
      <c r="K379" s="45"/>
      <c r="L379" s="45">
        <v>1.911</v>
      </c>
      <c r="M379" s="47"/>
      <c r="N379" s="47"/>
      <c r="O379" s="48" t="s">
        <v>34</v>
      </c>
      <c r="P379" s="49"/>
      <c r="Q379" s="54">
        <v>43854</v>
      </c>
      <c r="R379" s="54">
        <v>43854</v>
      </c>
      <c r="S379" s="51" t="s">
        <v>300</v>
      </c>
    </row>
    <row r="380" spans="1:19" x14ac:dyDescent="0.2">
      <c r="A380" s="40" t="s">
        <v>265</v>
      </c>
      <c r="B380" s="41">
        <v>0</v>
      </c>
      <c r="C380" s="41">
        <f>D380</f>
        <v>2.2999999999999998</v>
      </c>
      <c r="D380" s="41">
        <v>2.2999999999999998</v>
      </c>
      <c r="E380" s="48">
        <v>414477</v>
      </c>
      <c r="F380" s="45">
        <v>1.3959999999999999</v>
      </c>
      <c r="G380" s="53">
        <v>0.06</v>
      </c>
      <c r="H380" s="53">
        <v>0.04</v>
      </c>
      <c r="I380" s="53">
        <v>0.157</v>
      </c>
      <c r="J380" s="53">
        <v>2.7397260273972561</v>
      </c>
      <c r="K380" s="45"/>
      <c r="L380" s="45">
        <v>5.4370000000000003</v>
      </c>
      <c r="M380" s="47"/>
      <c r="N380" s="47"/>
      <c r="O380" s="48" t="s">
        <v>34</v>
      </c>
      <c r="P380" s="49"/>
      <c r="Q380" s="54">
        <v>43858</v>
      </c>
      <c r="R380" s="54">
        <v>43858</v>
      </c>
      <c r="S380" s="51" t="s">
        <v>273</v>
      </c>
    </row>
    <row r="381" spans="1:19" x14ac:dyDescent="0.2">
      <c r="A381" s="40" t="s">
        <v>265</v>
      </c>
      <c r="B381" s="41">
        <f>C380</f>
        <v>2.2999999999999998</v>
      </c>
      <c r="C381" s="41">
        <f>B381+D381</f>
        <v>3.5999999999999996</v>
      </c>
      <c r="D381" s="41">
        <v>1.3</v>
      </c>
      <c r="E381" s="48">
        <v>414478</v>
      </c>
      <c r="F381" s="45">
        <v>0.68</v>
      </c>
      <c r="G381" s="53">
        <v>0.02</v>
      </c>
      <c r="H381" s="53">
        <v>1.00702E-2</v>
      </c>
      <c r="I381" s="53">
        <v>0.20100000000000001</v>
      </c>
      <c r="J381" s="53">
        <v>2.7972027972027949</v>
      </c>
      <c r="K381" s="45"/>
      <c r="L381" s="45">
        <v>5.6059999999999999</v>
      </c>
      <c r="M381" s="47"/>
      <c r="N381" s="47"/>
      <c r="O381" s="48" t="s">
        <v>32</v>
      </c>
      <c r="P381" s="49"/>
      <c r="Q381" s="54">
        <v>43858</v>
      </c>
      <c r="R381" s="54">
        <v>43858</v>
      </c>
      <c r="S381" s="51" t="s">
        <v>273</v>
      </c>
    </row>
    <row r="382" spans="1:19" x14ac:dyDescent="0.2">
      <c r="A382" s="36" t="s">
        <v>266</v>
      </c>
      <c r="F382" s="3"/>
      <c r="L382" s="3"/>
      <c r="Q382" s="23"/>
      <c r="R382" s="23"/>
    </row>
    <row r="383" spans="1:19" x14ac:dyDescent="0.2">
      <c r="A383" s="36" t="s">
        <v>267</v>
      </c>
      <c r="F383" s="3"/>
      <c r="L383" s="3"/>
      <c r="Q383" s="23"/>
      <c r="R383" s="23"/>
    </row>
    <row r="384" spans="1:19" x14ac:dyDescent="0.2">
      <c r="A384" s="36" t="s">
        <v>268</v>
      </c>
      <c r="F384" s="3"/>
      <c r="L384" s="3"/>
      <c r="Q384" s="23"/>
      <c r="R384" s="23"/>
    </row>
    <row r="385" spans="1:19" x14ac:dyDescent="0.2">
      <c r="A385" s="40" t="s">
        <v>269</v>
      </c>
      <c r="B385" s="41">
        <v>0</v>
      </c>
      <c r="C385" s="41">
        <f>D385</f>
        <v>1.3</v>
      </c>
      <c r="D385" s="41">
        <v>1.3</v>
      </c>
      <c r="E385" s="48">
        <v>416331</v>
      </c>
      <c r="F385" s="45">
        <v>6.1019999999999994</v>
      </c>
      <c r="G385" s="53">
        <v>0.03</v>
      </c>
      <c r="H385" s="53">
        <v>6.8000000000000005E-2</v>
      </c>
      <c r="I385" s="53">
        <v>0.44600000000000001</v>
      </c>
      <c r="J385" s="53"/>
      <c r="K385" s="45"/>
      <c r="L385" s="45">
        <v>40.409999999999997</v>
      </c>
      <c r="M385" s="47"/>
      <c r="N385" s="47"/>
      <c r="O385" s="48" t="s">
        <v>32</v>
      </c>
      <c r="P385" s="49"/>
      <c r="Q385" s="54">
        <v>43869</v>
      </c>
      <c r="R385" s="54">
        <v>43869</v>
      </c>
      <c r="S385" s="51" t="s">
        <v>274</v>
      </c>
    </row>
    <row r="386" spans="1:19" x14ac:dyDescent="0.2">
      <c r="A386" s="40" t="s">
        <v>269</v>
      </c>
      <c r="B386" s="41">
        <f>C385</f>
        <v>1.3</v>
      </c>
      <c r="C386" s="41">
        <f>B386+D386</f>
        <v>2.5</v>
      </c>
      <c r="D386" s="41">
        <v>1.2</v>
      </c>
      <c r="E386" s="48">
        <v>416332</v>
      </c>
      <c r="F386" s="45">
        <v>1.472</v>
      </c>
      <c r="G386" s="53">
        <v>3.5999999999999997E-2</v>
      </c>
      <c r="H386" s="53">
        <v>4.8000000000000001E-2</v>
      </c>
      <c r="I386" s="53">
        <v>0.14199999999999999</v>
      </c>
      <c r="J386" s="53"/>
      <c r="K386" s="45"/>
      <c r="L386" s="45">
        <v>8.8439999999999994</v>
      </c>
      <c r="M386" s="47"/>
      <c r="N386" s="47"/>
      <c r="O386" s="48" t="s">
        <v>32</v>
      </c>
      <c r="P386" s="49"/>
      <c r="Q386" s="54">
        <v>43869</v>
      </c>
      <c r="R386" s="54">
        <v>43869</v>
      </c>
      <c r="S386" s="51" t="s">
        <v>274</v>
      </c>
    </row>
    <row r="387" spans="1:19" x14ac:dyDescent="0.2">
      <c r="A387" s="40" t="s">
        <v>269</v>
      </c>
      <c r="B387" s="41">
        <f>C386</f>
        <v>2.5</v>
      </c>
      <c r="C387" s="41">
        <f>B387+D387</f>
        <v>3.7</v>
      </c>
      <c r="D387" s="41">
        <v>1.2</v>
      </c>
      <c r="E387" s="48">
        <v>416333</v>
      </c>
      <c r="F387" s="45">
        <v>24.391999999999999</v>
      </c>
      <c r="G387" s="53">
        <v>0.109</v>
      </c>
      <c r="H387" s="53">
        <v>0.77300000000000002</v>
      </c>
      <c r="I387" s="53">
        <v>0.90600000000000003</v>
      </c>
      <c r="J387" s="53"/>
      <c r="K387" s="45"/>
      <c r="L387" s="45">
        <v>194.827</v>
      </c>
      <c r="M387" s="47"/>
      <c r="N387" s="47"/>
      <c r="O387" s="48" t="s">
        <v>33</v>
      </c>
      <c r="P387" s="49">
        <v>1.2</v>
      </c>
      <c r="Q387" s="54">
        <v>43869</v>
      </c>
      <c r="R387" s="54">
        <v>43869</v>
      </c>
      <c r="S387" s="51" t="s">
        <v>274</v>
      </c>
    </row>
    <row r="388" spans="1:19" x14ac:dyDescent="0.2">
      <c r="A388" s="40" t="s">
        <v>269</v>
      </c>
      <c r="B388" s="41">
        <f>C387</f>
        <v>3.7</v>
      </c>
      <c r="C388" s="41">
        <f>B388+D388</f>
        <v>4</v>
      </c>
      <c r="D388" s="41">
        <v>0.3</v>
      </c>
      <c r="E388" s="48">
        <v>416334</v>
      </c>
      <c r="F388" s="45">
        <v>1.494</v>
      </c>
      <c r="G388" s="53">
        <v>3.9E-2</v>
      </c>
      <c r="H388" s="53">
        <v>5.8000000000000003E-2</v>
      </c>
      <c r="I388" s="53">
        <v>6.9000000000000006E-2</v>
      </c>
      <c r="J388" s="53"/>
      <c r="K388" s="45"/>
      <c r="L388" s="45">
        <v>4.4939999999999998</v>
      </c>
      <c r="M388" s="47"/>
      <c r="N388" s="47"/>
      <c r="O388" s="48" t="s">
        <v>33</v>
      </c>
      <c r="P388" s="49">
        <v>0.3</v>
      </c>
      <c r="Q388" s="54">
        <v>43869</v>
      </c>
      <c r="R388" s="54">
        <v>43869</v>
      </c>
      <c r="S388" s="51" t="s">
        <v>274</v>
      </c>
    </row>
    <row r="389" spans="1:19" x14ac:dyDescent="0.2">
      <c r="A389" s="40" t="s">
        <v>270</v>
      </c>
      <c r="B389" s="41">
        <v>0</v>
      </c>
      <c r="C389" s="41">
        <f>D389</f>
        <v>0.3</v>
      </c>
      <c r="D389" s="41">
        <v>0.3</v>
      </c>
      <c r="E389" s="48">
        <v>416886</v>
      </c>
      <c r="F389" s="45">
        <v>3.944</v>
      </c>
      <c r="G389" s="53">
        <v>0.185</v>
      </c>
      <c r="H389" s="53">
        <v>0.67900000000000005</v>
      </c>
      <c r="I389" s="53">
        <v>6.1870000000000003</v>
      </c>
      <c r="J389" s="53">
        <v>2.8776978417266115</v>
      </c>
      <c r="K389" s="45"/>
      <c r="L389" s="45">
        <v>36.100999999999999</v>
      </c>
      <c r="M389" s="47"/>
      <c r="N389" s="47"/>
      <c r="O389" s="48" t="s">
        <v>33</v>
      </c>
      <c r="P389" s="49">
        <v>0.3</v>
      </c>
      <c r="Q389" s="54">
        <v>43872</v>
      </c>
      <c r="R389" s="54">
        <v>43872</v>
      </c>
      <c r="S389" s="51" t="s">
        <v>283</v>
      </c>
    </row>
    <row r="390" spans="1:19" x14ac:dyDescent="0.2">
      <c r="A390" s="40" t="s">
        <v>270</v>
      </c>
      <c r="B390" s="41">
        <f>C389</f>
        <v>0.3</v>
      </c>
      <c r="C390" s="41">
        <f>B390+D390</f>
        <v>2.5</v>
      </c>
      <c r="D390" s="41">
        <v>2.2000000000000002</v>
      </c>
      <c r="E390" s="48">
        <v>416887</v>
      </c>
      <c r="F390" s="45">
        <v>0.87599999999999989</v>
      </c>
      <c r="G390" s="53">
        <v>0.02</v>
      </c>
      <c r="H390" s="53">
        <v>5.8999999999999997E-2</v>
      </c>
      <c r="I390" s="53">
        <v>0.25900000000000001</v>
      </c>
      <c r="J390" s="53">
        <v>2.8776978417266235</v>
      </c>
      <c r="K390" s="45"/>
      <c r="L390" s="45">
        <v>5.4169999999999998</v>
      </c>
      <c r="M390" s="47"/>
      <c r="N390" s="47"/>
      <c r="O390" s="48" t="s">
        <v>32</v>
      </c>
      <c r="P390" s="49"/>
      <c r="Q390" s="54">
        <v>43872</v>
      </c>
      <c r="R390" s="54">
        <v>43872</v>
      </c>
      <c r="S390" s="51" t="s">
        <v>283</v>
      </c>
    </row>
    <row r="391" spans="1:19" x14ac:dyDescent="0.2">
      <c r="A391" s="40" t="s">
        <v>270</v>
      </c>
      <c r="B391" s="41">
        <f>C390</f>
        <v>2.5</v>
      </c>
      <c r="C391" s="41">
        <f>B391+D391</f>
        <v>3.6</v>
      </c>
      <c r="D391" s="41">
        <v>1.1000000000000001</v>
      </c>
      <c r="E391" s="48">
        <v>416889</v>
      </c>
      <c r="F391" s="45">
        <v>1.3120000000000003</v>
      </c>
      <c r="G391" s="53">
        <v>1.6E-2</v>
      </c>
      <c r="H391" s="53">
        <v>0.152</v>
      </c>
      <c r="I391" s="53">
        <v>0.16500000000000001</v>
      </c>
      <c r="J391" s="53">
        <v>2.8030303030303001</v>
      </c>
      <c r="K391" s="45"/>
      <c r="L391" s="45">
        <v>3.4079999999999999</v>
      </c>
      <c r="M391" s="47"/>
      <c r="N391" s="47"/>
      <c r="O391" s="48" t="s">
        <v>32</v>
      </c>
      <c r="P391" s="49"/>
      <c r="Q391" s="54">
        <v>43872</v>
      </c>
      <c r="R391" s="54">
        <v>43872</v>
      </c>
      <c r="S391" s="51" t="s">
        <v>283</v>
      </c>
    </row>
    <row r="392" spans="1:19" x14ac:dyDescent="0.2">
      <c r="A392" s="40" t="s">
        <v>270</v>
      </c>
      <c r="B392" s="41">
        <f>C391</f>
        <v>3.6</v>
      </c>
      <c r="C392" s="41">
        <f>B392+D392</f>
        <v>4.0999999999999996</v>
      </c>
      <c r="D392" s="41">
        <v>0.5</v>
      </c>
      <c r="E392" s="48">
        <v>416890</v>
      </c>
      <c r="F392" s="45">
        <v>4.1500000000000004</v>
      </c>
      <c r="G392" s="53">
        <v>5.6000000000000001E-2</v>
      </c>
      <c r="H392" s="53">
        <v>1.93</v>
      </c>
      <c r="I392" s="53">
        <v>0.96899999999999997</v>
      </c>
      <c r="J392" s="53">
        <v>2.8368794326241202</v>
      </c>
      <c r="K392" s="45"/>
      <c r="L392" s="45">
        <v>27.498999999999999</v>
      </c>
      <c r="M392" s="47"/>
      <c r="N392" s="47"/>
      <c r="O392" s="48" t="s">
        <v>32</v>
      </c>
      <c r="P392" s="49"/>
      <c r="Q392" s="54">
        <v>43872</v>
      </c>
      <c r="R392" s="54">
        <v>43872</v>
      </c>
      <c r="S392" s="51" t="s">
        <v>283</v>
      </c>
    </row>
    <row r="393" spans="1:19" x14ac:dyDescent="0.2">
      <c r="A393" s="36" t="s">
        <v>275</v>
      </c>
      <c r="F393" s="3"/>
      <c r="L393" s="3"/>
      <c r="Q393" s="23"/>
      <c r="R393" s="23"/>
    </row>
    <row r="394" spans="1:19" x14ac:dyDescent="0.2">
      <c r="A394" s="40" t="s">
        <v>276</v>
      </c>
      <c r="B394" s="41">
        <v>0</v>
      </c>
      <c r="C394" s="41">
        <f>D394</f>
        <v>0.2</v>
      </c>
      <c r="D394" s="41">
        <v>0.2</v>
      </c>
      <c r="E394" s="48">
        <v>417706</v>
      </c>
      <c r="F394" s="45">
        <v>26.998000000000001</v>
      </c>
      <c r="G394" s="53">
        <v>0.106</v>
      </c>
      <c r="H394" s="53">
        <v>1.0669999999999999</v>
      </c>
      <c r="I394" s="53">
        <v>1</v>
      </c>
      <c r="J394" s="53">
        <v>2.7777777777777821</v>
      </c>
      <c r="K394" s="45"/>
      <c r="L394" s="45">
        <v>32.381</v>
      </c>
      <c r="M394" s="47"/>
      <c r="N394" s="47"/>
      <c r="O394" s="48" t="s">
        <v>34</v>
      </c>
      <c r="P394" s="49"/>
      <c r="Q394" s="54">
        <v>43877</v>
      </c>
      <c r="R394" s="54">
        <v>43877</v>
      </c>
      <c r="S394" s="51" t="s">
        <v>284</v>
      </c>
    </row>
    <row r="395" spans="1:19" x14ac:dyDescent="0.2">
      <c r="A395" s="40" t="s">
        <v>276</v>
      </c>
      <c r="B395" s="41">
        <f>C394</f>
        <v>0.2</v>
      </c>
      <c r="C395" s="41">
        <f>B395+D395</f>
        <v>3.1</v>
      </c>
      <c r="D395" s="41">
        <v>2.9</v>
      </c>
      <c r="E395" s="48">
        <v>417707</v>
      </c>
      <c r="F395" s="45">
        <v>2.0099999999999998</v>
      </c>
      <c r="G395" s="53">
        <v>0.04</v>
      </c>
      <c r="H395" s="53">
        <v>8.7999999999999995E-2</v>
      </c>
      <c r="I395" s="53">
        <v>0.35799999999999998</v>
      </c>
      <c r="J395" s="53">
        <v>2.7210884353741518</v>
      </c>
      <c r="K395" s="45"/>
      <c r="L395" s="45">
        <v>8.27</v>
      </c>
      <c r="M395" s="47"/>
      <c r="N395" s="47"/>
      <c r="O395" s="48" t="s">
        <v>34</v>
      </c>
      <c r="P395" s="49"/>
      <c r="Q395" s="54">
        <v>43877</v>
      </c>
      <c r="R395" s="54">
        <v>43877</v>
      </c>
      <c r="S395" s="51" t="s">
        <v>284</v>
      </c>
    </row>
    <row r="396" spans="1:19" x14ac:dyDescent="0.2">
      <c r="A396" s="40" t="s">
        <v>276</v>
      </c>
      <c r="B396" s="41">
        <f>C395</f>
        <v>3.1</v>
      </c>
      <c r="C396" s="41">
        <f>B396+D396</f>
        <v>3.8</v>
      </c>
      <c r="D396" s="41">
        <v>0.7</v>
      </c>
      <c r="E396" s="48">
        <v>417709</v>
      </c>
      <c r="F396" s="45">
        <v>25.001999999999999</v>
      </c>
      <c r="G396" s="53">
        <v>0.161</v>
      </c>
      <c r="H396" s="53">
        <v>1.857</v>
      </c>
      <c r="I396" s="53">
        <v>6.0209999999999999</v>
      </c>
      <c r="J396" s="53">
        <v>2.8169014084507067</v>
      </c>
      <c r="K396" s="45"/>
      <c r="L396" s="45">
        <v>53.542000000000002</v>
      </c>
      <c r="M396" s="47"/>
      <c r="N396" s="47"/>
      <c r="O396" s="48" t="s">
        <v>33</v>
      </c>
      <c r="P396" s="49">
        <v>0.7</v>
      </c>
      <c r="Q396" s="54">
        <v>43877</v>
      </c>
      <c r="R396" s="54">
        <v>43877</v>
      </c>
      <c r="S396" s="51" t="s">
        <v>284</v>
      </c>
    </row>
    <row r="397" spans="1:19" x14ac:dyDescent="0.2">
      <c r="A397" s="40" t="s">
        <v>276</v>
      </c>
      <c r="B397" s="41">
        <f>C396</f>
        <v>3.8</v>
      </c>
      <c r="C397" s="41">
        <f>B397+D397</f>
        <v>4.3999999999999995</v>
      </c>
      <c r="D397" s="41">
        <v>0.6</v>
      </c>
      <c r="E397" s="48">
        <v>417710</v>
      </c>
      <c r="F397" s="45">
        <v>1.9880000000000002</v>
      </c>
      <c r="G397" s="53">
        <v>0.01</v>
      </c>
      <c r="H397" s="53">
        <v>9.4E-2</v>
      </c>
      <c r="I397" s="53">
        <v>0.26</v>
      </c>
      <c r="J397" s="53">
        <v>2.8368794326241087</v>
      </c>
      <c r="K397" s="45"/>
      <c r="L397" s="45">
        <v>6.0990000000000002</v>
      </c>
      <c r="M397" s="47"/>
      <c r="N397" s="47"/>
      <c r="O397" s="48" t="s">
        <v>32</v>
      </c>
      <c r="P397" s="49"/>
      <c r="Q397" s="54">
        <v>43877</v>
      </c>
      <c r="R397" s="54">
        <v>43877</v>
      </c>
      <c r="S397" s="51" t="s">
        <v>284</v>
      </c>
    </row>
    <row r="398" spans="1:19" x14ac:dyDescent="0.2">
      <c r="A398" s="36" t="s">
        <v>277</v>
      </c>
      <c r="F398" s="3"/>
      <c r="L398" s="3"/>
      <c r="Q398" s="23"/>
      <c r="R398" s="23"/>
    </row>
    <row r="399" spans="1:19" x14ac:dyDescent="0.2">
      <c r="A399" s="40" t="s">
        <v>278</v>
      </c>
      <c r="B399" s="41">
        <v>0</v>
      </c>
      <c r="C399" s="41">
        <f>D399</f>
        <v>1.7</v>
      </c>
      <c r="D399" s="41">
        <v>1.7</v>
      </c>
      <c r="E399" s="48">
        <v>418168</v>
      </c>
      <c r="F399" s="45">
        <v>2.29</v>
      </c>
      <c r="G399" s="53">
        <v>9.3135000000000006E-3</v>
      </c>
      <c r="H399" s="53">
        <v>0.26200000000000001</v>
      </c>
      <c r="I399" s="53">
        <v>0.29299999999999998</v>
      </c>
      <c r="J399" s="53">
        <v>2.7027027027027111</v>
      </c>
      <c r="K399" s="45"/>
      <c r="L399" s="45">
        <v>2.7130000000000001</v>
      </c>
      <c r="M399" s="47"/>
      <c r="N399" s="47"/>
      <c r="O399" s="48" t="s">
        <v>32</v>
      </c>
      <c r="P399" s="49"/>
      <c r="Q399" s="54">
        <v>43879</v>
      </c>
      <c r="R399" s="54">
        <v>43880</v>
      </c>
      <c r="S399" s="51" t="s">
        <v>299</v>
      </c>
    </row>
    <row r="400" spans="1:19" x14ac:dyDescent="0.2">
      <c r="A400" s="40" t="s">
        <v>278</v>
      </c>
      <c r="B400" s="41">
        <f>C399</f>
        <v>1.7</v>
      </c>
      <c r="C400" s="41">
        <f>B400+D400</f>
        <v>2.6</v>
      </c>
      <c r="D400" s="41">
        <v>0.9</v>
      </c>
      <c r="E400" s="48">
        <v>418169</v>
      </c>
      <c r="F400" s="45">
        <v>1.234</v>
      </c>
      <c r="G400" s="53">
        <v>0.13400000000000001</v>
      </c>
      <c r="H400" s="53">
        <v>0.61799999999999999</v>
      </c>
      <c r="I400" s="53">
        <v>2.383</v>
      </c>
      <c r="J400" s="53">
        <v>2.6666666666666665</v>
      </c>
      <c r="K400" s="45"/>
      <c r="L400" s="45">
        <v>13.449</v>
      </c>
      <c r="M400" s="47"/>
      <c r="N400" s="47"/>
      <c r="O400" s="48" t="s">
        <v>33</v>
      </c>
      <c r="P400" s="49">
        <v>0.9</v>
      </c>
      <c r="Q400" s="54">
        <v>43879</v>
      </c>
      <c r="R400" s="54">
        <v>43880</v>
      </c>
      <c r="S400" s="51" t="s">
        <v>299</v>
      </c>
    </row>
    <row r="401" spans="1:19" x14ac:dyDescent="0.2">
      <c r="A401" s="40" t="s">
        <v>278</v>
      </c>
      <c r="B401" s="41">
        <f>C400</f>
        <v>2.6</v>
      </c>
      <c r="C401" s="41">
        <f>B401+D401</f>
        <v>3.8</v>
      </c>
      <c r="D401" s="41">
        <v>1.2</v>
      </c>
      <c r="E401" s="48">
        <v>418170</v>
      </c>
      <c r="F401" s="45">
        <v>1.3959999999999999</v>
      </c>
      <c r="G401" s="53">
        <v>1.2570399999999999E-2</v>
      </c>
      <c r="H401" s="53">
        <v>0.126</v>
      </c>
      <c r="I401" s="53">
        <v>0.38300000000000001</v>
      </c>
      <c r="J401" s="53">
        <v>2.6490066225165525</v>
      </c>
      <c r="K401" s="45"/>
      <c r="L401" s="45">
        <v>6.8879999999999999</v>
      </c>
      <c r="M401" s="47"/>
      <c r="N401" s="47"/>
      <c r="O401" s="48" t="s">
        <v>33</v>
      </c>
      <c r="P401" s="49">
        <v>1.2</v>
      </c>
      <c r="Q401" s="54">
        <v>43879</v>
      </c>
      <c r="R401" s="54">
        <v>43880</v>
      </c>
      <c r="S401" s="51" t="s">
        <v>299</v>
      </c>
    </row>
    <row r="402" spans="1:19" x14ac:dyDescent="0.2">
      <c r="A402" s="40" t="s">
        <v>278</v>
      </c>
      <c r="B402" s="41">
        <f>C401</f>
        <v>3.8</v>
      </c>
      <c r="C402" s="41">
        <f>B402+D402</f>
        <v>4.2</v>
      </c>
      <c r="D402" s="41">
        <v>0.4</v>
      </c>
      <c r="E402" s="48">
        <v>418171</v>
      </c>
      <c r="F402" s="45">
        <v>1.23</v>
      </c>
      <c r="G402" s="53">
        <v>0.47299999999999998</v>
      </c>
      <c r="H402" s="53">
        <v>3.9950000000000001</v>
      </c>
      <c r="I402" s="53">
        <v>3.98</v>
      </c>
      <c r="J402" s="53">
        <v>2.6666666666666665</v>
      </c>
      <c r="K402" s="45"/>
      <c r="L402" s="45">
        <v>9.0220000000000002</v>
      </c>
      <c r="M402" s="47"/>
      <c r="N402" s="47"/>
      <c r="O402" s="48" t="s">
        <v>33</v>
      </c>
      <c r="P402" s="49">
        <v>0.4</v>
      </c>
      <c r="Q402" s="54">
        <v>43879</v>
      </c>
      <c r="R402" s="54">
        <v>43880</v>
      </c>
      <c r="S402" s="51" t="s">
        <v>299</v>
      </c>
    </row>
    <row r="403" spans="1:19" x14ac:dyDescent="0.2">
      <c r="A403" s="40" t="s">
        <v>279</v>
      </c>
      <c r="B403" s="41">
        <v>0</v>
      </c>
      <c r="C403" s="41">
        <f>D403</f>
        <v>0.6</v>
      </c>
      <c r="D403" s="41">
        <v>0.6</v>
      </c>
      <c r="E403" s="48">
        <v>418571</v>
      </c>
      <c r="F403" s="45">
        <v>1.3559999999999999</v>
      </c>
      <c r="G403" s="53">
        <v>5.2560199999999994E-2</v>
      </c>
      <c r="H403" s="53">
        <v>0.79600000000000004</v>
      </c>
      <c r="I403" s="53">
        <v>1.155</v>
      </c>
      <c r="J403" s="53">
        <v>2.7972027972027949</v>
      </c>
      <c r="K403" s="45"/>
      <c r="L403" s="45">
        <v>6.8049999999999997</v>
      </c>
      <c r="M403" s="47"/>
      <c r="N403" s="47"/>
      <c r="O403" s="48" t="s">
        <v>32</v>
      </c>
      <c r="P403" s="49"/>
      <c r="Q403" s="54">
        <v>43882</v>
      </c>
      <c r="R403" s="54">
        <v>43882</v>
      </c>
      <c r="S403" s="51" t="s">
        <v>285</v>
      </c>
    </row>
    <row r="404" spans="1:19" x14ac:dyDescent="0.2">
      <c r="A404" s="40" t="s">
        <v>279</v>
      </c>
      <c r="B404" s="41">
        <f>C403</f>
        <v>0.6</v>
      </c>
      <c r="C404" s="41">
        <f>B404+D404</f>
        <v>3</v>
      </c>
      <c r="D404" s="41">
        <v>2.4</v>
      </c>
      <c r="E404" s="48">
        <v>418572</v>
      </c>
      <c r="F404" s="45">
        <v>0.30599999999999999</v>
      </c>
      <c r="G404" s="53">
        <v>7.9600999999999995E-3</v>
      </c>
      <c r="H404" s="53">
        <v>5.8000000000000003E-2</v>
      </c>
      <c r="I404" s="53">
        <v>0.18099999999999999</v>
      </c>
      <c r="J404" s="53">
        <v>2.8169014084507067</v>
      </c>
      <c r="K404" s="45"/>
      <c r="L404" s="45">
        <v>7.0000000000000007E-2</v>
      </c>
      <c r="M404" s="47"/>
      <c r="N404" s="47"/>
      <c r="O404" s="48" t="s">
        <v>32</v>
      </c>
      <c r="P404" s="49"/>
      <c r="Q404" s="54">
        <v>43882</v>
      </c>
      <c r="R404" s="54">
        <v>43882</v>
      </c>
      <c r="S404" s="51" t="s">
        <v>285</v>
      </c>
    </row>
    <row r="405" spans="1:19" x14ac:dyDescent="0.2">
      <c r="A405" s="40" t="s">
        <v>279</v>
      </c>
      <c r="B405" s="41">
        <f>C404</f>
        <v>3</v>
      </c>
      <c r="C405" s="41">
        <f>B405+D405</f>
        <v>3.5</v>
      </c>
      <c r="D405" s="41">
        <v>0.5</v>
      </c>
      <c r="E405" s="48">
        <v>418573</v>
      </c>
      <c r="F405" s="45">
        <v>3.17</v>
      </c>
      <c r="G405" s="53">
        <v>6.7000000000000004E-2</v>
      </c>
      <c r="H405" s="53">
        <v>0.215</v>
      </c>
      <c r="I405" s="53">
        <v>0.66200000000000003</v>
      </c>
      <c r="J405" s="53">
        <v>2.797202797202806</v>
      </c>
      <c r="K405" s="45"/>
      <c r="L405" s="45">
        <v>20.794</v>
      </c>
      <c r="M405" s="47"/>
      <c r="N405" s="47"/>
      <c r="O405" s="48" t="s">
        <v>33</v>
      </c>
      <c r="P405" s="49">
        <v>0.5</v>
      </c>
      <c r="Q405" s="54">
        <v>43882</v>
      </c>
      <c r="R405" s="54">
        <v>43882</v>
      </c>
      <c r="S405" s="51" t="s">
        <v>285</v>
      </c>
    </row>
    <row r="406" spans="1:19" x14ac:dyDescent="0.2">
      <c r="A406" s="40" t="s">
        <v>279</v>
      </c>
      <c r="B406" s="41">
        <f>C405</f>
        <v>3.5</v>
      </c>
      <c r="C406" s="41">
        <f>B406+D406</f>
        <v>4.4000000000000004</v>
      </c>
      <c r="D406" s="41">
        <v>0.9</v>
      </c>
      <c r="E406" s="48">
        <v>418574</v>
      </c>
      <c r="F406" s="45">
        <v>1.504</v>
      </c>
      <c r="G406" s="53">
        <v>1.7164200000000001E-2</v>
      </c>
      <c r="H406" s="53">
        <v>0.08</v>
      </c>
      <c r="I406" s="53">
        <v>0.13700000000000001</v>
      </c>
      <c r="J406" s="53">
        <v>2.7972027972027949</v>
      </c>
      <c r="K406" s="45"/>
      <c r="L406" s="45">
        <v>7.9989999999999997</v>
      </c>
      <c r="M406" s="47"/>
      <c r="N406" s="47"/>
      <c r="O406" s="48" t="s">
        <v>33</v>
      </c>
      <c r="P406" s="49">
        <v>0.9</v>
      </c>
      <c r="Q406" s="54">
        <v>43882</v>
      </c>
      <c r="R406" s="54">
        <v>43882</v>
      </c>
      <c r="S406" s="51" t="s">
        <v>285</v>
      </c>
    </row>
    <row r="407" spans="1:19" x14ac:dyDescent="0.2">
      <c r="A407" s="40" t="s">
        <v>280</v>
      </c>
      <c r="B407" s="41">
        <v>0</v>
      </c>
      <c r="C407" s="41">
        <f>D407</f>
        <v>0.3</v>
      </c>
      <c r="D407" s="41">
        <v>0.3</v>
      </c>
      <c r="E407" s="48">
        <v>418873</v>
      </c>
      <c r="F407" s="45">
        <v>0.41200000000000003</v>
      </c>
      <c r="G407" s="53">
        <v>1.2780400000000001E-2</v>
      </c>
      <c r="H407" s="53">
        <v>5.3999999999999999E-2</v>
      </c>
      <c r="I407" s="53">
        <v>5.0999999999999997E-2</v>
      </c>
      <c r="J407" s="53">
        <v>2.8571428571428572</v>
      </c>
      <c r="K407" s="45"/>
      <c r="L407" s="45">
        <v>0.89200000000000002</v>
      </c>
      <c r="M407" s="47"/>
      <c r="N407" s="47"/>
      <c r="O407" s="48" t="s">
        <v>32</v>
      </c>
      <c r="P407" s="49"/>
      <c r="Q407" s="54">
        <v>43884</v>
      </c>
      <c r="R407" s="54">
        <v>43884</v>
      </c>
      <c r="S407" s="51" t="s">
        <v>287</v>
      </c>
    </row>
    <row r="408" spans="1:19" x14ac:dyDescent="0.2">
      <c r="A408" s="40" t="s">
        <v>280</v>
      </c>
      <c r="B408" s="41">
        <f>C407</f>
        <v>0.3</v>
      </c>
      <c r="C408" s="41">
        <f>B408+D408</f>
        <v>2.9</v>
      </c>
      <c r="D408" s="41">
        <v>2.6</v>
      </c>
      <c r="E408" s="48">
        <v>418874</v>
      </c>
      <c r="F408" s="45">
        <v>0.18</v>
      </c>
      <c r="G408" s="53">
        <v>9.6690000000000005E-3</v>
      </c>
      <c r="H408" s="53">
        <v>3.2000000000000001E-2</v>
      </c>
      <c r="I408" s="53">
        <v>6.9000000000000006E-2</v>
      </c>
      <c r="J408" s="53">
        <v>2.8368794326241202</v>
      </c>
      <c r="K408" s="45"/>
      <c r="L408" s="45">
        <v>0.53800000000000003</v>
      </c>
      <c r="M408" s="47"/>
      <c r="N408" s="47"/>
      <c r="O408" s="48" t="s">
        <v>32</v>
      </c>
      <c r="P408" s="49"/>
      <c r="Q408" s="54">
        <v>43884</v>
      </c>
      <c r="R408" s="54">
        <v>43884</v>
      </c>
      <c r="S408" s="51" t="s">
        <v>287</v>
      </c>
    </row>
    <row r="409" spans="1:19" x14ac:dyDescent="0.2">
      <c r="A409" s="40" t="s">
        <v>280</v>
      </c>
      <c r="B409" s="41">
        <f>C408</f>
        <v>2.9</v>
      </c>
      <c r="C409" s="41">
        <f>B409+D409</f>
        <v>3.8</v>
      </c>
      <c r="D409" s="41">
        <v>0.9</v>
      </c>
      <c r="E409" s="48">
        <v>418875</v>
      </c>
      <c r="F409" s="45">
        <v>0.52800000000000002</v>
      </c>
      <c r="G409" s="53">
        <v>1.0648300000000001E-2</v>
      </c>
      <c r="H409" s="53">
        <v>3.9E-2</v>
      </c>
      <c r="I409" s="53">
        <v>0.11799999999999999</v>
      </c>
      <c r="J409" s="53">
        <v>2.9197080291970825</v>
      </c>
      <c r="K409" s="45"/>
      <c r="L409" s="45">
        <v>2.0609999999999999</v>
      </c>
      <c r="M409" s="47"/>
      <c r="N409" s="47"/>
      <c r="O409" s="48" t="s">
        <v>32</v>
      </c>
      <c r="P409" s="49"/>
      <c r="Q409" s="54">
        <v>43884</v>
      </c>
      <c r="R409" s="54">
        <v>43884</v>
      </c>
      <c r="S409" s="51" t="s">
        <v>287</v>
      </c>
    </row>
    <row r="410" spans="1:19" x14ac:dyDescent="0.2">
      <c r="A410" s="40" t="s">
        <v>280</v>
      </c>
      <c r="B410" s="41">
        <f>C409</f>
        <v>3.8</v>
      </c>
      <c r="C410" s="41">
        <f>B410+D410</f>
        <v>4.3999999999999995</v>
      </c>
      <c r="D410" s="41">
        <v>0.6</v>
      </c>
      <c r="E410" s="48">
        <v>418876</v>
      </c>
      <c r="F410" s="45">
        <v>4.702</v>
      </c>
      <c r="G410" s="53">
        <v>8.5000000000000006E-2</v>
      </c>
      <c r="H410" s="53">
        <v>0.16900000000000001</v>
      </c>
      <c r="I410" s="53">
        <v>0.59599999999999997</v>
      </c>
      <c r="J410" s="53">
        <v>2.7777777777777821</v>
      </c>
      <c r="K410" s="45"/>
      <c r="L410" s="45">
        <v>8.8480000000000008</v>
      </c>
      <c r="M410" s="47"/>
      <c r="N410" s="47"/>
      <c r="O410" s="48" t="s">
        <v>33</v>
      </c>
      <c r="P410" s="49">
        <v>0.6</v>
      </c>
      <c r="Q410" s="54">
        <v>43884</v>
      </c>
      <c r="R410" s="54">
        <v>43884</v>
      </c>
      <c r="S410" s="51" t="s">
        <v>287</v>
      </c>
    </row>
    <row r="411" spans="1:19" x14ac:dyDescent="0.2">
      <c r="A411" s="40" t="s">
        <v>280</v>
      </c>
      <c r="B411" s="41">
        <f>C410</f>
        <v>4.3999999999999995</v>
      </c>
      <c r="C411" s="41">
        <f>B411+D411</f>
        <v>4.8</v>
      </c>
      <c r="D411" s="41">
        <v>0.4</v>
      </c>
      <c r="E411" s="48">
        <v>418877</v>
      </c>
      <c r="F411" s="45">
        <v>1.052</v>
      </c>
      <c r="G411" s="53">
        <v>1.9422700000000001E-2</v>
      </c>
      <c r="H411" s="53">
        <v>0.112</v>
      </c>
      <c r="I411" s="53">
        <v>0.23</v>
      </c>
      <c r="J411" s="53">
        <v>2.7586206896551726</v>
      </c>
      <c r="K411" s="45"/>
      <c r="L411" s="45">
        <v>1.7569999999999999</v>
      </c>
      <c r="M411" s="47"/>
      <c r="N411" s="47"/>
      <c r="O411" s="48" t="s">
        <v>33</v>
      </c>
      <c r="P411" s="49">
        <v>0.4</v>
      </c>
      <c r="Q411" s="54">
        <v>43884</v>
      </c>
      <c r="R411" s="54">
        <v>43884</v>
      </c>
      <c r="S411" s="51" t="s">
        <v>287</v>
      </c>
    </row>
    <row r="412" spans="1:19" x14ac:dyDescent="0.2">
      <c r="A412" s="40" t="s">
        <v>294</v>
      </c>
      <c r="B412" s="41">
        <v>0</v>
      </c>
      <c r="C412" s="41">
        <f>D412</f>
        <v>1.4</v>
      </c>
      <c r="D412" s="41">
        <v>1.4</v>
      </c>
      <c r="E412" s="48">
        <v>419309</v>
      </c>
      <c r="F412" s="45">
        <v>1.4359999999999999</v>
      </c>
      <c r="G412" s="53">
        <v>2.4E-2</v>
      </c>
      <c r="H412" s="53">
        <v>3.4000000000000002E-2</v>
      </c>
      <c r="I412" s="53">
        <v>8.2000000000000003E-2</v>
      </c>
      <c r="J412" s="53">
        <v>2.7985507246376802</v>
      </c>
      <c r="K412" s="45"/>
      <c r="L412" s="45">
        <v>1.9239999999999999</v>
      </c>
      <c r="M412" s="47"/>
      <c r="N412" s="47"/>
      <c r="O412" s="48" t="s">
        <v>32</v>
      </c>
      <c r="P412" s="49"/>
      <c r="Q412" s="54">
        <v>43886</v>
      </c>
      <c r="R412" s="54">
        <v>43887</v>
      </c>
      <c r="S412" s="51" t="s">
        <v>297</v>
      </c>
    </row>
    <row r="413" spans="1:19" x14ac:dyDescent="0.2">
      <c r="A413" s="40" t="s">
        <v>294</v>
      </c>
      <c r="B413" s="41">
        <f>C412</f>
        <v>1.4</v>
      </c>
      <c r="C413" s="41">
        <f>B413+D413</f>
        <v>2</v>
      </c>
      <c r="D413" s="41">
        <v>0.6</v>
      </c>
      <c r="E413" s="48">
        <v>419310</v>
      </c>
      <c r="F413" s="45">
        <v>1.744</v>
      </c>
      <c r="G413" s="53">
        <v>0.03</v>
      </c>
      <c r="H413" s="53">
        <v>1.6E-2</v>
      </c>
      <c r="I413" s="53">
        <v>8.2000000000000003E-2</v>
      </c>
      <c r="J413" s="53">
        <v>2.8085507246376902</v>
      </c>
      <c r="K413" s="45"/>
      <c r="L413" s="45">
        <v>3.9409999999999998</v>
      </c>
      <c r="M413" s="47"/>
      <c r="N413" s="47"/>
      <c r="O413" s="48" t="s">
        <v>32</v>
      </c>
      <c r="P413" s="49"/>
      <c r="Q413" s="54">
        <v>43886</v>
      </c>
      <c r="R413" s="54">
        <v>43887</v>
      </c>
      <c r="S413" s="51" t="s">
        <v>297</v>
      </c>
    </row>
    <row r="414" spans="1:19" x14ac:dyDescent="0.2">
      <c r="A414" s="40" t="s">
        <v>294</v>
      </c>
      <c r="B414" s="41">
        <f>C413</f>
        <v>2</v>
      </c>
      <c r="C414" s="41">
        <f>B414+D414</f>
        <v>2.7</v>
      </c>
      <c r="D414" s="41">
        <v>0.7</v>
      </c>
      <c r="E414" s="48">
        <v>419311</v>
      </c>
      <c r="F414" s="45">
        <v>3.46</v>
      </c>
      <c r="G414" s="53">
        <v>0.42599999999999999</v>
      </c>
      <c r="H414" s="53">
        <v>0.309</v>
      </c>
      <c r="I414" s="53">
        <v>0.84199999999999997</v>
      </c>
      <c r="J414" s="53">
        <v>2.7972027972027949</v>
      </c>
      <c r="K414" s="45"/>
      <c r="L414" s="45">
        <v>10.842000000000001</v>
      </c>
      <c r="M414" s="47"/>
      <c r="N414" s="47"/>
      <c r="O414" s="48" t="s">
        <v>33</v>
      </c>
      <c r="P414" s="49">
        <v>0.7</v>
      </c>
      <c r="Q414" s="54">
        <v>43886</v>
      </c>
      <c r="R414" s="54">
        <v>43887</v>
      </c>
      <c r="S414" s="51" t="s">
        <v>297</v>
      </c>
    </row>
    <row r="415" spans="1:19" x14ac:dyDescent="0.2">
      <c r="A415" s="40" t="s">
        <v>294</v>
      </c>
      <c r="B415" s="41">
        <f>C414</f>
        <v>2.7</v>
      </c>
      <c r="C415" s="41">
        <f>B415+D415</f>
        <v>3.2</v>
      </c>
      <c r="D415" s="41">
        <v>0.5</v>
      </c>
      <c r="E415" s="48">
        <v>419312</v>
      </c>
      <c r="F415" s="45">
        <v>11.344000000000001</v>
      </c>
      <c r="G415" s="53">
        <v>0.22700000000000001</v>
      </c>
      <c r="H415" s="53">
        <v>0.35899999999999999</v>
      </c>
      <c r="I415" s="53">
        <v>1.1040000000000001</v>
      </c>
      <c r="J415" s="53">
        <v>2.85862068965517</v>
      </c>
      <c r="K415" s="45"/>
      <c r="L415" s="45">
        <v>11.565</v>
      </c>
      <c r="M415" s="47"/>
      <c r="N415" s="47"/>
      <c r="O415" s="48" t="s">
        <v>33</v>
      </c>
      <c r="P415" s="49">
        <v>0.5</v>
      </c>
      <c r="Q415" s="54">
        <v>43886</v>
      </c>
      <c r="R415" s="54">
        <v>43887</v>
      </c>
      <c r="S415" s="51" t="s">
        <v>297</v>
      </c>
    </row>
    <row r="416" spans="1:19" x14ac:dyDescent="0.2">
      <c r="A416" s="40" t="s">
        <v>295</v>
      </c>
      <c r="B416" s="41">
        <v>0</v>
      </c>
      <c r="C416" s="41">
        <f>D416</f>
        <v>0.7</v>
      </c>
      <c r="D416" s="41">
        <v>0.7</v>
      </c>
      <c r="E416" s="48">
        <v>419715</v>
      </c>
      <c r="F416" s="45">
        <v>0.30200000000000005</v>
      </c>
      <c r="G416" s="53">
        <v>3.9E-2</v>
      </c>
      <c r="H416" s="53">
        <v>8.9999999999999993E-3</v>
      </c>
      <c r="I416" s="53">
        <v>2.1999999999999999E-2</v>
      </c>
      <c r="J416" s="53">
        <v>2.7210884353741411</v>
      </c>
      <c r="K416" s="45"/>
      <c r="L416" s="45">
        <v>1.1060000000000001</v>
      </c>
      <c r="M416" s="47"/>
      <c r="N416" s="47"/>
      <c r="O416" s="48" t="s">
        <v>32</v>
      </c>
      <c r="P416" s="49"/>
      <c r="Q416" s="54">
        <v>43889</v>
      </c>
      <c r="R416" s="54">
        <v>43889</v>
      </c>
      <c r="S416" s="51" t="s">
        <v>298</v>
      </c>
    </row>
    <row r="417" spans="1:19" x14ac:dyDescent="0.2">
      <c r="A417" s="40" t="s">
        <v>295</v>
      </c>
      <c r="B417" s="41">
        <f>C416</f>
        <v>0.7</v>
      </c>
      <c r="C417" s="41">
        <f>B417+D417</f>
        <v>1.5</v>
      </c>
      <c r="D417" s="41">
        <v>0.8</v>
      </c>
      <c r="E417" s="48">
        <v>419717</v>
      </c>
      <c r="F417" s="45">
        <v>0.81600000000000006</v>
      </c>
      <c r="G417" s="53">
        <v>1.4999999999999999E-2</v>
      </c>
      <c r="H417" s="53">
        <v>3.1E-2</v>
      </c>
      <c r="I417" s="53">
        <v>0.10199999999999999</v>
      </c>
      <c r="J417" s="53">
        <v>2.7210884353741518</v>
      </c>
      <c r="K417" s="45"/>
      <c r="L417" s="45">
        <v>1.7529999999999999</v>
      </c>
      <c r="M417" s="47"/>
      <c r="N417" s="47"/>
      <c r="O417" s="48" t="s">
        <v>32</v>
      </c>
      <c r="P417" s="49"/>
      <c r="Q417" s="54">
        <v>43889</v>
      </c>
      <c r="R417" s="54">
        <v>43889</v>
      </c>
      <c r="S417" s="51" t="s">
        <v>298</v>
      </c>
    </row>
    <row r="418" spans="1:19" x14ac:dyDescent="0.2">
      <c r="A418" s="40" t="s">
        <v>295</v>
      </c>
      <c r="B418" s="41">
        <f>C417</f>
        <v>1.5</v>
      </c>
      <c r="C418" s="41">
        <f>B418+D418</f>
        <v>2.2999999999999998</v>
      </c>
      <c r="D418" s="41">
        <v>0.8</v>
      </c>
      <c r="E418" s="48">
        <v>419718</v>
      </c>
      <c r="F418" s="45">
        <v>0.66</v>
      </c>
      <c r="G418" s="53">
        <v>1.7000000000000001E-2</v>
      </c>
      <c r="H418" s="53">
        <v>5.8999999999999997E-2</v>
      </c>
      <c r="I418" s="53">
        <v>0.32</v>
      </c>
      <c r="J418" s="53">
        <v>2.7397260273972561</v>
      </c>
      <c r="K418" s="45"/>
      <c r="L418" s="45">
        <v>4.0250000000000004</v>
      </c>
      <c r="M418" s="47"/>
      <c r="N418" s="47"/>
      <c r="O418" s="48" t="s">
        <v>32</v>
      </c>
      <c r="P418" s="49"/>
      <c r="Q418" s="54">
        <v>43889</v>
      </c>
      <c r="R418" s="54">
        <v>43889</v>
      </c>
      <c r="S418" s="51" t="s">
        <v>298</v>
      </c>
    </row>
    <row r="419" spans="1:19" x14ac:dyDescent="0.2">
      <c r="A419" s="40" t="s">
        <v>295</v>
      </c>
      <c r="B419" s="41">
        <f>C418</f>
        <v>2.2999999999999998</v>
      </c>
      <c r="C419" s="41">
        <f>B419+D419</f>
        <v>3.4</v>
      </c>
      <c r="D419" s="41">
        <v>1.1000000000000001</v>
      </c>
      <c r="E419" s="48">
        <v>419719</v>
      </c>
      <c r="F419" s="45">
        <v>20.592000000000002</v>
      </c>
      <c r="G419" s="53">
        <v>0.33800000000000002</v>
      </c>
      <c r="H419" s="53">
        <v>0.318</v>
      </c>
      <c r="I419" s="53">
        <v>0.71699999999999997</v>
      </c>
      <c r="J419" s="53">
        <v>2.7397260273972668</v>
      </c>
      <c r="K419" s="45"/>
      <c r="L419" s="45">
        <v>22.867000000000001</v>
      </c>
      <c r="M419" s="47"/>
      <c r="N419" s="47"/>
      <c r="O419" s="48" t="s">
        <v>33</v>
      </c>
      <c r="P419" s="49">
        <v>1.1000000000000001</v>
      </c>
      <c r="Q419" s="54">
        <v>43889</v>
      </c>
      <c r="R419" s="54">
        <v>43889</v>
      </c>
      <c r="S419" s="51" t="s">
        <v>298</v>
      </c>
    </row>
    <row r="420" spans="1:19" x14ac:dyDescent="0.2">
      <c r="A420" s="40" t="s">
        <v>305</v>
      </c>
      <c r="B420" s="41">
        <v>0</v>
      </c>
      <c r="C420" s="41">
        <v>1.7</v>
      </c>
      <c r="D420" s="41">
        <v>1.7</v>
      </c>
      <c r="E420" s="48">
        <v>426780</v>
      </c>
      <c r="F420" s="45">
        <v>0.53</v>
      </c>
      <c r="G420" s="53">
        <v>0.112</v>
      </c>
      <c r="H420" s="53">
        <v>3.7999999999999999E-2</v>
      </c>
      <c r="I420" s="53">
        <v>0.88200000000000001</v>
      </c>
      <c r="J420" s="53"/>
      <c r="K420" s="45"/>
      <c r="L420" s="45">
        <v>4.53</v>
      </c>
      <c r="M420" s="47"/>
      <c r="N420" s="47"/>
      <c r="O420" s="48" t="s">
        <v>32</v>
      </c>
      <c r="P420" s="49"/>
      <c r="Q420" s="54">
        <v>43915</v>
      </c>
      <c r="R420" s="54">
        <v>43915</v>
      </c>
      <c r="S420" s="51" t="s">
        <v>306</v>
      </c>
    </row>
    <row r="421" spans="1:19" x14ac:dyDescent="0.2">
      <c r="A421" s="40" t="s">
        <v>305</v>
      </c>
      <c r="B421" s="41">
        <f>C420</f>
        <v>1.7</v>
      </c>
      <c r="C421" s="41">
        <f>B421+D421</f>
        <v>2.2000000000000002</v>
      </c>
      <c r="D421" s="41">
        <v>0.5</v>
      </c>
      <c r="E421" s="48">
        <v>426781</v>
      </c>
      <c r="F421" s="45">
        <v>5.32</v>
      </c>
      <c r="G421" s="53">
        <v>4.1000000000000002E-2</v>
      </c>
      <c r="H421" s="53">
        <v>0.153</v>
      </c>
      <c r="I421" s="53">
        <v>0.37</v>
      </c>
      <c r="J421" s="53"/>
      <c r="K421" s="45"/>
      <c r="L421" s="45">
        <v>13.044</v>
      </c>
      <c r="M421" s="47"/>
      <c r="N421" s="47"/>
      <c r="O421" s="48" t="s">
        <v>33</v>
      </c>
      <c r="P421" s="49">
        <v>0.5</v>
      </c>
      <c r="Q421" s="54">
        <v>43915</v>
      </c>
      <c r="R421" s="54">
        <v>43915</v>
      </c>
      <c r="S421" s="51" t="s">
        <v>306</v>
      </c>
    </row>
    <row r="422" spans="1:19" x14ac:dyDescent="0.2">
      <c r="A422" s="40" t="s">
        <v>305</v>
      </c>
      <c r="B422" s="41">
        <f>C421</f>
        <v>2.2000000000000002</v>
      </c>
      <c r="C422" s="41">
        <f>B422+D422</f>
        <v>2.8000000000000003</v>
      </c>
      <c r="D422" s="41">
        <v>0.6</v>
      </c>
      <c r="E422" s="48">
        <v>426783</v>
      </c>
      <c r="F422" s="45">
        <v>1.72</v>
      </c>
      <c r="G422" s="53">
        <v>0.10199999999999999</v>
      </c>
      <c r="H422" s="53">
        <v>0.13200000000000001</v>
      </c>
      <c r="I422" s="53">
        <v>0.27400000000000002</v>
      </c>
      <c r="J422" s="53"/>
      <c r="K422" s="45"/>
      <c r="L422" s="45">
        <v>9.2799999999999994</v>
      </c>
      <c r="M422" s="47"/>
      <c r="N422" s="47"/>
      <c r="O422" s="48" t="s">
        <v>33</v>
      </c>
      <c r="P422" s="49">
        <v>0.6</v>
      </c>
      <c r="Q422" s="54">
        <v>43915</v>
      </c>
      <c r="R422" s="54">
        <v>43915</v>
      </c>
      <c r="S422" s="51" t="s">
        <v>306</v>
      </c>
    </row>
    <row r="423" spans="1:19" x14ac:dyDescent="0.2">
      <c r="A423" s="40" t="s">
        <v>305</v>
      </c>
      <c r="B423" s="41">
        <f>C422</f>
        <v>2.8000000000000003</v>
      </c>
      <c r="C423" s="41">
        <f>B423+D423</f>
        <v>3.4000000000000004</v>
      </c>
      <c r="D423" s="41">
        <v>0.6</v>
      </c>
      <c r="E423" s="48">
        <v>426784</v>
      </c>
      <c r="F423" s="45">
        <v>0.21</v>
      </c>
      <c r="G423" s="53">
        <v>2.1999999999999999E-2</v>
      </c>
      <c r="H423" s="53">
        <v>4.2000000000000003E-2</v>
      </c>
      <c r="I423" s="53">
        <v>0.06</v>
      </c>
      <c r="J423" s="53"/>
      <c r="K423" s="45"/>
      <c r="L423" s="45">
        <v>0.55000000000000004</v>
      </c>
      <c r="M423" s="47"/>
      <c r="N423" s="47"/>
      <c r="O423" s="48" t="s">
        <v>34</v>
      </c>
      <c r="P423" s="49"/>
      <c r="Q423" s="54">
        <v>43915</v>
      </c>
      <c r="R423" s="54">
        <v>43915</v>
      </c>
      <c r="S423" s="51" t="s">
        <v>306</v>
      </c>
    </row>
    <row r="424" spans="1:19" x14ac:dyDescent="0.2">
      <c r="A424" s="40" t="s">
        <v>307</v>
      </c>
      <c r="B424" s="41">
        <v>0</v>
      </c>
      <c r="C424" s="41">
        <v>1.1000000000000001</v>
      </c>
      <c r="D424" s="41">
        <v>1.1000000000000001</v>
      </c>
      <c r="E424" s="48">
        <v>427356</v>
      </c>
      <c r="F424" s="45">
        <v>1.8179999999999998</v>
      </c>
      <c r="G424" s="53">
        <v>6.4000000000000001E-2</v>
      </c>
      <c r="H424" s="53">
        <v>0.70899999999999996</v>
      </c>
      <c r="I424" s="53">
        <v>0.81699999999999995</v>
      </c>
      <c r="J424" s="53"/>
      <c r="K424" s="45"/>
      <c r="L424" s="45">
        <v>23.033000000000001</v>
      </c>
      <c r="M424" s="47"/>
      <c r="N424" s="47"/>
      <c r="O424" s="48" t="s">
        <v>32</v>
      </c>
      <c r="P424" s="49"/>
      <c r="Q424" s="54">
        <v>43918</v>
      </c>
      <c r="R424" s="54">
        <v>43918</v>
      </c>
      <c r="S424" s="51" t="s">
        <v>478</v>
      </c>
    </row>
    <row r="425" spans="1:19" x14ac:dyDescent="0.2">
      <c r="A425" s="40" t="s">
        <v>307</v>
      </c>
      <c r="B425" s="41">
        <f>C424</f>
        <v>1.1000000000000001</v>
      </c>
      <c r="C425" s="41">
        <f>B425+D425</f>
        <v>1.7000000000000002</v>
      </c>
      <c r="D425" s="41">
        <v>0.6</v>
      </c>
      <c r="E425" s="48">
        <v>427357</v>
      </c>
      <c r="F425" s="45">
        <v>0.46600000000000003</v>
      </c>
      <c r="G425" s="53">
        <v>7.3999999999999996E-2</v>
      </c>
      <c r="H425" s="53">
        <v>0.121</v>
      </c>
      <c r="I425" s="53">
        <v>0.32200000000000001</v>
      </c>
      <c r="J425" s="53"/>
      <c r="K425" s="45"/>
      <c r="L425" s="45">
        <v>5.9409999999999998</v>
      </c>
      <c r="M425" s="47"/>
      <c r="N425" s="47"/>
      <c r="O425" s="48" t="s">
        <v>32</v>
      </c>
      <c r="P425" s="49"/>
      <c r="Q425" s="54">
        <v>43918</v>
      </c>
      <c r="R425" s="54">
        <v>43918</v>
      </c>
      <c r="S425" s="51" t="s">
        <v>478</v>
      </c>
    </row>
    <row r="426" spans="1:19" x14ac:dyDescent="0.2">
      <c r="A426" s="40" t="s">
        <v>307</v>
      </c>
      <c r="B426" s="41">
        <f>C425</f>
        <v>1.7000000000000002</v>
      </c>
      <c r="C426" s="41">
        <f>B426+D426</f>
        <v>2.1</v>
      </c>
      <c r="D426" s="41">
        <v>0.4</v>
      </c>
      <c r="E426" s="48">
        <v>427358</v>
      </c>
      <c r="F426" s="45">
        <v>6.226</v>
      </c>
      <c r="G426" s="53">
        <v>0.79800000000000004</v>
      </c>
      <c r="H426" s="53">
        <v>0.83899999999999997</v>
      </c>
      <c r="I426" s="53">
        <v>5.7370000000000001</v>
      </c>
      <c r="J426" s="53"/>
      <c r="K426" s="45"/>
      <c r="L426" s="45">
        <v>47.743000000000002</v>
      </c>
      <c r="M426" s="47"/>
      <c r="N426" s="47"/>
      <c r="O426" s="48" t="s">
        <v>33</v>
      </c>
      <c r="P426" s="49">
        <v>0.4</v>
      </c>
      <c r="Q426" s="54">
        <v>43918</v>
      </c>
      <c r="R426" s="54">
        <v>43918</v>
      </c>
      <c r="S426" s="51" t="s">
        <v>478</v>
      </c>
    </row>
    <row r="427" spans="1:19" x14ac:dyDescent="0.2">
      <c r="A427" s="40" t="s">
        <v>307</v>
      </c>
      <c r="B427" s="41">
        <f>C426</f>
        <v>2.1</v>
      </c>
      <c r="C427" s="41">
        <f>B427+D427</f>
        <v>3</v>
      </c>
      <c r="D427" s="41">
        <v>0.9</v>
      </c>
      <c r="E427" s="48">
        <v>427359</v>
      </c>
      <c r="F427" s="45">
        <v>2.5219999999999998</v>
      </c>
      <c r="G427" s="53">
        <v>0.19700000000000001</v>
      </c>
      <c r="H427" s="53">
        <v>0.46300000000000002</v>
      </c>
      <c r="I427" s="53">
        <v>3.38</v>
      </c>
      <c r="J427" s="53"/>
      <c r="K427" s="45"/>
      <c r="L427" s="45">
        <v>20.033999999999999</v>
      </c>
      <c r="M427" s="47"/>
      <c r="N427" s="47"/>
      <c r="O427" s="48" t="s">
        <v>33</v>
      </c>
      <c r="P427" s="49">
        <v>0.9</v>
      </c>
      <c r="Q427" s="54">
        <v>43918</v>
      </c>
      <c r="R427" s="54">
        <v>43918</v>
      </c>
      <c r="S427" s="51" t="s">
        <v>478</v>
      </c>
    </row>
    <row r="428" spans="1:19" x14ac:dyDescent="0.2">
      <c r="A428" s="40" t="s">
        <v>308</v>
      </c>
      <c r="B428" s="41">
        <v>0</v>
      </c>
      <c r="C428" s="41">
        <v>1</v>
      </c>
      <c r="D428" s="41">
        <v>1</v>
      </c>
      <c r="E428" s="48">
        <v>427717</v>
      </c>
      <c r="F428" s="45">
        <v>0.33799999999999997</v>
      </c>
      <c r="G428" s="53">
        <v>1.0999999999999999E-2</v>
      </c>
      <c r="H428" s="53">
        <v>2.7E-2</v>
      </c>
      <c r="I428" s="53">
        <v>4.8000000000000001E-2</v>
      </c>
      <c r="J428" s="53"/>
      <c r="K428" s="45"/>
      <c r="L428" s="45">
        <v>0.55200000000000005</v>
      </c>
      <c r="M428" s="47"/>
      <c r="N428" s="47"/>
      <c r="O428" s="48" t="s">
        <v>32</v>
      </c>
      <c r="P428" s="49"/>
      <c r="Q428" s="54">
        <v>43920</v>
      </c>
      <c r="R428" s="54">
        <v>43920</v>
      </c>
      <c r="S428" s="51" t="s">
        <v>326</v>
      </c>
    </row>
    <row r="429" spans="1:19" x14ac:dyDescent="0.2">
      <c r="A429" s="40" t="s">
        <v>308</v>
      </c>
      <c r="B429" s="41">
        <f>C428</f>
        <v>1</v>
      </c>
      <c r="C429" s="41">
        <f>B429+D429</f>
        <v>1.4</v>
      </c>
      <c r="D429" s="41">
        <v>0.4</v>
      </c>
      <c r="E429" s="48">
        <v>427718</v>
      </c>
      <c r="F429" s="45">
        <v>24.423999999999999</v>
      </c>
      <c r="G429" s="53">
        <v>0.47699999999999998</v>
      </c>
      <c r="H429" s="53">
        <v>1.6080000000000001</v>
      </c>
      <c r="I429" s="53">
        <v>5.9790000000000001</v>
      </c>
      <c r="J429" s="53"/>
      <c r="K429" s="45"/>
      <c r="L429" s="45">
        <v>60.548000000000002</v>
      </c>
      <c r="M429" s="47"/>
      <c r="N429" s="47"/>
      <c r="O429" s="48" t="s">
        <v>33</v>
      </c>
      <c r="P429" s="49">
        <v>0.4</v>
      </c>
      <c r="Q429" s="54">
        <v>43920</v>
      </c>
      <c r="R429" s="54">
        <v>43920</v>
      </c>
      <c r="S429" s="51" t="s">
        <v>326</v>
      </c>
    </row>
    <row r="430" spans="1:19" x14ac:dyDescent="0.2">
      <c r="A430" s="40" t="s">
        <v>308</v>
      </c>
      <c r="B430" s="41">
        <f>C429</f>
        <v>1.4</v>
      </c>
      <c r="C430" s="41">
        <f>B430+D430</f>
        <v>2.5999999999999996</v>
      </c>
      <c r="D430" s="41">
        <v>1.2</v>
      </c>
      <c r="E430" s="48">
        <v>427719</v>
      </c>
      <c r="F430" s="45">
        <v>0.51600000000000001</v>
      </c>
      <c r="G430" s="53">
        <v>2.8000000000000001E-2</v>
      </c>
      <c r="H430" s="53">
        <v>0.218</v>
      </c>
      <c r="I430" s="53">
        <v>0.76100000000000001</v>
      </c>
      <c r="J430" s="53"/>
      <c r="K430" s="45"/>
      <c r="L430" s="45">
        <v>3.8690000000000002</v>
      </c>
      <c r="M430" s="47"/>
      <c r="N430" s="47"/>
      <c r="O430" s="48" t="s">
        <v>33</v>
      </c>
      <c r="P430" s="49">
        <v>1.2</v>
      </c>
      <c r="Q430" s="54">
        <v>43920</v>
      </c>
      <c r="R430" s="54">
        <v>43920</v>
      </c>
      <c r="S430" s="51" t="s">
        <v>326</v>
      </c>
    </row>
    <row r="431" spans="1:19" x14ac:dyDescent="0.2">
      <c r="A431" s="40" t="s">
        <v>308</v>
      </c>
      <c r="B431" s="41">
        <f>C430</f>
        <v>2.5999999999999996</v>
      </c>
      <c r="C431" s="41">
        <f>B431+D431</f>
        <v>3.5999999999999996</v>
      </c>
      <c r="D431" s="41">
        <v>1</v>
      </c>
      <c r="E431" s="48">
        <v>427721</v>
      </c>
      <c r="F431" s="45">
        <v>0.48800000000000004</v>
      </c>
      <c r="G431" s="53">
        <v>3.3000000000000002E-2</v>
      </c>
      <c r="H431" s="53">
        <v>9.1999999999999998E-2</v>
      </c>
      <c r="I431" s="53">
        <v>0.16300000000000001</v>
      </c>
      <c r="J431" s="53"/>
      <c r="K431" s="45"/>
      <c r="L431" s="45">
        <v>3.2469999999999999</v>
      </c>
      <c r="M431" s="47"/>
      <c r="N431" s="47"/>
      <c r="O431" s="48" t="s">
        <v>34</v>
      </c>
      <c r="P431" s="49"/>
      <c r="Q431" s="54">
        <v>43920</v>
      </c>
      <c r="R431" s="54">
        <v>43920</v>
      </c>
      <c r="S431" s="51" t="s">
        <v>326</v>
      </c>
    </row>
    <row r="432" spans="1:19" x14ac:dyDescent="0.2">
      <c r="A432" s="40" t="s">
        <v>309</v>
      </c>
      <c r="B432" s="41">
        <v>0</v>
      </c>
      <c r="C432" s="41">
        <v>1</v>
      </c>
      <c r="D432" s="41">
        <v>1</v>
      </c>
      <c r="E432" s="48">
        <v>427965</v>
      </c>
      <c r="F432" s="45">
        <v>0.38600000000000001</v>
      </c>
      <c r="G432" s="53">
        <v>2.4E-2</v>
      </c>
      <c r="H432" s="53">
        <v>5.0999999999999997E-2</v>
      </c>
      <c r="I432" s="53">
        <v>0.35199999999999998</v>
      </c>
      <c r="J432" s="53"/>
      <c r="K432" s="45"/>
      <c r="L432" s="45">
        <v>0.65200000000000002</v>
      </c>
      <c r="M432" s="47"/>
      <c r="N432" s="47"/>
      <c r="O432" s="48" t="s">
        <v>32</v>
      </c>
      <c r="P432" s="49"/>
      <c r="Q432" s="54">
        <v>43921</v>
      </c>
      <c r="R432" s="54">
        <v>43921</v>
      </c>
      <c r="S432" s="51" t="s">
        <v>473</v>
      </c>
    </row>
    <row r="433" spans="1:19" x14ac:dyDescent="0.2">
      <c r="A433" s="40" t="s">
        <v>309</v>
      </c>
      <c r="B433" s="41">
        <f>C432</f>
        <v>1</v>
      </c>
      <c r="C433" s="41">
        <f>B433+D433</f>
        <v>1.4</v>
      </c>
      <c r="D433" s="41">
        <v>0.4</v>
      </c>
      <c r="E433" s="48">
        <v>427966</v>
      </c>
      <c r="F433" s="45">
        <v>9.8879999999999999</v>
      </c>
      <c r="G433" s="53">
        <v>0.51100000000000001</v>
      </c>
      <c r="H433" s="53">
        <v>0.82199999999999995</v>
      </c>
      <c r="I433" s="53">
        <v>0.81399999999999995</v>
      </c>
      <c r="J433" s="53"/>
      <c r="K433" s="45"/>
      <c r="L433" s="45">
        <v>62.396000000000001</v>
      </c>
      <c r="M433" s="47"/>
      <c r="N433" s="47"/>
      <c r="O433" s="48" t="s">
        <v>33</v>
      </c>
      <c r="P433" s="49">
        <v>0.5</v>
      </c>
      <c r="Q433" s="54">
        <v>43921</v>
      </c>
      <c r="R433" s="54">
        <v>43921</v>
      </c>
      <c r="S433" s="51" t="s">
        <v>473</v>
      </c>
    </row>
    <row r="434" spans="1:19" x14ac:dyDescent="0.2">
      <c r="A434" s="40" t="s">
        <v>309</v>
      </c>
      <c r="B434" s="41">
        <f>C433</f>
        <v>1.4</v>
      </c>
      <c r="C434" s="41">
        <f>B434+D434</f>
        <v>2.5999999999999996</v>
      </c>
      <c r="D434" s="41">
        <v>1.2</v>
      </c>
      <c r="E434" s="48">
        <v>427967</v>
      </c>
      <c r="F434" s="45">
        <v>1.3940000000000001</v>
      </c>
      <c r="G434" s="53">
        <v>1.9E-2</v>
      </c>
      <c r="H434" s="53">
        <v>2.8000000000000001E-2</v>
      </c>
      <c r="I434" s="53">
        <v>5.8000000000000003E-2</v>
      </c>
      <c r="J434" s="53"/>
      <c r="K434" s="45"/>
      <c r="L434" s="45">
        <v>0.40400000000000003</v>
      </c>
      <c r="M434" s="47"/>
      <c r="N434" s="47"/>
      <c r="O434" s="48" t="s">
        <v>34</v>
      </c>
      <c r="P434" s="49"/>
      <c r="Q434" s="54">
        <v>43921</v>
      </c>
      <c r="R434" s="54">
        <v>43921</v>
      </c>
      <c r="S434" s="51" t="s">
        <v>473</v>
      </c>
    </row>
    <row r="435" spans="1:19" x14ac:dyDescent="0.2">
      <c r="A435" s="40" t="s">
        <v>310</v>
      </c>
      <c r="B435" s="41">
        <v>0</v>
      </c>
      <c r="C435" s="41">
        <v>0.5</v>
      </c>
      <c r="D435" s="41">
        <v>0.5</v>
      </c>
      <c r="E435" s="48">
        <v>428315</v>
      </c>
      <c r="F435" s="45">
        <v>0.85400000000000009</v>
      </c>
      <c r="G435" s="53">
        <v>3.2000000000000001E-2</v>
      </c>
      <c r="H435" s="53">
        <v>3.7999999999999999E-2</v>
      </c>
      <c r="I435" s="53">
        <v>0.13800000000000001</v>
      </c>
      <c r="J435" s="53">
        <v>2.8571428571428572</v>
      </c>
      <c r="K435" s="45"/>
      <c r="L435" s="45">
        <v>2.3639999999999999</v>
      </c>
      <c r="M435" s="47"/>
      <c r="N435" s="47"/>
      <c r="O435" s="48" t="s">
        <v>32</v>
      </c>
      <c r="P435" s="49"/>
      <c r="Q435" s="54">
        <v>43923</v>
      </c>
      <c r="R435" s="54">
        <v>43923</v>
      </c>
      <c r="S435" s="51" t="s">
        <v>474</v>
      </c>
    </row>
    <row r="436" spans="1:19" x14ac:dyDescent="0.2">
      <c r="A436" s="40" t="s">
        <v>310</v>
      </c>
      <c r="B436" s="41">
        <f>C435</f>
        <v>0.5</v>
      </c>
      <c r="C436" s="41">
        <f>B436+D436</f>
        <v>1.2</v>
      </c>
      <c r="D436" s="41">
        <v>0.7</v>
      </c>
      <c r="E436" s="48">
        <v>428316</v>
      </c>
      <c r="F436" s="45">
        <v>8.3579999999999988</v>
      </c>
      <c r="G436" s="53">
        <v>1.2689999999999999</v>
      </c>
      <c r="H436" s="53">
        <v>0.91200000000000003</v>
      </c>
      <c r="I436" s="53">
        <v>11.092000000000001</v>
      </c>
      <c r="J436" s="53">
        <v>2.7777777777777821</v>
      </c>
      <c r="K436" s="45"/>
      <c r="L436" s="45">
        <v>26.06</v>
      </c>
      <c r="M436" s="47"/>
      <c r="N436" s="47"/>
      <c r="O436" s="48" t="s">
        <v>33</v>
      </c>
      <c r="P436" s="49">
        <v>0.7</v>
      </c>
      <c r="Q436" s="54">
        <v>43923</v>
      </c>
      <c r="R436" s="54">
        <v>43923</v>
      </c>
      <c r="S436" s="51" t="s">
        <v>474</v>
      </c>
    </row>
    <row r="437" spans="1:19" x14ac:dyDescent="0.2">
      <c r="A437" s="40" t="s">
        <v>310</v>
      </c>
      <c r="B437" s="41">
        <f>C436</f>
        <v>1.2</v>
      </c>
      <c r="C437" s="41">
        <f>B437+D437</f>
        <v>2.1</v>
      </c>
      <c r="D437" s="41">
        <v>0.9</v>
      </c>
      <c r="E437" s="48">
        <v>428318</v>
      </c>
      <c r="F437" s="45">
        <v>2.2959999999999998</v>
      </c>
      <c r="G437" s="53">
        <v>7.2999999999999995E-2</v>
      </c>
      <c r="H437" s="53">
        <v>8.3000000000000004E-2</v>
      </c>
      <c r="I437" s="53">
        <v>0.191</v>
      </c>
      <c r="J437" s="53">
        <v>2.8571428571428572</v>
      </c>
      <c r="K437" s="45"/>
      <c r="L437" s="45">
        <v>15.134</v>
      </c>
      <c r="M437" s="47"/>
      <c r="N437" s="47"/>
      <c r="O437" s="48" t="s">
        <v>33</v>
      </c>
      <c r="P437" s="49">
        <v>0.9</v>
      </c>
      <c r="Q437" s="54">
        <v>43923</v>
      </c>
      <c r="R437" s="54">
        <v>43923</v>
      </c>
      <c r="S437" s="51" t="s">
        <v>474</v>
      </c>
    </row>
    <row r="438" spans="1:19" x14ac:dyDescent="0.2">
      <c r="A438" s="40" t="s">
        <v>310</v>
      </c>
      <c r="B438" s="41">
        <f>C437</f>
        <v>2.1</v>
      </c>
      <c r="C438" s="41">
        <f>B438+D438</f>
        <v>3.3</v>
      </c>
      <c r="D438" s="41">
        <v>1.2</v>
      </c>
      <c r="E438" s="48">
        <v>428319</v>
      </c>
      <c r="F438" s="45">
        <v>2.194</v>
      </c>
      <c r="G438" s="53">
        <v>2.1999999999999999E-2</v>
      </c>
      <c r="H438" s="53">
        <v>3.9E-2</v>
      </c>
      <c r="I438" s="53">
        <v>0.19800000000000001</v>
      </c>
      <c r="J438" s="53">
        <v>2.8169014084506951</v>
      </c>
      <c r="K438" s="45"/>
      <c r="L438" s="45">
        <v>9.3019999999999996</v>
      </c>
      <c r="M438" s="47"/>
      <c r="N438" s="47"/>
      <c r="O438" s="48" t="s">
        <v>34</v>
      </c>
      <c r="P438" s="49"/>
      <c r="Q438" s="54">
        <v>43923</v>
      </c>
      <c r="R438" s="54">
        <v>43923</v>
      </c>
      <c r="S438" s="51" t="s">
        <v>474</v>
      </c>
    </row>
    <row r="439" spans="1:19" x14ac:dyDescent="0.2">
      <c r="A439" s="40" t="s">
        <v>311</v>
      </c>
      <c r="B439" s="41">
        <v>0</v>
      </c>
      <c r="C439" s="41">
        <v>1</v>
      </c>
      <c r="D439" s="41">
        <v>1</v>
      </c>
      <c r="E439" s="48">
        <v>428679</v>
      </c>
      <c r="F439" s="45">
        <v>0.38600000000000001</v>
      </c>
      <c r="G439" s="53">
        <v>1.4E-2</v>
      </c>
      <c r="H439" s="53">
        <v>7.0000000000000001E-3</v>
      </c>
      <c r="I439" s="53">
        <v>2.5999999999999999E-2</v>
      </c>
      <c r="J439" s="53">
        <v>2.797202797202806</v>
      </c>
      <c r="K439" s="45"/>
      <c r="L439" s="45">
        <v>2.41</v>
      </c>
      <c r="M439" s="47"/>
      <c r="N439" s="47"/>
      <c r="O439" s="48" t="s">
        <v>32</v>
      </c>
      <c r="P439" s="49"/>
      <c r="Q439" s="54">
        <v>43925</v>
      </c>
      <c r="R439" s="54">
        <v>43925</v>
      </c>
      <c r="S439" s="51" t="s">
        <v>475</v>
      </c>
    </row>
    <row r="440" spans="1:19" x14ac:dyDescent="0.2">
      <c r="A440" s="40" t="s">
        <v>311</v>
      </c>
      <c r="B440" s="41">
        <f>C439</f>
        <v>1</v>
      </c>
      <c r="C440" s="41">
        <f>B440+D440</f>
        <v>1.2</v>
      </c>
      <c r="D440" s="41">
        <v>0.2</v>
      </c>
      <c r="E440" s="48">
        <v>428680</v>
      </c>
      <c r="F440" s="45">
        <v>2.9160000000000004</v>
      </c>
      <c r="G440" s="53">
        <v>0.23200000000000001</v>
      </c>
      <c r="H440" s="53">
        <v>0.26800000000000002</v>
      </c>
      <c r="I440" s="53">
        <v>4.1349999999999998</v>
      </c>
      <c r="J440" s="53">
        <v>2.6666666666666665</v>
      </c>
      <c r="K440" s="45"/>
      <c r="L440" s="45">
        <v>13.821</v>
      </c>
      <c r="M440" s="47"/>
      <c r="N440" s="47"/>
      <c r="O440" s="48" t="s">
        <v>33</v>
      </c>
      <c r="P440" s="49">
        <v>0.2</v>
      </c>
      <c r="Q440" s="54">
        <v>43925</v>
      </c>
      <c r="R440" s="54">
        <v>43925</v>
      </c>
      <c r="S440" s="51" t="s">
        <v>475</v>
      </c>
    </row>
    <row r="441" spans="1:19" x14ac:dyDescent="0.2">
      <c r="A441" s="40" t="s">
        <v>311</v>
      </c>
      <c r="B441" s="41">
        <f>C440</f>
        <v>1.2</v>
      </c>
      <c r="C441" s="41">
        <f>B441+D441</f>
        <v>2</v>
      </c>
      <c r="D441" s="41">
        <v>0.8</v>
      </c>
      <c r="E441" s="48">
        <v>428681</v>
      </c>
      <c r="F441" s="45">
        <v>42.786000000000001</v>
      </c>
      <c r="G441" s="53">
        <v>1.133</v>
      </c>
      <c r="H441" s="53">
        <v>0.58699999999999997</v>
      </c>
      <c r="I441" s="53">
        <v>13.135999999999999</v>
      </c>
      <c r="J441" s="53">
        <v>3.0769230769230771</v>
      </c>
      <c r="K441" s="45"/>
      <c r="L441" s="45">
        <v>16.039000000000001</v>
      </c>
      <c r="M441" s="47"/>
      <c r="N441" s="47"/>
      <c r="O441" s="48" t="s">
        <v>33</v>
      </c>
      <c r="P441" s="49">
        <v>0.8</v>
      </c>
      <c r="Q441" s="54">
        <v>43925</v>
      </c>
      <c r="R441" s="54">
        <v>43925</v>
      </c>
      <c r="S441" s="51" t="s">
        <v>475</v>
      </c>
    </row>
    <row r="442" spans="1:19" x14ac:dyDescent="0.2">
      <c r="A442" s="40" t="s">
        <v>311</v>
      </c>
      <c r="B442" s="41">
        <f>C441</f>
        <v>2</v>
      </c>
      <c r="C442" s="41">
        <f>B442+D442</f>
        <v>2.9</v>
      </c>
      <c r="D442" s="41">
        <v>0.9</v>
      </c>
      <c r="E442" s="48">
        <v>428683</v>
      </c>
      <c r="F442" s="45">
        <v>0.52600000000000002</v>
      </c>
      <c r="G442" s="53">
        <v>5.8000000000000003E-2</v>
      </c>
      <c r="H442" s="53">
        <v>8.9999999999999993E-3</v>
      </c>
      <c r="I442" s="53">
        <v>0.155</v>
      </c>
      <c r="J442" s="53">
        <v>2.7586206896551726</v>
      </c>
      <c r="K442" s="45"/>
      <c r="L442" s="45">
        <v>1.4790000000000001</v>
      </c>
      <c r="M442" s="47"/>
      <c r="N442" s="47"/>
      <c r="O442" s="48" t="s">
        <v>34</v>
      </c>
      <c r="P442" s="49"/>
      <c r="Q442" s="54">
        <v>43925</v>
      </c>
      <c r="R442" s="54">
        <v>43925</v>
      </c>
      <c r="S442" s="51" t="s">
        <v>475</v>
      </c>
    </row>
    <row r="443" spans="1:19" x14ac:dyDescent="0.2">
      <c r="A443" s="36" t="s">
        <v>312</v>
      </c>
      <c r="F443" s="3"/>
      <c r="L443" s="3"/>
      <c r="Q443" s="23"/>
      <c r="R443" s="23"/>
    </row>
    <row r="444" spans="1:19" x14ac:dyDescent="0.2">
      <c r="A444" s="40" t="s">
        <v>313</v>
      </c>
      <c r="B444" s="41">
        <v>0</v>
      </c>
      <c r="C444" s="41">
        <v>1.5</v>
      </c>
      <c r="D444" s="41">
        <v>1.5</v>
      </c>
      <c r="E444" s="48">
        <v>429203</v>
      </c>
      <c r="F444" s="45">
        <v>0.33200000000000002</v>
      </c>
      <c r="G444" s="53">
        <v>0.02</v>
      </c>
      <c r="H444" s="53">
        <v>1.2999999999999999E-2</v>
      </c>
      <c r="I444" s="53">
        <v>6.2E-2</v>
      </c>
      <c r="J444" s="53">
        <v>2.5641025641025696</v>
      </c>
      <c r="K444" s="45"/>
      <c r="L444" s="45">
        <v>0.56499999999999995</v>
      </c>
      <c r="M444" s="47"/>
      <c r="N444" s="47"/>
      <c r="O444" s="48" t="s">
        <v>32</v>
      </c>
      <c r="P444" s="49"/>
      <c r="Q444" s="54">
        <v>43929</v>
      </c>
      <c r="R444" s="54">
        <v>43929</v>
      </c>
      <c r="S444" s="51" t="s">
        <v>327</v>
      </c>
    </row>
    <row r="445" spans="1:19" x14ac:dyDescent="0.2">
      <c r="A445" s="40" t="s">
        <v>313</v>
      </c>
      <c r="B445" s="41">
        <f>C444</f>
        <v>1.5</v>
      </c>
      <c r="C445" s="41">
        <f>B445+D445</f>
        <v>2.4</v>
      </c>
      <c r="D445" s="41">
        <v>0.9</v>
      </c>
      <c r="E445" s="48">
        <v>429204</v>
      </c>
      <c r="F445" s="45">
        <v>12.152000000000001</v>
      </c>
      <c r="G445" s="53">
        <v>0.88400000000000001</v>
      </c>
      <c r="H445" s="53">
        <v>0.42599999999999999</v>
      </c>
      <c r="I445" s="53">
        <v>13.553000000000001</v>
      </c>
      <c r="J445" s="53">
        <v>2.5316455696202516</v>
      </c>
      <c r="K445" s="45"/>
      <c r="L445" s="45">
        <v>78.266000000000005</v>
      </c>
      <c r="M445" s="47"/>
      <c r="N445" s="47"/>
      <c r="O445" s="48" t="s">
        <v>33</v>
      </c>
      <c r="P445" s="49">
        <v>0.9</v>
      </c>
      <c r="Q445" s="54">
        <v>43929</v>
      </c>
      <c r="R445" s="54">
        <v>43929</v>
      </c>
      <c r="S445" s="51" t="s">
        <v>327</v>
      </c>
    </row>
    <row r="446" spans="1:19" x14ac:dyDescent="0.2">
      <c r="A446" s="40" t="s">
        <v>313</v>
      </c>
      <c r="B446" s="41">
        <f>C445</f>
        <v>2.4</v>
      </c>
      <c r="C446" s="41">
        <f>B446+D446</f>
        <v>3.4</v>
      </c>
      <c r="D446" s="41">
        <v>1</v>
      </c>
      <c r="E446" s="48">
        <v>429205</v>
      </c>
      <c r="F446" s="45">
        <v>6.1780000000000008</v>
      </c>
      <c r="G446" s="53">
        <v>0.113</v>
      </c>
      <c r="H446" s="53">
        <v>3.1E-2</v>
      </c>
      <c r="I446" s="53">
        <v>2.5840000000000001</v>
      </c>
      <c r="J446" s="53">
        <v>2.5157232704402461</v>
      </c>
      <c r="K446" s="45"/>
      <c r="L446" s="45">
        <v>30.483000000000001</v>
      </c>
      <c r="M446" s="47"/>
      <c r="N446" s="47"/>
      <c r="O446" s="48" t="s">
        <v>34</v>
      </c>
      <c r="P446" s="49"/>
      <c r="Q446" s="54">
        <v>43929</v>
      </c>
      <c r="R446" s="54">
        <v>43929</v>
      </c>
      <c r="S446" s="51" t="s">
        <v>327</v>
      </c>
    </row>
    <row r="447" spans="1:19" x14ac:dyDescent="0.2">
      <c r="A447" s="40" t="s">
        <v>314</v>
      </c>
      <c r="B447" s="41">
        <v>0</v>
      </c>
      <c r="C447" s="41">
        <v>1.3</v>
      </c>
      <c r="D447" s="41">
        <v>1.3</v>
      </c>
      <c r="E447" s="48">
        <v>429382</v>
      </c>
      <c r="F447" s="45">
        <v>3.21</v>
      </c>
      <c r="G447" s="53">
        <v>0.06</v>
      </c>
      <c r="H447" s="53">
        <v>0.52700000000000002</v>
      </c>
      <c r="I447" s="53">
        <v>1.2</v>
      </c>
      <c r="J447" s="53"/>
      <c r="K447" s="45"/>
      <c r="L447" s="45">
        <v>20</v>
      </c>
      <c r="M447" s="47"/>
      <c r="N447" s="47"/>
      <c r="O447" s="48" t="s">
        <v>32</v>
      </c>
      <c r="P447" s="49"/>
      <c r="Q447" s="54">
        <v>43930</v>
      </c>
      <c r="R447" s="54">
        <v>43930</v>
      </c>
      <c r="S447" s="51" t="s">
        <v>328</v>
      </c>
    </row>
    <row r="448" spans="1:19" x14ac:dyDescent="0.2">
      <c r="A448" s="40" t="s">
        <v>314</v>
      </c>
      <c r="B448" s="41">
        <f>C447</f>
        <v>1.3</v>
      </c>
      <c r="C448" s="41">
        <f>B448+D448</f>
        <v>1.8</v>
      </c>
      <c r="D448" s="41">
        <v>0.5</v>
      </c>
      <c r="E448" s="48">
        <v>429383</v>
      </c>
      <c r="F448" s="45">
        <v>0.6</v>
      </c>
      <c r="G448" s="53">
        <v>0.66</v>
      </c>
      <c r="H448" s="53">
        <v>1.7709999999999999</v>
      </c>
      <c r="I448" s="53">
        <v>6.39</v>
      </c>
      <c r="J448" s="53"/>
      <c r="K448" s="45"/>
      <c r="L448" s="45">
        <v>25.3</v>
      </c>
      <c r="M448" s="47"/>
      <c r="N448" s="47"/>
      <c r="O448" s="48" t="s">
        <v>33</v>
      </c>
      <c r="P448" s="49">
        <v>0.5</v>
      </c>
      <c r="Q448" s="54">
        <v>43930</v>
      </c>
      <c r="R448" s="54">
        <v>43930</v>
      </c>
      <c r="S448" s="51" t="s">
        <v>328</v>
      </c>
    </row>
    <row r="449" spans="1:19" x14ac:dyDescent="0.2">
      <c r="A449" s="40" t="s">
        <v>314</v>
      </c>
      <c r="B449" s="41">
        <f>C448</f>
        <v>1.8</v>
      </c>
      <c r="C449" s="41">
        <f>B449+D449</f>
        <v>2.9000000000000004</v>
      </c>
      <c r="D449" s="41">
        <v>1.1000000000000001</v>
      </c>
      <c r="E449" s="48">
        <v>429385</v>
      </c>
      <c r="F449" s="45">
        <v>0.05</v>
      </c>
      <c r="G449" s="53">
        <v>0.06</v>
      </c>
      <c r="H449" s="53">
        <v>0.01</v>
      </c>
      <c r="I449" s="53">
        <v>0.09</v>
      </c>
      <c r="J449" s="53"/>
      <c r="K449" s="45"/>
      <c r="L449" s="45">
        <v>2.0299999999999998</v>
      </c>
      <c r="M449" s="47"/>
      <c r="N449" s="47"/>
      <c r="O449" s="48" t="s">
        <v>33</v>
      </c>
      <c r="P449" s="49">
        <v>1.1000000000000001</v>
      </c>
      <c r="Q449" s="54">
        <v>43930</v>
      </c>
      <c r="R449" s="54">
        <v>43930</v>
      </c>
      <c r="S449" s="51" t="s">
        <v>328</v>
      </c>
    </row>
    <row r="450" spans="1:19" x14ac:dyDescent="0.2">
      <c r="A450" s="40" t="s">
        <v>314</v>
      </c>
      <c r="B450" s="41">
        <f>C449</f>
        <v>2.9000000000000004</v>
      </c>
      <c r="C450" s="41">
        <f>B450+D450</f>
        <v>4.2</v>
      </c>
      <c r="D450" s="41">
        <v>1.3</v>
      </c>
      <c r="E450" s="48">
        <v>429386</v>
      </c>
      <c r="F450" s="45">
        <v>2.98</v>
      </c>
      <c r="G450" s="53">
        <v>1.05</v>
      </c>
      <c r="H450" s="53">
        <v>1.6679999999999999</v>
      </c>
      <c r="I450" s="53">
        <v>8.36</v>
      </c>
      <c r="J450" s="53"/>
      <c r="K450" s="45"/>
      <c r="L450" s="45">
        <v>38.1</v>
      </c>
      <c r="M450" s="47"/>
      <c r="N450" s="47"/>
      <c r="O450" s="48" t="s">
        <v>34</v>
      </c>
      <c r="P450" s="49"/>
      <c r="Q450" s="54">
        <v>43930</v>
      </c>
      <c r="R450" s="54">
        <v>43930</v>
      </c>
      <c r="S450" s="51" t="s">
        <v>328</v>
      </c>
    </row>
    <row r="451" spans="1:19" x14ac:dyDescent="0.2">
      <c r="A451" s="40" t="s">
        <v>315</v>
      </c>
      <c r="B451" s="41">
        <v>0</v>
      </c>
      <c r="C451" s="41">
        <v>0.8</v>
      </c>
      <c r="D451" s="41">
        <v>0.8</v>
      </c>
      <c r="E451" s="48">
        <v>429617</v>
      </c>
      <c r="F451" s="45">
        <v>0.376</v>
      </c>
      <c r="G451" s="53">
        <v>0.34499999999999997</v>
      </c>
      <c r="H451" s="53">
        <v>0.10199999999999999</v>
      </c>
      <c r="I451" s="53">
        <v>0.63200000000000001</v>
      </c>
      <c r="J451" s="53">
        <v>3.1007751937984551</v>
      </c>
      <c r="K451" s="45"/>
      <c r="L451" s="45">
        <v>4.165</v>
      </c>
      <c r="M451" s="47"/>
      <c r="N451" s="47"/>
      <c r="O451" s="48" t="s">
        <v>32</v>
      </c>
      <c r="P451" s="49"/>
      <c r="Q451" s="54">
        <v>43932</v>
      </c>
      <c r="R451" s="54">
        <v>43932</v>
      </c>
      <c r="S451" s="51" t="s">
        <v>329</v>
      </c>
    </row>
    <row r="452" spans="1:19" x14ac:dyDescent="0.2">
      <c r="A452" s="40" t="s">
        <v>315</v>
      </c>
      <c r="B452" s="41">
        <f>C451</f>
        <v>0.8</v>
      </c>
      <c r="C452" s="41">
        <f>B452+D452</f>
        <v>1.3</v>
      </c>
      <c r="D452" s="41">
        <v>0.5</v>
      </c>
      <c r="E452" s="48">
        <v>429618</v>
      </c>
      <c r="F452" s="45">
        <v>6.74</v>
      </c>
      <c r="G452" s="53">
        <v>0.503</v>
      </c>
      <c r="H452" s="53">
        <v>1.139</v>
      </c>
      <c r="I452" s="53">
        <v>10.981999999999999</v>
      </c>
      <c r="J452" s="53">
        <v>3.1007751937984414</v>
      </c>
      <c r="K452" s="45"/>
      <c r="L452" s="45">
        <v>38.613</v>
      </c>
      <c r="M452" s="47"/>
      <c r="N452" s="47"/>
      <c r="O452" s="48" t="s">
        <v>33</v>
      </c>
      <c r="P452" s="49">
        <v>0.5</v>
      </c>
      <c r="Q452" s="54">
        <v>43932</v>
      </c>
      <c r="R452" s="54">
        <v>43932</v>
      </c>
      <c r="S452" s="51" t="s">
        <v>329</v>
      </c>
    </row>
    <row r="453" spans="1:19" x14ac:dyDescent="0.2">
      <c r="A453" s="40" t="s">
        <v>315</v>
      </c>
      <c r="B453" s="41">
        <f>C452</f>
        <v>1.3</v>
      </c>
      <c r="C453" s="41">
        <f>B453+D453</f>
        <v>2.7</v>
      </c>
      <c r="D453" s="41">
        <v>1.4</v>
      </c>
      <c r="E453" s="48">
        <v>429620</v>
      </c>
      <c r="F453" s="45">
        <v>0.37799999999999995</v>
      </c>
      <c r="G453" s="53">
        <v>3.5999999999999997E-2</v>
      </c>
      <c r="H453" s="53">
        <v>3.9E-2</v>
      </c>
      <c r="I453" s="53">
        <v>0.72799999999999998</v>
      </c>
      <c r="J453" s="53">
        <v>3.1250000000000111</v>
      </c>
      <c r="K453" s="45"/>
      <c r="L453" s="45">
        <v>2.6619999999999999</v>
      </c>
      <c r="M453" s="47"/>
      <c r="N453" s="47"/>
      <c r="O453" s="48" t="s">
        <v>33</v>
      </c>
      <c r="P453" s="49">
        <v>1.4</v>
      </c>
      <c r="Q453" s="54">
        <v>43932</v>
      </c>
      <c r="R453" s="54">
        <v>43932</v>
      </c>
      <c r="S453" s="51" t="s">
        <v>329</v>
      </c>
    </row>
    <row r="454" spans="1:19" x14ac:dyDescent="0.2">
      <c r="A454" s="40" t="s">
        <v>315</v>
      </c>
      <c r="B454" s="41">
        <f>C453</f>
        <v>2.7</v>
      </c>
      <c r="C454" s="41">
        <f>B454+D454</f>
        <v>3.5</v>
      </c>
      <c r="D454" s="41">
        <v>0.8</v>
      </c>
      <c r="E454" s="48">
        <v>429621</v>
      </c>
      <c r="F454" s="45">
        <v>0.43</v>
      </c>
      <c r="G454" s="53">
        <v>3.4000000000000002E-2</v>
      </c>
      <c r="H454" s="53">
        <v>2.4E-2</v>
      </c>
      <c r="I454" s="53">
        <v>0.73</v>
      </c>
      <c r="J454" s="53">
        <v>3.0769230769230771</v>
      </c>
      <c r="K454" s="45"/>
      <c r="L454" s="45">
        <v>5.798</v>
      </c>
      <c r="M454" s="47"/>
      <c r="N454" s="47"/>
      <c r="O454" s="48" t="s">
        <v>34</v>
      </c>
      <c r="P454" s="49"/>
      <c r="Q454" s="54">
        <v>43932</v>
      </c>
      <c r="R454" s="54">
        <v>43932</v>
      </c>
      <c r="S454" s="51" t="s">
        <v>329</v>
      </c>
    </row>
    <row r="455" spans="1:19" x14ac:dyDescent="0.2">
      <c r="A455" s="40" t="s">
        <v>316</v>
      </c>
      <c r="B455" s="41">
        <v>0</v>
      </c>
      <c r="C455" s="41">
        <v>0.6</v>
      </c>
      <c r="D455" s="41">
        <v>0.6</v>
      </c>
      <c r="E455" s="48">
        <v>430117</v>
      </c>
      <c r="F455" s="45">
        <v>6.64</v>
      </c>
      <c r="G455" s="53">
        <v>1.244</v>
      </c>
      <c r="H455" s="53">
        <v>1.06</v>
      </c>
      <c r="I455" s="53">
        <v>12.456</v>
      </c>
      <c r="J455" s="53">
        <v>3.0075187969924917</v>
      </c>
      <c r="K455" s="45"/>
      <c r="L455" s="45">
        <v>11.677</v>
      </c>
      <c r="M455" s="47"/>
      <c r="N455" s="47"/>
      <c r="O455" s="48" t="s">
        <v>33</v>
      </c>
      <c r="P455" s="49">
        <v>0.6</v>
      </c>
      <c r="Q455" s="54">
        <v>43934</v>
      </c>
      <c r="R455" s="54">
        <v>43934</v>
      </c>
      <c r="S455" s="51" t="s">
        <v>330</v>
      </c>
    </row>
    <row r="456" spans="1:19" x14ac:dyDescent="0.2">
      <c r="A456" s="40" t="s">
        <v>316</v>
      </c>
      <c r="B456" s="41">
        <f>C455</f>
        <v>0.6</v>
      </c>
      <c r="C456" s="41">
        <f>B456+D456</f>
        <v>1.1000000000000001</v>
      </c>
      <c r="D456" s="41">
        <v>0.5</v>
      </c>
      <c r="E456" s="48">
        <v>430118</v>
      </c>
      <c r="F456" s="45">
        <v>678.85599999999988</v>
      </c>
      <c r="G456" s="53">
        <v>0.14199999999999999</v>
      </c>
      <c r="H456" s="53">
        <v>3.0379999999999998</v>
      </c>
      <c r="I456" s="53">
        <v>2.7829999999999999</v>
      </c>
      <c r="J456" s="53">
        <v>2.7027027027027111</v>
      </c>
      <c r="K456" s="45"/>
      <c r="L456" s="45">
        <v>500</v>
      </c>
      <c r="M456" s="47"/>
      <c r="N456" s="47"/>
      <c r="O456" s="48" t="s">
        <v>33</v>
      </c>
      <c r="P456" s="49">
        <v>0.5</v>
      </c>
      <c r="Q456" s="54">
        <v>43934</v>
      </c>
      <c r="R456" s="54">
        <v>43934</v>
      </c>
      <c r="S456" s="51" t="s">
        <v>330</v>
      </c>
    </row>
    <row r="457" spans="1:19" x14ac:dyDescent="0.2">
      <c r="A457" s="40" t="s">
        <v>316</v>
      </c>
      <c r="B457" s="41">
        <f>C456</f>
        <v>1.1000000000000001</v>
      </c>
      <c r="C457" s="41">
        <f>B457+D457</f>
        <v>2.4000000000000004</v>
      </c>
      <c r="D457" s="41">
        <v>1.3</v>
      </c>
      <c r="E457" s="48">
        <v>430119</v>
      </c>
      <c r="F457" s="45">
        <v>2.1240000000000001</v>
      </c>
      <c r="G457" s="53">
        <v>0.16300000000000001</v>
      </c>
      <c r="H457" s="53">
        <v>0.17399999999999999</v>
      </c>
      <c r="I457" s="53">
        <v>0.998</v>
      </c>
      <c r="J457" s="53">
        <v>2.6315789473684132</v>
      </c>
      <c r="K457" s="45"/>
      <c r="L457" s="45">
        <v>18.600999999999999</v>
      </c>
      <c r="M457" s="47"/>
      <c r="N457" s="47"/>
      <c r="O457" s="48" t="s">
        <v>34</v>
      </c>
      <c r="P457" s="49"/>
      <c r="Q457" s="54">
        <v>43934</v>
      </c>
      <c r="R457" s="54">
        <v>43934</v>
      </c>
      <c r="S457" s="51" t="s">
        <v>330</v>
      </c>
    </row>
    <row r="458" spans="1:19" x14ac:dyDescent="0.2">
      <c r="A458" s="40" t="s">
        <v>316</v>
      </c>
      <c r="B458" s="41">
        <f>C457</f>
        <v>2.4000000000000004</v>
      </c>
      <c r="C458" s="41">
        <f>B458+D458</f>
        <v>3.7</v>
      </c>
      <c r="D458" s="41">
        <v>1.3</v>
      </c>
      <c r="E458" s="48">
        <v>430120</v>
      </c>
      <c r="F458" s="45">
        <v>15.782</v>
      </c>
      <c r="G458" s="53">
        <v>0.108</v>
      </c>
      <c r="H458" s="53">
        <v>0.39400000000000002</v>
      </c>
      <c r="I458" s="53">
        <v>0.95499999999999996</v>
      </c>
      <c r="J458" s="53">
        <v>2.7397260273972561</v>
      </c>
      <c r="K458" s="45"/>
      <c r="L458" s="45">
        <v>26.284000000000002</v>
      </c>
      <c r="M458" s="47"/>
      <c r="N458" s="47"/>
      <c r="O458" s="48" t="s">
        <v>34</v>
      </c>
      <c r="P458" s="49"/>
      <c r="Q458" s="54">
        <v>43934</v>
      </c>
      <c r="R458" s="54">
        <v>43934</v>
      </c>
      <c r="S458" s="51" t="s">
        <v>330</v>
      </c>
    </row>
    <row r="459" spans="1:19" x14ac:dyDescent="0.2">
      <c r="A459" s="40" t="s">
        <v>317</v>
      </c>
      <c r="B459" s="41">
        <v>0</v>
      </c>
      <c r="C459" s="41">
        <v>1.1000000000000001</v>
      </c>
      <c r="D459" s="41">
        <v>1.1000000000000001</v>
      </c>
      <c r="E459" s="48">
        <v>430512</v>
      </c>
      <c r="F459" s="45">
        <v>1.0639999999999998</v>
      </c>
      <c r="G459" s="53">
        <v>1.9E-2</v>
      </c>
      <c r="H459" s="53">
        <v>2.1000000000000001E-2</v>
      </c>
      <c r="I459" s="53">
        <v>6.2E-2</v>
      </c>
      <c r="J459" s="53">
        <v>2.8571428571428572</v>
      </c>
      <c r="K459" s="45"/>
      <c r="L459" s="45">
        <v>2.8439999999999999</v>
      </c>
      <c r="M459" s="47"/>
      <c r="N459" s="47"/>
      <c r="O459" s="48" t="s">
        <v>32</v>
      </c>
      <c r="P459" s="49"/>
      <c r="Q459" s="54">
        <v>43937</v>
      </c>
      <c r="R459" s="54">
        <v>43937</v>
      </c>
      <c r="S459" s="51" t="s">
        <v>331</v>
      </c>
    </row>
    <row r="460" spans="1:19" x14ac:dyDescent="0.2">
      <c r="A460" s="40" t="s">
        <v>317</v>
      </c>
      <c r="B460" s="41">
        <f>C459</f>
        <v>1.1000000000000001</v>
      </c>
      <c r="C460" s="41">
        <f>B460+D460</f>
        <v>2.4000000000000004</v>
      </c>
      <c r="D460" s="41">
        <v>1.3</v>
      </c>
      <c r="E460" s="48">
        <v>430513</v>
      </c>
      <c r="F460" s="45">
        <v>2.7680000000000002</v>
      </c>
      <c r="G460" s="53">
        <v>0.20200000000000001</v>
      </c>
      <c r="H460" s="53">
        <v>0.48799999999999999</v>
      </c>
      <c r="I460" s="53">
        <v>1.171</v>
      </c>
      <c r="J460" s="53">
        <v>2.8571428571428572</v>
      </c>
      <c r="K460" s="45"/>
      <c r="L460" s="45">
        <v>36.228000000000002</v>
      </c>
      <c r="M460" s="47"/>
      <c r="N460" s="47"/>
      <c r="O460" s="48" t="s">
        <v>33</v>
      </c>
      <c r="P460" s="49">
        <v>1.3</v>
      </c>
      <c r="Q460" s="54">
        <v>43937</v>
      </c>
      <c r="R460" s="54">
        <v>43937</v>
      </c>
      <c r="S460" s="51" t="s">
        <v>331</v>
      </c>
    </row>
    <row r="461" spans="1:19" x14ac:dyDescent="0.2">
      <c r="A461" s="40" t="s">
        <v>317</v>
      </c>
      <c r="B461" s="41">
        <f>C460</f>
        <v>2.4000000000000004</v>
      </c>
      <c r="C461" s="41">
        <f>B461+D461</f>
        <v>3.9000000000000004</v>
      </c>
      <c r="D461" s="41">
        <v>1.5</v>
      </c>
      <c r="E461" s="48">
        <v>430515</v>
      </c>
      <c r="F461" s="45">
        <v>18.396000000000001</v>
      </c>
      <c r="G461" s="53">
        <v>5.3999999999999999E-2</v>
      </c>
      <c r="H461" s="53">
        <v>2.1000000000000001E-2</v>
      </c>
      <c r="I461" s="53">
        <v>5.3999999999999999E-2</v>
      </c>
      <c r="J461" s="53">
        <v>2.8368794326241202</v>
      </c>
      <c r="K461" s="45"/>
      <c r="L461" s="45">
        <v>24.408000000000001</v>
      </c>
      <c r="M461" s="47"/>
      <c r="N461" s="47"/>
      <c r="O461" s="48" t="s">
        <v>34</v>
      </c>
      <c r="P461" s="49"/>
      <c r="Q461" s="54">
        <v>43937</v>
      </c>
      <c r="R461" s="54">
        <v>43937</v>
      </c>
      <c r="S461" s="51" t="s">
        <v>331</v>
      </c>
    </row>
    <row r="462" spans="1:19" x14ac:dyDescent="0.2">
      <c r="A462" s="40" t="s">
        <v>318</v>
      </c>
      <c r="B462" s="41">
        <v>0</v>
      </c>
      <c r="C462" s="41">
        <v>1.1000000000000001</v>
      </c>
      <c r="D462" s="41">
        <v>1.1000000000000001</v>
      </c>
      <c r="E462" s="48">
        <v>430634</v>
      </c>
      <c r="F462" s="45">
        <v>0.32200000000000001</v>
      </c>
      <c r="G462" s="53">
        <v>2.7E-2</v>
      </c>
      <c r="H462" s="53">
        <v>2.2698000000000002E-3</v>
      </c>
      <c r="I462" s="53">
        <v>3.5999999999999997E-2</v>
      </c>
      <c r="J462" s="53">
        <v>2.9197080291970825</v>
      </c>
      <c r="K462" s="45"/>
      <c r="L462" s="45">
        <v>-0.121</v>
      </c>
      <c r="M462" s="47"/>
      <c r="N462" s="47"/>
      <c r="O462" s="48" t="s">
        <v>32</v>
      </c>
      <c r="P462" s="49"/>
      <c r="Q462" s="54">
        <v>43938</v>
      </c>
      <c r="R462" s="54">
        <v>43938</v>
      </c>
      <c r="S462" s="51" t="s">
        <v>332</v>
      </c>
    </row>
    <row r="463" spans="1:19" x14ac:dyDescent="0.2">
      <c r="A463" s="40" t="s">
        <v>318</v>
      </c>
      <c r="B463" s="41">
        <f>C462</f>
        <v>1.1000000000000001</v>
      </c>
      <c r="C463" s="41">
        <f>B463+D463</f>
        <v>1.5</v>
      </c>
      <c r="D463" s="41">
        <v>0.4</v>
      </c>
      <c r="E463" s="48">
        <v>430635</v>
      </c>
      <c r="F463" s="45">
        <v>20.75</v>
      </c>
      <c r="G463" s="53">
        <v>0.57599999999999996</v>
      </c>
      <c r="H463" s="53">
        <v>0.91900000000000004</v>
      </c>
      <c r="I463" s="53">
        <v>1.3120000000000001</v>
      </c>
      <c r="J463" s="53">
        <v>2.9411764705882302</v>
      </c>
      <c r="K463" s="45"/>
      <c r="L463" s="45">
        <v>140</v>
      </c>
      <c r="M463" s="47"/>
      <c r="N463" s="47"/>
      <c r="O463" s="48" t="s">
        <v>33</v>
      </c>
      <c r="P463" s="49">
        <v>0.4</v>
      </c>
      <c r="Q463" s="54">
        <v>43938</v>
      </c>
      <c r="R463" s="54">
        <v>43938</v>
      </c>
      <c r="S463" s="51" t="s">
        <v>332</v>
      </c>
    </row>
    <row r="464" spans="1:19" x14ac:dyDescent="0.2">
      <c r="A464" s="40" t="s">
        <v>318</v>
      </c>
      <c r="B464" s="41">
        <f>C463</f>
        <v>1.5</v>
      </c>
      <c r="C464" s="41">
        <f>B464+D464</f>
        <v>2.9</v>
      </c>
      <c r="D464" s="41">
        <v>1.4</v>
      </c>
      <c r="E464" s="48">
        <v>430636</v>
      </c>
      <c r="F464" s="45">
        <v>0.73599999999999999</v>
      </c>
      <c r="G464" s="53">
        <v>1.4999999999999999E-2</v>
      </c>
      <c r="H464" s="53">
        <v>2.8000000000000001E-2</v>
      </c>
      <c r="I464" s="53">
        <v>0.27400000000000002</v>
      </c>
      <c r="J464" s="53">
        <v>2.9197080291970825</v>
      </c>
      <c r="K464" s="45"/>
      <c r="L464" s="45">
        <v>3.1749999999999998</v>
      </c>
      <c r="M464" s="47"/>
      <c r="N464" s="47"/>
      <c r="O464" s="48" t="s">
        <v>33</v>
      </c>
      <c r="P464" s="49">
        <v>1.4</v>
      </c>
      <c r="Q464" s="54">
        <v>43938</v>
      </c>
      <c r="R464" s="54">
        <v>43938</v>
      </c>
      <c r="S464" s="51" t="s">
        <v>332</v>
      </c>
    </row>
    <row r="465" spans="1:19" x14ac:dyDescent="0.2">
      <c r="A465" s="40" t="s">
        <v>318</v>
      </c>
      <c r="B465" s="41">
        <f>C464</f>
        <v>2.9</v>
      </c>
      <c r="C465" s="41">
        <f>B465+D465</f>
        <v>3.3</v>
      </c>
      <c r="D465" s="41">
        <v>0.4</v>
      </c>
      <c r="E465" s="48">
        <v>430637</v>
      </c>
      <c r="F465" s="45">
        <v>21.762000000000004</v>
      </c>
      <c r="G465" s="53">
        <v>0.57799999999999996</v>
      </c>
      <c r="H465" s="53">
        <v>0.73</v>
      </c>
      <c r="I465" s="53">
        <v>0.73199999999999998</v>
      </c>
      <c r="J465" s="53">
        <v>2.8776978417266235</v>
      </c>
      <c r="K465" s="45"/>
      <c r="L465" s="45">
        <v>76.632999999999996</v>
      </c>
      <c r="M465" s="47"/>
      <c r="N465" s="47"/>
      <c r="O465" s="48" t="s">
        <v>33</v>
      </c>
      <c r="P465" s="49">
        <v>0.4</v>
      </c>
      <c r="Q465" s="54">
        <v>43938</v>
      </c>
      <c r="R465" s="54">
        <v>43938</v>
      </c>
      <c r="S465" s="51" t="s">
        <v>332</v>
      </c>
    </row>
    <row r="466" spans="1:19" x14ac:dyDescent="0.2">
      <c r="A466" s="40" t="s">
        <v>318</v>
      </c>
      <c r="B466" s="41">
        <f>C465</f>
        <v>3.3</v>
      </c>
      <c r="C466" s="41">
        <f>B466+D466</f>
        <v>3.5999999999999996</v>
      </c>
      <c r="D466" s="41">
        <v>0.3</v>
      </c>
      <c r="E466" s="48">
        <v>430639</v>
      </c>
      <c r="F466" s="45">
        <v>5.6139999999999999</v>
      </c>
      <c r="G466" s="53">
        <v>0.16500000000000001</v>
      </c>
      <c r="H466" s="53">
        <v>0.15</v>
      </c>
      <c r="I466" s="53">
        <v>3.9039999999999999</v>
      </c>
      <c r="J466" s="53">
        <v>2.9411764705882302</v>
      </c>
      <c r="K466" s="45"/>
      <c r="L466" s="45">
        <v>43.058</v>
      </c>
      <c r="M466" s="47"/>
      <c r="N466" s="47"/>
      <c r="O466" s="48" t="s">
        <v>34</v>
      </c>
      <c r="P466" s="49"/>
      <c r="Q466" s="54">
        <v>43938</v>
      </c>
      <c r="R466" s="54">
        <v>43938</v>
      </c>
      <c r="S466" s="51" t="s">
        <v>332</v>
      </c>
    </row>
    <row r="467" spans="1:19" x14ac:dyDescent="0.2">
      <c r="A467" s="40" t="s">
        <v>319</v>
      </c>
      <c r="B467" s="41">
        <v>0</v>
      </c>
      <c r="C467" s="41">
        <v>0.8</v>
      </c>
      <c r="D467" s="41">
        <v>0.8</v>
      </c>
      <c r="E467" s="48">
        <v>430900</v>
      </c>
      <c r="F467" s="45">
        <v>0.126</v>
      </c>
      <c r="G467" s="53">
        <v>3.6999999999999998E-2</v>
      </c>
      <c r="H467" s="53">
        <v>7.4999999999999997E-2</v>
      </c>
      <c r="I467" s="53">
        <v>0.25600000000000001</v>
      </c>
      <c r="J467" s="53">
        <v>2.7586206896551726</v>
      </c>
      <c r="K467" s="45"/>
      <c r="L467" s="45">
        <v>-0.42699999999999999</v>
      </c>
      <c r="M467" s="47"/>
      <c r="N467" s="47"/>
      <c r="O467" s="48" t="s">
        <v>32</v>
      </c>
      <c r="P467" s="49"/>
      <c r="Q467" s="54">
        <v>43940</v>
      </c>
      <c r="R467" s="54">
        <v>43940</v>
      </c>
      <c r="S467" s="51" t="s">
        <v>333</v>
      </c>
    </row>
    <row r="468" spans="1:19" x14ac:dyDescent="0.2">
      <c r="A468" s="40" t="s">
        <v>319</v>
      </c>
      <c r="B468" s="41">
        <f>C467</f>
        <v>0.8</v>
      </c>
      <c r="C468" s="41">
        <f>B468+D468</f>
        <v>2.5</v>
      </c>
      <c r="D468" s="41">
        <v>1.7</v>
      </c>
      <c r="E468" s="48">
        <v>430901</v>
      </c>
      <c r="F468" s="45">
        <v>1.722</v>
      </c>
      <c r="G468" s="53">
        <v>6.2E-2</v>
      </c>
      <c r="H468" s="53">
        <v>4.3999999999999997E-2</v>
      </c>
      <c r="I468" s="53">
        <v>0.20799999999999999</v>
      </c>
      <c r="J468" s="53">
        <v>2.7586206896551726</v>
      </c>
      <c r="K468" s="45"/>
      <c r="L468" s="45">
        <v>4.2629999999999999</v>
      </c>
      <c r="M468" s="47"/>
      <c r="N468" s="47"/>
      <c r="O468" s="48" t="s">
        <v>33</v>
      </c>
      <c r="P468" s="49">
        <v>1.7</v>
      </c>
      <c r="Q468" s="54">
        <v>43940</v>
      </c>
      <c r="R468" s="54">
        <v>43940</v>
      </c>
      <c r="S468" s="51" t="s">
        <v>333</v>
      </c>
    </row>
    <row r="469" spans="1:19" x14ac:dyDescent="0.2">
      <c r="A469" s="40" t="s">
        <v>319</v>
      </c>
      <c r="B469" s="41">
        <f>C468</f>
        <v>2.5</v>
      </c>
      <c r="C469" s="41">
        <f>B469+D469</f>
        <v>3.1</v>
      </c>
      <c r="D469" s="41">
        <v>0.6</v>
      </c>
      <c r="E469" s="48">
        <v>430903</v>
      </c>
      <c r="F469" s="45">
        <v>1.23</v>
      </c>
      <c r="G469" s="53">
        <v>2.2040000000000002</v>
      </c>
      <c r="H469" s="53">
        <v>0.83099999999999996</v>
      </c>
      <c r="I469" s="53">
        <v>9.0359999999999996</v>
      </c>
      <c r="J469" s="53">
        <v>2.6845637583892659</v>
      </c>
      <c r="K469" s="45"/>
      <c r="L469" s="45">
        <v>30.103000000000002</v>
      </c>
      <c r="M469" s="47"/>
      <c r="N469" s="47"/>
      <c r="O469" s="48" t="s">
        <v>33</v>
      </c>
      <c r="P469" s="49">
        <v>0.6</v>
      </c>
      <c r="Q469" s="54">
        <v>43940</v>
      </c>
      <c r="R469" s="54">
        <v>43940</v>
      </c>
      <c r="S469" s="51" t="s">
        <v>333</v>
      </c>
    </row>
    <row r="470" spans="1:19" x14ac:dyDescent="0.2">
      <c r="A470" s="40" t="s">
        <v>319</v>
      </c>
      <c r="B470" s="41">
        <f>C469</f>
        <v>3.1</v>
      </c>
      <c r="C470" s="41">
        <f>B470+D470</f>
        <v>3.8</v>
      </c>
      <c r="D470" s="41">
        <v>0.7</v>
      </c>
      <c r="E470" s="48">
        <v>430904</v>
      </c>
      <c r="F470" s="45">
        <v>41.148000000000003</v>
      </c>
      <c r="G470" s="53">
        <v>0.79700000000000004</v>
      </c>
      <c r="H470" s="53">
        <v>0.876</v>
      </c>
      <c r="I470" s="53">
        <v>2.52</v>
      </c>
      <c r="J470" s="53">
        <v>2.6845637583892659</v>
      </c>
      <c r="K470" s="45"/>
      <c r="L470" s="45">
        <v>55.195999999999998</v>
      </c>
      <c r="M470" s="47"/>
      <c r="N470" s="47"/>
      <c r="O470" s="48" t="s">
        <v>34</v>
      </c>
      <c r="P470" s="49"/>
      <c r="Q470" s="54">
        <v>43940</v>
      </c>
      <c r="R470" s="54">
        <v>43940</v>
      </c>
      <c r="S470" s="51" t="s">
        <v>333</v>
      </c>
    </row>
    <row r="471" spans="1:19" x14ac:dyDescent="0.2">
      <c r="A471" s="40" t="s">
        <v>320</v>
      </c>
      <c r="B471" s="41">
        <v>0</v>
      </c>
      <c r="C471" s="41">
        <v>0.9</v>
      </c>
      <c r="D471" s="41">
        <v>0.9</v>
      </c>
      <c r="E471" s="48">
        <v>431037</v>
      </c>
      <c r="F471" s="45">
        <v>1.6880000000000002</v>
      </c>
      <c r="G471" s="53">
        <v>0.13200000000000001</v>
      </c>
      <c r="H471" s="53">
        <v>0.38200000000000001</v>
      </c>
      <c r="I471" s="53">
        <v>1.623</v>
      </c>
      <c r="J471" s="53"/>
      <c r="K471" s="45"/>
      <c r="L471" s="45">
        <v>7.45</v>
      </c>
      <c r="M471" s="47"/>
      <c r="N471" s="47"/>
      <c r="O471" s="48" t="s">
        <v>32</v>
      </c>
      <c r="P471" s="49"/>
      <c r="Q471" s="54">
        <v>43941</v>
      </c>
      <c r="R471" s="54">
        <v>43941</v>
      </c>
      <c r="S471" s="51" t="s">
        <v>334</v>
      </c>
    </row>
    <row r="472" spans="1:19" x14ac:dyDescent="0.2">
      <c r="A472" s="40" t="s">
        <v>320</v>
      </c>
      <c r="B472" s="41">
        <f>C471</f>
        <v>0.9</v>
      </c>
      <c r="C472" s="41">
        <f>B472+D472</f>
        <v>2</v>
      </c>
      <c r="D472" s="41">
        <v>1.1000000000000001</v>
      </c>
      <c r="E472" s="48">
        <v>431039</v>
      </c>
      <c r="F472" s="45">
        <v>8.6859999999999999</v>
      </c>
      <c r="G472" s="53">
        <v>0.70799999999999996</v>
      </c>
      <c r="H472" s="53">
        <v>0.57399999999999995</v>
      </c>
      <c r="I472" s="53">
        <v>7.883</v>
      </c>
      <c r="J472" s="53"/>
      <c r="K472" s="45"/>
      <c r="L472" s="45">
        <v>57.31</v>
      </c>
      <c r="M472" s="47"/>
      <c r="N472" s="47"/>
      <c r="O472" s="48" t="s">
        <v>33</v>
      </c>
      <c r="P472" s="49">
        <v>1.1000000000000001</v>
      </c>
      <c r="Q472" s="54">
        <v>43941</v>
      </c>
      <c r="R472" s="54">
        <v>43941</v>
      </c>
      <c r="S472" s="51" t="s">
        <v>334</v>
      </c>
    </row>
    <row r="473" spans="1:19" x14ac:dyDescent="0.2">
      <c r="A473" s="40" t="s">
        <v>320</v>
      </c>
      <c r="B473" s="41">
        <f>C472</f>
        <v>2</v>
      </c>
      <c r="C473" s="41">
        <f>B473+D473</f>
        <v>3.4</v>
      </c>
      <c r="D473" s="41">
        <v>1.4</v>
      </c>
      <c r="E473" s="48">
        <v>431040</v>
      </c>
      <c r="F473" s="45">
        <v>2.4500000000000002</v>
      </c>
      <c r="G473" s="53">
        <v>1.0740000000000001</v>
      </c>
      <c r="H473" s="53">
        <v>0.76900000000000002</v>
      </c>
      <c r="I473" s="53">
        <v>0.73899999999999999</v>
      </c>
      <c r="J473" s="53"/>
      <c r="K473" s="45"/>
      <c r="L473" s="45">
        <v>18.690999999999999</v>
      </c>
      <c r="M473" s="47"/>
      <c r="N473" s="47"/>
      <c r="O473" s="48" t="s">
        <v>33</v>
      </c>
      <c r="P473" s="49">
        <v>1.4</v>
      </c>
      <c r="Q473" s="54">
        <v>43941</v>
      </c>
      <c r="R473" s="54">
        <v>43941</v>
      </c>
      <c r="S473" s="51" t="s">
        <v>334</v>
      </c>
    </row>
    <row r="474" spans="1:19" x14ac:dyDescent="0.2">
      <c r="A474" s="40" t="s">
        <v>320</v>
      </c>
      <c r="B474" s="41">
        <f>C473</f>
        <v>3.4</v>
      </c>
      <c r="C474" s="41">
        <f>B474+D474</f>
        <v>4.2</v>
      </c>
      <c r="D474" s="41">
        <v>0.8</v>
      </c>
      <c r="E474" s="48">
        <v>431041</v>
      </c>
      <c r="F474" s="45">
        <v>1.57</v>
      </c>
      <c r="G474" s="53">
        <v>0.16800000000000001</v>
      </c>
      <c r="H474" s="53">
        <v>0.32700000000000001</v>
      </c>
      <c r="I474" s="53">
        <v>1.1499999999999999</v>
      </c>
      <c r="J474" s="53"/>
      <c r="K474" s="45"/>
      <c r="L474" s="45">
        <v>8.0419999999999998</v>
      </c>
      <c r="M474" s="47"/>
      <c r="N474" s="47"/>
      <c r="O474" s="48" t="s">
        <v>34</v>
      </c>
      <c r="P474" s="49"/>
      <c r="Q474" s="54">
        <v>43941</v>
      </c>
      <c r="R474" s="54">
        <v>43941</v>
      </c>
      <c r="S474" s="51" t="s">
        <v>334</v>
      </c>
    </row>
    <row r="475" spans="1:19" x14ac:dyDescent="0.2">
      <c r="A475" s="40" t="s">
        <v>321</v>
      </c>
      <c r="B475" s="41">
        <v>0</v>
      </c>
      <c r="C475" s="41">
        <v>1</v>
      </c>
      <c r="D475" s="41">
        <v>1</v>
      </c>
      <c r="E475" s="48">
        <v>431343</v>
      </c>
      <c r="F475" s="45">
        <v>1.246</v>
      </c>
      <c r="G475" s="53">
        <v>7.0000000000000007E-2</v>
      </c>
      <c r="H475" s="53">
        <v>0.14899999999999999</v>
      </c>
      <c r="I475" s="53">
        <v>0.55900000000000005</v>
      </c>
      <c r="J475" s="53"/>
      <c r="K475" s="45"/>
      <c r="L475" s="45">
        <v>10.032999999999999</v>
      </c>
      <c r="M475" s="47"/>
      <c r="N475" s="47"/>
      <c r="O475" s="48" t="s">
        <v>32</v>
      </c>
      <c r="P475" s="49"/>
      <c r="Q475" s="54">
        <v>43943</v>
      </c>
      <c r="R475" s="54">
        <v>43943</v>
      </c>
      <c r="S475" s="51" t="s">
        <v>335</v>
      </c>
    </row>
    <row r="476" spans="1:19" x14ac:dyDescent="0.2">
      <c r="A476" s="40" t="s">
        <v>321</v>
      </c>
      <c r="B476" s="41">
        <f>C475</f>
        <v>1</v>
      </c>
      <c r="C476" s="41">
        <f>B476+D476</f>
        <v>2</v>
      </c>
      <c r="D476" s="41">
        <v>1</v>
      </c>
      <c r="E476" s="48">
        <v>431344</v>
      </c>
      <c r="F476" s="45">
        <v>2.0780000000000003</v>
      </c>
      <c r="G476" s="53">
        <v>8.5999999999999993E-2</v>
      </c>
      <c r="H476" s="53">
        <v>0.19900000000000001</v>
      </c>
      <c r="I476" s="53">
        <v>0.90600000000000003</v>
      </c>
      <c r="J476" s="53"/>
      <c r="K476" s="45"/>
      <c r="L476" s="45">
        <v>12.846</v>
      </c>
      <c r="M476" s="47"/>
      <c r="N476" s="47"/>
      <c r="O476" s="48" t="s">
        <v>33</v>
      </c>
      <c r="P476" s="49">
        <v>1</v>
      </c>
      <c r="Q476" s="54">
        <v>43943</v>
      </c>
      <c r="R476" s="54">
        <v>43943</v>
      </c>
      <c r="S476" s="51" t="s">
        <v>335</v>
      </c>
    </row>
    <row r="477" spans="1:19" x14ac:dyDescent="0.2">
      <c r="A477" s="40" t="s">
        <v>321</v>
      </c>
      <c r="B477" s="41">
        <f>C476</f>
        <v>2</v>
      </c>
      <c r="C477" s="41">
        <f>B477+D477</f>
        <v>3.4</v>
      </c>
      <c r="D477" s="41">
        <v>1.4</v>
      </c>
      <c r="E477" s="48">
        <v>431345</v>
      </c>
      <c r="F477" s="45">
        <v>2.1479999999999997</v>
      </c>
      <c r="G477" s="53">
        <v>0.05</v>
      </c>
      <c r="H477" s="53">
        <v>8.4000000000000005E-2</v>
      </c>
      <c r="I477" s="53">
        <v>1.0449999999999999</v>
      </c>
      <c r="J477" s="53"/>
      <c r="K477" s="45"/>
      <c r="L477" s="45">
        <v>5.7850000000000001</v>
      </c>
      <c r="M477" s="47"/>
      <c r="N477" s="47"/>
      <c r="O477" s="48" t="s">
        <v>33</v>
      </c>
      <c r="P477" s="49">
        <v>1.4</v>
      </c>
      <c r="Q477" s="54">
        <v>43943</v>
      </c>
      <c r="R477" s="54">
        <v>43943</v>
      </c>
      <c r="S477" s="51" t="s">
        <v>335</v>
      </c>
    </row>
    <row r="478" spans="1:19" x14ac:dyDescent="0.2">
      <c r="A478" s="40" t="s">
        <v>321</v>
      </c>
      <c r="B478" s="41">
        <f>C477</f>
        <v>3.4</v>
      </c>
      <c r="C478" s="41">
        <f>B478+D478</f>
        <v>3.9</v>
      </c>
      <c r="D478" s="41">
        <v>0.5</v>
      </c>
      <c r="E478" s="48">
        <v>431346</v>
      </c>
      <c r="F478" s="45">
        <v>17.077999999999999</v>
      </c>
      <c r="G478" s="53">
        <v>0.49</v>
      </c>
      <c r="H478" s="53">
        <v>0.83699999999999997</v>
      </c>
      <c r="I478" s="53">
        <v>3.4580000000000002</v>
      </c>
      <c r="J478" s="53"/>
      <c r="K478" s="45"/>
      <c r="L478" s="45">
        <v>33.448999999999998</v>
      </c>
      <c r="M478" s="47"/>
      <c r="N478" s="47"/>
      <c r="O478" s="48" t="s">
        <v>34</v>
      </c>
      <c r="P478" s="49"/>
      <c r="Q478" s="54">
        <v>43943</v>
      </c>
      <c r="R478" s="54">
        <v>43943</v>
      </c>
      <c r="S478" s="51" t="s">
        <v>335</v>
      </c>
    </row>
    <row r="479" spans="1:19" x14ac:dyDescent="0.2">
      <c r="A479" s="40" t="s">
        <v>322</v>
      </c>
      <c r="B479" s="41">
        <v>0</v>
      </c>
      <c r="C479" s="41">
        <v>0.2</v>
      </c>
      <c r="D479" s="41">
        <v>0.2</v>
      </c>
      <c r="E479" s="48">
        <v>433702</v>
      </c>
      <c r="F479" s="45">
        <v>2.7160000000000002</v>
      </c>
      <c r="G479" s="53">
        <v>5.6000000000000001E-2</v>
      </c>
      <c r="H479" s="53">
        <v>0.30299999999999999</v>
      </c>
      <c r="I479" s="53">
        <v>0.76800000000000002</v>
      </c>
      <c r="J479" s="53">
        <v>2.7777777777777821</v>
      </c>
      <c r="K479" s="45"/>
      <c r="L479" s="45">
        <v>13.603999999999999</v>
      </c>
      <c r="M479" s="47"/>
      <c r="N479" s="47"/>
      <c r="O479" s="48" t="s">
        <v>32</v>
      </c>
      <c r="P479" s="49"/>
      <c r="Q479" s="54">
        <v>43960</v>
      </c>
      <c r="R479" s="54">
        <v>43960</v>
      </c>
      <c r="S479" s="51" t="s">
        <v>336</v>
      </c>
    </row>
    <row r="480" spans="1:19" x14ac:dyDescent="0.2">
      <c r="A480" s="40" t="s">
        <v>322</v>
      </c>
      <c r="B480" s="41">
        <f>C479</f>
        <v>0.2</v>
      </c>
      <c r="C480" s="41">
        <f>B480+D480</f>
        <v>1.7</v>
      </c>
      <c r="D480" s="41">
        <v>1.5</v>
      </c>
      <c r="E480" s="48">
        <v>433704</v>
      </c>
      <c r="F480" s="45">
        <v>3.8</v>
      </c>
      <c r="G480" s="53">
        <v>5.2999999999999999E-2</v>
      </c>
      <c r="H480" s="53">
        <v>0.224</v>
      </c>
      <c r="I480" s="53">
        <v>0.77500000000000002</v>
      </c>
      <c r="J480" s="53">
        <v>2.7027027027027111</v>
      </c>
      <c r="K480" s="45"/>
      <c r="L480" s="45">
        <v>30.149000000000001</v>
      </c>
      <c r="M480" s="47"/>
      <c r="N480" s="47"/>
      <c r="O480" s="48" t="s">
        <v>33</v>
      </c>
      <c r="P480" s="49">
        <v>1.5</v>
      </c>
      <c r="Q480" s="54">
        <v>43960</v>
      </c>
      <c r="R480" s="54">
        <v>43960</v>
      </c>
      <c r="S480" s="51" t="s">
        <v>336</v>
      </c>
    </row>
    <row r="481" spans="1:19" x14ac:dyDescent="0.2">
      <c r="A481" s="40" t="s">
        <v>322</v>
      </c>
      <c r="B481" s="41">
        <f>C480</f>
        <v>1.7</v>
      </c>
      <c r="C481" s="41">
        <f>B481+D481</f>
        <v>2.4</v>
      </c>
      <c r="D481" s="41">
        <v>0.7</v>
      </c>
      <c r="E481" s="48">
        <v>433705</v>
      </c>
      <c r="F481" s="45">
        <v>1.6359999999999999</v>
      </c>
      <c r="G481" s="53">
        <v>0.22</v>
      </c>
      <c r="H481" s="53">
        <v>7.0000000000000007E-2</v>
      </c>
      <c r="I481" s="53">
        <v>1.139</v>
      </c>
      <c r="J481" s="53">
        <v>2.7397260273972668</v>
      </c>
      <c r="K481" s="45"/>
      <c r="L481" s="45">
        <v>16.623999999999999</v>
      </c>
      <c r="M481" s="47"/>
      <c r="N481" s="47"/>
      <c r="O481" s="48" t="s">
        <v>33</v>
      </c>
      <c r="P481" s="49">
        <v>0.7</v>
      </c>
      <c r="Q481" s="54">
        <v>43960</v>
      </c>
      <c r="R481" s="54">
        <v>43960</v>
      </c>
      <c r="S481" s="51" t="s">
        <v>336</v>
      </c>
    </row>
    <row r="482" spans="1:19" x14ac:dyDescent="0.2">
      <c r="A482" s="40" t="s">
        <v>322</v>
      </c>
      <c r="B482" s="41">
        <f>C481</f>
        <v>2.4</v>
      </c>
      <c r="C482" s="41">
        <f>B482+D482</f>
        <v>3.8</v>
      </c>
      <c r="D482" s="41">
        <v>1.4</v>
      </c>
      <c r="E482" s="48">
        <v>433706</v>
      </c>
      <c r="F482" s="45">
        <v>1.5160000000000002</v>
      </c>
      <c r="G482" s="53">
        <v>3.5999999999999997E-2</v>
      </c>
      <c r="H482" s="53">
        <v>3.1E-2</v>
      </c>
      <c r="I482" s="53">
        <v>0.17100000000000001</v>
      </c>
      <c r="J482" s="53">
        <v>2.6666666666666665</v>
      </c>
      <c r="K482" s="45"/>
      <c r="L482" s="45">
        <v>-1.2969999999999999</v>
      </c>
      <c r="M482" s="47"/>
      <c r="N482" s="47"/>
      <c r="O482" s="48" t="s">
        <v>34</v>
      </c>
      <c r="P482" s="49"/>
      <c r="Q482" s="54">
        <v>43960</v>
      </c>
      <c r="R482" s="54">
        <v>43960</v>
      </c>
      <c r="S482" s="51" t="s">
        <v>336</v>
      </c>
    </row>
    <row r="483" spans="1:19" x14ac:dyDescent="0.2">
      <c r="A483" s="40" t="s">
        <v>323</v>
      </c>
      <c r="B483" s="41">
        <v>0</v>
      </c>
      <c r="C483" s="41">
        <v>0.9</v>
      </c>
      <c r="D483" s="41">
        <v>0.9</v>
      </c>
      <c r="E483" s="48">
        <v>434227</v>
      </c>
      <c r="F483" s="45">
        <v>0.41399999999999998</v>
      </c>
      <c r="G483" s="53">
        <v>0.14199999999999999</v>
      </c>
      <c r="H483" s="53">
        <v>6.6000000000000003E-2</v>
      </c>
      <c r="I483" s="53">
        <v>0.24</v>
      </c>
      <c r="J483" s="53">
        <v>2.8169014084507067</v>
      </c>
      <c r="K483" s="45"/>
      <c r="L483" s="45">
        <v>0.85599999999999998</v>
      </c>
      <c r="M483" s="47"/>
      <c r="N483" s="47"/>
      <c r="O483" s="48" t="s">
        <v>32</v>
      </c>
      <c r="P483" s="49"/>
      <c r="Q483" s="54">
        <v>43963</v>
      </c>
      <c r="R483" s="54">
        <v>43963</v>
      </c>
      <c r="S483" s="51" t="s">
        <v>337</v>
      </c>
    </row>
    <row r="484" spans="1:19" x14ac:dyDescent="0.2">
      <c r="A484" s="40" t="s">
        <v>323</v>
      </c>
      <c r="B484" s="41">
        <f>C483</f>
        <v>0.9</v>
      </c>
      <c r="C484" s="41">
        <f>B484+D484</f>
        <v>2.4</v>
      </c>
      <c r="D484" s="41">
        <v>1.5</v>
      </c>
      <c r="E484" s="48">
        <v>434228</v>
      </c>
      <c r="F484" s="45">
        <v>1.3020000000000003</v>
      </c>
      <c r="G484" s="53">
        <v>6.0999999999999999E-2</v>
      </c>
      <c r="H484" s="53">
        <v>8.8999999999999996E-2</v>
      </c>
      <c r="I484" s="53">
        <v>0.17299999999999999</v>
      </c>
      <c r="J484" s="53">
        <v>2.7972027972027949</v>
      </c>
      <c r="K484" s="45"/>
      <c r="L484" s="45">
        <v>1.411</v>
      </c>
      <c r="M484" s="47"/>
      <c r="N484" s="47"/>
      <c r="O484" s="48" t="s">
        <v>32</v>
      </c>
      <c r="P484" s="49"/>
      <c r="Q484" s="54">
        <v>43963</v>
      </c>
      <c r="R484" s="54">
        <v>43963</v>
      </c>
      <c r="S484" s="51" t="s">
        <v>337</v>
      </c>
    </row>
    <row r="485" spans="1:19" x14ac:dyDescent="0.2">
      <c r="A485" s="40" t="s">
        <v>323</v>
      </c>
      <c r="B485" s="41">
        <f>C484</f>
        <v>2.4</v>
      </c>
      <c r="C485" s="41">
        <f>B485+D485</f>
        <v>2.8</v>
      </c>
      <c r="D485" s="41">
        <v>0.4</v>
      </c>
      <c r="E485" s="48">
        <v>434229</v>
      </c>
      <c r="F485" s="45">
        <v>2.67</v>
      </c>
      <c r="G485" s="53">
        <v>8.8999999999999996E-2</v>
      </c>
      <c r="H485" s="53">
        <v>0.252</v>
      </c>
      <c r="I485" s="53">
        <v>0.68500000000000005</v>
      </c>
      <c r="J485" s="53">
        <v>2.7972027972027949</v>
      </c>
      <c r="K485" s="45"/>
      <c r="L485" s="45">
        <v>10.034000000000001</v>
      </c>
      <c r="M485" s="47"/>
      <c r="N485" s="47"/>
      <c r="O485" s="48" t="s">
        <v>33</v>
      </c>
      <c r="P485" s="49">
        <v>0.4</v>
      </c>
      <c r="Q485" s="54">
        <v>43963</v>
      </c>
      <c r="R485" s="54">
        <v>43963</v>
      </c>
      <c r="S485" s="51" t="s">
        <v>337</v>
      </c>
    </row>
    <row r="486" spans="1:19" x14ac:dyDescent="0.2">
      <c r="A486" s="40" t="s">
        <v>323</v>
      </c>
      <c r="B486" s="41">
        <f>C485</f>
        <v>2.8</v>
      </c>
      <c r="C486" s="41">
        <f>B486+D486</f>
        <v>3.5999999999999996</v>
      </c>
      <c r="D486" s="41">
        <v>0.8</v>
      </c>
      <c r="E486" s="48">
        <v>434231</v>
      </c>
      <c r="F486" s="45">
        <v>1.014</v>
      </c>
      <c r="G486" s="53">
        <v>1.7999999999999999E-2</v>
      </c>
      <c r="H486" s="53">
        <v>7.4999999999999997E-2</v>
      </c>
      <c r="I486" s="53">
        <v>0.26500000000000001</v>
      </c>
      <c r="J486" s="53">
        <v>2.777777777777771</v>
      </c>
      <c r="K486" s="45"/>
      <c r="L486" s="45">
        <v>4.5910000000000002</v>
      </c>
      <c r="M486" s="47"/>
      <c r="N486" s="47"/>
      <c r="O486" s="48" t="s">
        <v>34</v>
      </c>
      <c r="P486" s="49"/>
      <c r="Q486" s="54">
        <v>43963</v>
      </c>
      <c r="R486" s="54">
        <v>43963</v>
      </c>
      <c r="S486" s="51" t="s">
        <v>337</v>
      </c>
    </row>
    <row r="487" spans="1:19" x14ac:dyDescent="0.2">
      <c r="A487" s="40" t="s">
        <v>324</v>
      </c>
      <c r="B487" s="41">
        <v>0</v>
      </c>
      <c r="C487" s="41">
        <v>1.5</v>
      </c>
      <c r="D487" s="41">
        <v>1.5</v>
      </c>
      <c r="E487" s="48">
        <v>434618</v>
      </c>
      <c r="F487" s="45">
        <v>0.28800000000000003</v>
      </c>
      <c r="G487" s="53">
        <v>5.1999999999999998E-2</v>
      </c>
      <c r="H487" s="53">
        <v>0.03</v>
      </c>
      <c r="I487" s="53">
        <v>9.0999999999999998E-2</v>
      </c>
      <c r="J487" s="53"/>
      <c r="K487" s="45"/>
      <c r="L487" s="45">
        <v>3.3180000000000001</v>
      </c>
      <c r="M487" s="47"/>
      <c r="N487" s="47"/>
      <c r="O487" s="48" t="s">
        <v>32</v>
      </c>
      <c r="P487" s="49"/>
      <c r="Q487" s="54">
        <v>43965</v>
      </c>
      <c r="R487" s="54">
        <v>43965</v>
      </c>
      <c r="S487" s="51" t="s">
        <v>338</v>
      </c>
    </row>
    <row r="488" spans="1:19" x14ac:dyDescent="0.2">
      <c r="A488" s="40" t="s">
        <v>324</v>
      </c>
      <c r="B488" s="41">
        <f>C487</f>
        <v>1.5</v>
      </c>
      <c r="C488" s="41">
        <f>B488+D488</f>
        <v>2.1</v>
      </c>
      <c r="D488" s="41">
        <v>0.6</v>
      </c>
      <c r="E488" s="48">
        <v>434619</v>
      </c>
      <c r="F488" s="45">
        <v>2.58</v>
      </c>
      <c r="G488" s="53">
        <v>5.0999999999999997E-2</v>
      </c>
      <c r="H488" s="53">
        <v>0.13100000000000001</v>
      </c>
      <c r="I488" s="53">
        <v>0.216</v>
      </c>
      <c r="J488" s="53"/>
      <c r="K488" s="45"/>
      <c r="L488" s="45">
        <v>10.795999999999999</v>
      </c>
      <c r="M488" s="47"/>
      <c r="N488" s="47"/>
      <c r="O488" s="48" t="s">
        <v>33</v>
      </c>
      <c r="P488" s="49">
        <v>0.6</v>
      </c>
      <c r="Q488" s="54">
        <v>43965</v>
      </c>
      <c r="R488" s="54">
        <v>43965</v>
      </c>
      <c r="S488" s="51" t="s">
        <v>338</v>
      </c>
    </row>
    <row r="489" spans="1:19" x14ac:dyDescent="0.2">
      <c r="A489" s="40" t="s">
        <v>324</v>
      </c>
      <c r="B489" s="41">
        <f>C488</f>
        <v>2.1</v>
      </c>
      <c r="C489" s="41">
        <f>B489+D489</f>
        <v>3.4000000000000004</v>
      </c>
      <c r="D489" s="41">
        <v>1.3</v>
      </c>
      <c r="E489" s="48">
        <v>434620</v>
      </c>
      <c r="F489" s="45">
        <v>0.64</v>
      </c>
      <c r="G489" s="53">
        <v>5.8000000000000003E-2</v>
      </c>
      <c r="H489" s="53">
        <v>2E-3</v>
      </c>
      <c r="I489" s="53">
        <v>1.7000000000000001E-2</v>
      </c>
      <c r="J489" s="53"/>
      <c r="K489" s="45"/>
      <c r="L489" s="45">
        <v>2.5979999999999999</v>
      </c>
      <c r="M489" s="47"/>
      <c r="N489" s="47"/>
      <c r="O489" s="48" t="s">
        <v>34</v>
      </c>
      <c r="P489" s="49"/>
      <c r="Q489" s="54">
        <v>43965</v>
      </c>
      <c r="R489" s="54">
        <v>43965</v>
      </c>
      <c r="S489" s="51" t="s">
        <v>338</v>
      </c>
    </row>
    <row r="490" spans="1:19" x14ac:dyDescent="0.2">
      <c r="A490" s="40" t="s">
        <v>325</v>
      </c>
      <c r="B490" s="41">
        <v>0</v>
      </c>
      <c r="C490" s="41">
        <v>1.7</v>
      </c>
      <c r="D490" s="41">
        <v>1.7</v>
      </c>
      <c r="E490" s="48">
        <v>435008</v>
      </c>
      <c r="F490" s="45">
        <v>0.35600000000000004</v>
      </c>
      <c r="G490" s="53">
        <v>2.1000000000000001E-2</v>
      </c>
      <c r="H490" s="53">
        <v>6.4000000000000001E-2</v>
      </c>
      <c r="I490" s="53">
        <v>9.7000000000000003E-2</v>
      </c>
      <c r="J490" s="53"/>
      <c r="K490" s="45"/>
      <c r="L490" s="45">
        <v>0</v>
      </c>
      <c r="M490" s="47"/>
      <c r="N490" s="47"/>
      <c r="O490" s="48" t="s">
        <v>32</v>
      </c>
      <c r="P490" s="49"/>
      <c r="Q490" s="54">
        <v>43967</v>
      </c>
      <c r="R490" s="54">
        <v>43967</v>
      </c>
      <c r="S490" s="51" t="s">
        <v>476</v>
      </c>
    </row>
    <row r="491" spans="1:19" x14ac:dyDescent="0.2">
      <c r="A491" s="40" t="s">
        <v>325</v>
      </c>
      <c r="B491" s="41">
        <f>C490</f>
        <v>1.7</v>
      </c>
      <c r="C491" s="41">
        <f>B491+D491</f>
        <v>1.9</v>
      </c>
      <c r="D491" s="41">
        <v>0.2</v>
      </c>
      <c r="E491" s="48">
        <v>435009</v>
      </c>
      <c r="F491" s="45">
        <v>1.8620000000000001</v>
      </c>
      <c r="G491" s="53">
        <v>2.3E-2</v>
      </c>
      <c r="H491" s="53">
        <v>5.5E-2</v>
      </c>
      <c r="I491" s="53">
        <v>0.13500000000000001</v>
      </c>
      <c r="J491" s="53"/>
      <c r="K491" s="45"/>
      <c r="L491" s="45">
        <v>10.581</v>
      </c>
      <c r="M491" s="47"/>
      <c r="N491" s="47"/>
      <c r="O491" s="48" t="s">
        <v>33</v>
      </c>
      <c r="P491" s="49">
        <v>0.2</v>
      </c>
      <c r="Q491" s="54">
        <v>43967</v>
      </c>
      <c r="R491" s="54">
        <v>43967</v>
      </c>
      <c r="S491" s="51" t="s">
        <v>476</v>
      </c>
    </row>
    <row r="492" spans="1:19" x14ac:dyDescent="0.2">
      <c r="A492" s="40" t="s">
        <v>325</v>
      </c>
      <c r="B492" s="41">
        <f>C491</f>
        <v>1.9</v>
      </c>
      <c r="C492" s="41">
        <f>B492+D492</f>
        <v>3.0999999999999996</v>
      </c>
      <c r="D492" s="41">
        <v>1.2</v>
      </c>
      <c r="E492" s="48">
        <v>435010</v>
      </c>
      <c r="F492" s="45">
        <v>0.60799999999999998</v>
      </c>
      <c r="G492" s="53">
        <v>4.7E-2</v>
      </c>
      <c r="H492" s="53">
        <v>0.30499999999999999</v>
      </c>
      <c r="I492" s="53">
        <v>0.84899999999999998</v>
      </c>
      <c r="J492" s="53"/>
      <c r="K492" s="45"/>
      <c r="L492" s="45">
        <v>0.68</v>
      </c>
      <c r="M492" s="47"/>
      <c r="N492" s="47"/>
      <c r="O492" s="48" t="s">
        <v>34</v>
      </c>
      <c r="P492" s="49"/>
      <c r="Q492" s="54">
        <v>43967</v>
      </c>
      <c r="R492" s="54">
        <v>43967</v>
      </c>
      <c r="S492" s="51" t="s">
        <v>476</v>
      </c>
    </row>
    <row r="493" spans="1:19" x14ac:dyDescent="0.2">
      <c r="F493" s="3"/>
      <c r="L493" s="3"/>
      <c r="Q493" s="23"/>
      <c r="R493" s="23"/>
    </row>
    <row r="494" spans="1:19" x14ac:dyDescent="0.2">
      <c r="F494" s="3"/>
      <c r="L494" s="3"/>
      <c r="Q494" s="23"/>
      <c r="R494" s="23"/>
    </row>
    <row r="495" spans="1:19" x14ac:dyDescent="0.2">
      <c r="F495" s="3"/>
      <c r="L495" s="3"/>
      <c r="Q495" s="23"/>
      <c r="R495" s="23"/>
    </row>
    <row r="496" spans="1:19" x14ac:dyDescent="0.2">
      <c r="F496" s="3"/>
      <c r="L496" s="3"/>
      <c r="Q496" s="23"/>
      <c r="R496" s="23"/>
    </row>
    <row r="497" spans="6:18" x14ac:dyDescent="0.2">
      <c r="F497" s="3"/>
      <c r="L497" s="3"/>
      <c r="Q497" s="23"/>
      <c r="R497" s="23"/>
    </row>
    <row r="498" spans="6:18" x14ac:dyDescent="0.2">
      <c r="F498" s="3"/>
      <c r="L498" s="3"/>
      <c r="Q498" s="23"/>
      <c r="R498" s="23"/>
    </row>
    <row r="499" spans="6:18" x14ac:dyDescent="0.2">
      <c r="F499" s="3"/>
      <c r="L499" s="3"/>
      <c r="Q499" s="23"/>
      <c r="R499" s="23"/>
    </row>
    <row r="500" spans="6:18" x14ac:dyDescent="0.2">
      <c r="F500" s="3"/>
      <c r="L500" s="3"/>
      <c r="Q500" s="23"/>
      <c r="R500" s="23"/>
    </row>
    <row r="501" spans="6:18" x14ac:dyDescent="0.2">
      <c r="F501" s="3"/>
      <c r="L501" s="3"/>
      <c r="Q501" s="23"/>
      <c r="R501" s="23"/>
    </row>
    <row r="502" spans="6:18" x14ac:dyDescent="0.2">
      <c r="F502" s="3"/>
      <c r="L502" s="3"/>
      <c r="Q502" s="23"/>
      <c r="R502" s="23"/>
    </row>
    <row r="503" spans="6:18" x14ac:dyDescent="0.2">
      <c r="F503" s="3"/>
      <c r="L503" s="3"/>
      <c r="Q503" s="23"/>
      <c r="R503" s="23"/>
    </row>
    <row r="504" spans="6:18" x14ac:dyDescent="0.2">
      <c r="F504" s="3"/>
      <c r="L504" s="3"/>
      <c r="Q504" s="23"/>
      <c r="R504" s="23"/>
    </row>
    <row r="505" spans="6:18" x14ac:dyDescent="0.2">
      <c r="F505" s="3"/>
      <c r="L505" s="3"/>
      <c r="Q505" s="23"/>
      <c r="R505" s="23"/>
    </row>
    <row r="506" spans="6:18" x14ac:dyDescent="0.2">
      <c r="F506" s="3"/>
      <c r="L506" s="3"/>
      <c r="Q506" s="23"/>
      <c r="R506" s="23"/>
    </row>
    <row r="507" spans="6:18" x14ac:dyDescent="0.2">
      <c r="F507" s="3"/>
      <c r="L507" s="3"/>
      <c r="Q507" s="23"/>
      <c r="R507" s="23"/>
    </row>
    <row r="508" spans="6:18" x14ac:dyDescent="0.2">
      <c r="F508" s="3"/>
      <c r="L508" s="3"/>
      <c r="Q508" s="23"/>
      <c r="R508" s="23"/>
    </row>
    <row r="509" spans="6:18" x14ac:dyDescent="0.2">
      <c r="F509" s="3"/>
      <c r="L509" s="3"/>
      <c r="Q509" s="23"/>
      <c r="R509" s="23"/>
    </row>
    <row r="510" spans="6:18" x14ac:dyDescent="0.2">
      <c r="F510" s="3"/>
      <c r="L510" s="3"/>
      <c r="Q510" s="23"/>
      <c r="R510" s="23"/>
    </row>
    <row r="511" spans="6:18" x14ac:dyDescent="0.2">
      <c r="F511" s="3"/>
      <c r="L511" s="3"/>
      <c r="Q511" s="23"/>
      <c r="R511" s="23"/>
    </row>
    <row r="512" spans="6:18" x14ac:dyDescent="0.2">
      <c r="F512" s="3"/>
      <c r="L512" s="3"/>
      <c r="Q512" s="23"/>
      <c r="R512" s="23"/>
    </row>
    <row r="513" spans="6:18" x14ac:dyDescent="0.2">
      <c r="F513" s="3"/>
      <c r="L513" s="3"/>
      <c r="Q513" s="23"/>
      <c r="R513" s="23"/>
    </row>
    <row r="514" spans="6:18" x14ac:dyDescent="0.2">
      <c r="F514" s="3"/>
      <c r="L514" s="3"/>
      <c r="Q514" s="23"/>
      <c r="R514" s="23"/>
    </row>
    <row r="515" spans="6:18" x14ac:dyDescent="0.2">
      <c r="F515" s="3"/>
      <c r="L515" s="3"/>
      <c r="Q515" s="23"/>
      <c r="R515" s="23"/>
    </row>
    <row r="516" spans="6:18" x14ac:dyDescent="0.2">
      <c r="F516" s="3"/>
      <c r="L516" s="3"/>
      <c r="Q516" s="23"/>
      <c r="R516" s="23"/>
    </row>
    <row r="517" spans="6:18" x14ac:dyDescent="0.2">
      <c r="F517" s="3"/>
      <c r="L517" s="3"/>
      <c r="Q517" s="23"/>
      <c r="R517" s="23"/>
    </row>
    <row r="518" spans="6:18" x14ac:dyDescent="0.2">
      <c r="F518" s="3"/>
      <c r="L518" s="3"/>
      <c r="Q518" s="23"/>
      <c r="R518" s="23"/>
    </row>
    <row r="519" spans="6:18" x14ac:dyDescent="0.2">
      <c r="F519" s="3"/>
      <c r="L519" s="3"/>
      <c r="Q519" s="23"/>
      <c r="R519" s="23"/>
    </row>
    <row r="520" spans="6:18" x14ac:dyDescent="0.2">
      <c r="F520" s="3"/>
      <c r="L520" s="3"/>
      <c r="Q520" s="23"/>
      <c r="R520" s="23"/>
    </row>
    <row r="521" spans="6:18" x14ac:dyDescent="0.2">
      <c r="F521" s="3"/>
      <c r="L521" s="3"/>
      <c r="Q521" s="23"/>
      <c r="R521" s="23"/>
    </row>
    <row r="522" spans="6:18" x14ac:dyDescent="0.2">
      <c r="F522" s="3"/>
      <c r="L522" s="3"/>
      <c r="Q522" s="23"/>
      <c r="R522" s="23"/>
    </row>
    <row r="523" spans="6:18" x14ac:dyDescent="0.2">
      <c r="F523" s="3"/>
      <c r="L523" s="3"/>
      <c r="Q523" s="23"/>
      <c r="R523" s="23"/>
    </row>
    <row r="524" spans="6:18" x14ac:dyDescent="0.2">
      <c r="F524" s="3"/>
      <c r="L524" s="3"/>
      <c r="Q524" s="23"/>
      <c r="R524" s="23"/>
    </row>
    <row r="525" spans="6:18" x14ac:dyDescent="0.2">
      <c r="F525" s="3"/>
      <c r="L525" s="3"/>
      <c r="Q525" s="23"/>
      <c r="R525" s="23"/>
    </row>
    <row r="526" spans="6:18" x14ac:dyDescent="0.2">
      <c r="F526" s="3"/>
      <c r="L526" s="3"/>
      <c r="Q526" s="23"/>
      <c r="R526" s="23"/>
    </row>
    <row r="527" spans="6:18" x14ac:dyDescent="0.2">
      <c r="F527" s="3"/>
      <c r="L527" s="3"/>
      <c r="Q527" s="23"/>
      <c r="R527" s="23"/>
    </row>
    <row r="528" spans="6:18" x14ac:dyDescent="0.2">
      <c r="F528" s="3"/>
      <c r="L528" s="3"/>
      <c r="Q528" s="23"/>
      <c r="R528" s="23"/>
    </row>
    <row r="529" spans="6:18" x14ac:dyDescent="0.2">
      <c r="F529" s="3"/>
      <c r="L529" s="3"/>
      <c r="Q529" s="23"/>
      <c r="R529" s="23"/>
    </row>
    <row r="530" spans="6:18" x14ac:dyDescent="0.2">
      <c r="F530" s="3"/>
      <c r="L530" s="3"/>
      <c r="Q530" s="23"/>
      <c r="R530" s="23"/>
    </row>
    <row r="531" spans="6:18" x14ac:dyDescent="0.2">
      <c r="F531" s="3"/>
      <c r="L531" s="3"/>
      <c r="Q531" s="23"/>
      <c r="R531" s="23"/>
    </row>
    <row r="532" spans="6:18" x14ac:dyDescent="0.2">
      <c r="F532" s="3"/>
      <c r="L532" s="3"/>
      <c r="Q532" s="23"/>
      <c r="R532" s="23"/>
    </row>
    <row r="533" spans="6:18" x14ac:dyDescent="0.2">
      <c r="F533" s="3"/>
      <c r="L533" s="3"/>
      <c r="Q533" s="23"/>
      <c r="R533" s="23"/>
    </row>
    <row r="534" spans="6:18" x14ac:dyDescent="0.2">
      <c r="F534" s="3"/>
      <c r="L534" s="3"/>
      <c r="Q534" s="23"/>
      <c r="R534" s="23"/>
    </row>
    <row r="535" spans="6:18" x14ac:dyDescent="0.2">
      <c r="F535" s="3"/>
      <c r="L535" s="3"/>
      <c r="Q535" s="23"/>
      <c r="R535" s="23"/>
    </row>
    <row r="536" spans="6:18" x14ac:dyDescent="0.2">
      <c r="F536" s="3"/>
      <c r="L536" s="3"/>
      <c r="Q536" s="23"/>
      <c r="R536" s="23"/>
    </row>
    <row r="537" spans="6:18" x14ac:dyDescent="0.2">
      <c r="F537" s="3"/>
      <c r="L537" s="3"/>
      <c r="Q537" s="23"/>
      <c r="R537" s="23"/>
    </row>
    <row r="538" spans="6:18" x14ac:dyDescent="0.2">
      <c r="F538" s="3"/>
      <c r="Q538" s="23"/>
      <c r="R538" s="23"/>
    </row>
    <row r="539" spans="6:18" x14ac:dyDescent="0.2">
      <c r="F539" s="3"/>
      <c r="Q539" s="23"/>
      <c r="R539" s="23"/>
    </row>
    <row r="540" spans="6:18" x14ac:dyDescent="0.2">
      <c r="F540" s="3"/>
      <c r="Q540" s="23"/>
      <c r="R540" s="23"/>
    </row>
    <row r="541" spans="6:18" x14ac:dyDescent="0.2">
      <c r="F541" s="3"/>
      <c r="Q541" s="23"/>
      <c r="R541" s="23"/>
    </row>
    <row r="542" spans="6:18" x14ac:dyDescent="0.2">
      <c r="F542" s="3"/>
      <c r="Q542" s="23"/>
      <c r="R542" s="23"/>
    </row>
    <row r="543" spans="6:18" x14ac:dyDescent="0.2">
      <c r="F543" s="3"/>
      <c r="Q543" s="23"/>
      <c r="R543" s="23"/>
    </row>
    <row r="544" spans="6:18" x14ac:dyDescent="0.2">
      <c r="F544" s="3"/>
      <c r="Q544" s="23"/>
      <c r="R544" s="23"/>
    </row>
    <row r="545" spans="6:18" x14ac:dyDescent="0.2">
      <c r="F545" s="3"/>
      <c r="Q545" s="23"/>
      <c r="R545" s="23"/>
    </row>
    <row r="546" spans="6:18" x14ac:dyDescent="0.2">
      <c r="F546" s="3"/>
      <c r="Q546" s="23"/>
      <c r="R546" s="23"/>
    </row>
    <row r="547" spans="6:18" x14ac:dyDescent="0.2">
      <c r="F547" s="3"/>
      <c r="Q547" s="23"/>
      <c r="R547" s="23"/>
    </row>
    <row r="548" spans="6:18" x14ac:dyDescent="0.2">
      <c r="F548" s="3"/>
      <c r="Q548" s="23"/>
      <c r="R548" s="23"/>
    </row>
    <row r="549" spans="6:18" x14ac:dyDescent="0.2">
      <c r="F549" s="3"/>
      <c r="Q549" s="23"/>
      <c r="R549" s="23"/>
    </row>
    <row r="550" spans="6:18" x14ac:dyDescent="0.2">
      <c r="F550" s="3"/>
      <c r="Q550" s="23"/>
      <c r="R550" s="23"/>
    </row>
    <row r="551" spans="6:18" x14ac:dyDescent="0.2">
      <c r="F551" s="3"/>
      <c r="Q551" s="23"/>
      <c r="R551" s="23"/>
    </row>
    <row r="552" spans="6:18" x14ac:dyDescent="0.2">
      <c r="F552" s="3"/>
      <c r="Q552" s="23"/>
      <c r="R552" s="23"/>
    </row>
    <row r="553" spans="6:18" x14ac:dyDescent="0.2">
      <c r="F553" s="3"/>
      <c r="Q553" s="23"/>
      <c r="R553" s="23"/>
    </row>
    <row r="554" spans="6:18" x14ac:dyDescent="0.2">
      <c r="F554" s="3"/>
      <c r="Q554" s="23"/>
      <c r="R554" s="23"/>
    </row>
    <row r="555" spans="6:18" x14ac:dyDescent="0.2">
      <c r="F555" s="3"/>
      <c r="Q555" s="23"/>
      <c r="R555" s="23"/>
    </row>
    <row r="556" spans="6:18" x14ac:dyDescent="0.2">
      <c r="F556" s="3"/>
      <c r="Q556" s="23"/>
      <c r="R556" s="23"/>
    </row>
    <row r="557" spans="6:18" x14ac:dyDescent="0.2">
      <c r="F557" s="3"/>
      <c r="Q557" s="23"/>
      <c r="R557" s="23"/>
    </row>
    <row r="558" spans="6:18" x14ac:dyDescent="0.2">
      <c r="F558" s="3"/>
      <c r="Q558" s="23"/>
      <c r="R558" s="23"/>
    </row>
    <row r="559" spans="6:18" x14ac:dyDescent="0.2">
      <c r="F559" s="3"/>
      <c r="Q559" s="23"/>
      <c r="R559" s="23"/>
    </row>
    <row r="560" spans="6:18" x14ac:dyDescent="0.2">
      <c r="F560" s="3"/>
      <c r="Q560" s="23"/>
      <c r="R560" s="23"/>
    </row>
    <row r="561" spans="6:18" x14ac:dyDescent="0.2">
      <c r="F561" s="3"/>
      <c r="Q561" s="23"/>
      <c r="R561" s="23"/>
    </row>
    <row r="562" spans="6:18" x14ac:dyDescent="0.2">
      <c r="F562" s="3"/>
      <c r="Q562" s="23"/>
      <c r="R562" s="23"/>
    </row>
    <row r="563" spans="6:18" x14ac:dyDescent="0.2">
      <c r="F563" s="3"/>
      <c r="Q563" s="23"/>
      <c r="R563" s="23"/>
    </row>
    <row r="564" spans="6:18" x14ac:dyDescent="0.2">
      <c r="F564" s="3"/>
      <c r="Q564" s="23"/>
      <c r="R564" s="23"/>
    </row>
    <row r="565" spans="6:18" x14ac:dyDescent="0.2">
      <c r="F565" s="3"/>
      <c r="Q565" s="23"/>
      <c r="R565" s="23"/>
    </row>
    <row r="566" spans="6:18" x14ac:dyDescent="0.2">
      <c r="F566" s="3"/>
      <c r="Q566" s="23"/>
      <c r="R566" s="23"/>
    </row>
    <row r="567" spans="6:18" x14ac:dyDescent="0.2">
      <c r="F567" s="3"/>
      <c r="Q567" s="23"/>
      <c r="R567" s="23"/>
    </row>
    <row r="568" spans="6:18" x14ac:dyDescent="0.2">
      <c r="F568" s="3"/>
      <c r="Q568" s="23"/>
      <c r="R568" s="23"/>
    </row>
    <row r="569" spans="6:18" x14ac:dyDescent="0.2">
      <c r="F569" s="3"/>
      <c r="Q569" s="23"/>
      <c r="R569" s="23"/>
    </row>
    <row r="570" spans="6:18" x14ac:dyDescent="0.2">
      <c r="F570" s="3"/>
      <c r="Q570" s="23"/>
      <c r="R570" s="23"/>
    </row>
    <row r="571" spans="6:18" x14ac:dyDescent="0.2">
      <c r="F571" s="3"/>
      <c r="Q571" s="23"/>
      <c r="R571" s="23"/>
    </row>
    <row r="572" spans="6:18" x14ac:dyDescent="0.2">
      <c r="F572" s="3"/>
      <c r="Q572" s="23"/>
      <c r="R572" s="23"/>
    </row>
    <row r="573" spans="6:18" x14ac:dyDescent="0.2">
      <c r="F573" s="3"/>
      <c r="Q573" s="23"/>
      <c r="R573" s="23"/>
    </row>
    <row r="574" spans="6:18" x14ac:dyDescent="0.2">
      <c r="F574" s="3"/>
      <c r="Q574" s="23"/>
      <c r="R574" s="23"/>
    </row>
    <row r="575" spans="6:18" x14ac:dyDescent="0.2">
      <c r="F575" s="3"/>
      <c r="Q575" s="23"/>
      <c r="R575" s="23"/>
    </row>
    <row r="576" spans="6:18" x14ac:dyDescent="0.2">
      <c r="F576" s="3"/>
      <c r="Q576" s="23"/>
      <c r="R576" s="23"/>
    </row>
    <row r="577" spans="6:18" x14ac:dyDescent="0.2">
      <c r="F577" s="3"/>
      <c r="Q577" s="23"/>
      <c r="R577" s="23"/>
    </row>
    <row r="578" spans="6:18" x14ac:dyDescent="0.2">
      <c r="F578" s="3"/>
      <c r="Q578" s="23"/>
      <c r="R578" s="23"/>
    </row>
    <row r="579" spans="6:18" x14ac:dyDescent="0.2">
      <c r="Q579" s="23"/>
      <c r="R579" s="23"/>
    </row>
    <row r="580" spans="6:18" x14ac:dyDescent="0.2">
      <c r="Q580" s="23"/>
      <c r="R580" s="23"/>
    </row>
    <row r="581" spans="6:18" x14ac:dyDescent="0.2">
      <c r="Q581" s="23"/>
      <c r="R581" s="23"/>
    </row>
    <row r="582" spans="6:18" x14ac:dyDescent="0.2">
      <c r="Q582" s="23"/>
      <c r="R582" s="23"/>
    </row>
    <row r="583" spans="6:18" x14ac:dyDescent="0.2">
      <c r="Q583" s="23"/>
      <c r="R583" s="23"/>
    </row>
    <row r="584" spans="6:18" x14ac:dyDescent="0.2">
      <c r="Q584" s="23"/>
      <c r="R584" s="23"/>
    </row>
    <row r="585" spans="6:18" x14ac:dyDescent="0.2">
      <c r="Q585" s="23"/>
      <c r="R585" s="23"/>
    </row>
    <row r="586" spans="6:18" x14ac:dyDescent="0.2">
      <c r="Q586" s="23"/>
      <c r="R586" s="23"/>
    </row>
    <row r="587" spans="6:18" x14ac:dyDescent="0.2">
      <c r="Q587" s="23"/>
      <c r="R587" s="23"/>
    </row>
    <row r="588" spans="6:18" x14ac:dyDescent="0.2">
      <c r="Q588" s="23"/>
      <c r="R588" s="23"/>
    </row>
    <row r="589" spans="6:18" x14ac:dyDescent="0.2">
      <c r="Q589" s="23"/>
      <c r="R589" s="23"/>
    </row>
    <row r="590" spans="6:18" x14ac:dyDescent="0.2">
      <c r="Q590" s="23"/>
      <c r="R590" s="23"/>
    </row>
    <row r="591" spans="6:18" x14ac:dyDescent="0.2">
      <c r="Q591" s="23"/>
      <c r="R591" s="23"/>
    </row>
    <row r="592" spans="6:18" x14ac:dyDescent="0.2">
      <c r="Q592" s="23"/>
      <c r="R592" s="23"/>
    </row>
    <row r="593" spans="17:18" x14ac:dyDescent="0.2">
      <c r="Q593" s="23"/>
      <c r="R593" s="23"/>
    </row>
    <row r="594" spans="17:18" x14ac:dyDescent="0.2">
      <c r="Q594" s="23"/>
      <c r="R594" s="23"/>
    </row>
    <row r="595" spans="17:18" x14ac:dyDescent="0.2">
      <c r="Q595" s="23"/>
      <c r="R595" s="23"/>
    </row>
    <row r="596" spans="17:18" x14ac:dyDescent="0.2">
      <c r="Q596" s="23"/>
      <c r="R596" s="23"/>
    </row>
    <row r="597" spans="17:18" x14ac:dyDescent="0.2">
      <c r="Q597" s="23"/>
      <c r="R597" s="23"/>
    </row>
    <row r="598" spans="17:18" x14ac:dyDescent="0.2">
      <c r="Q598" s="23"/>
      <c r="R598" s="23"/>
    </row>
    <row r="599" spans="17:18" x14ac:dyDescent="0.2">
      <c r="Q599" s="23"/>
      <c r="R599" s="23"/>
    </row>
    <row r="600" spans="17:18" x14ac:dyDescent="0.2">
      <c r="Q600" s="23"/>
      <c r="R600" s="23"/>
    </row>
    <row r="601" spans="17:18" x14ac:dyDescent="0.2">
      <c r="Q601" s="23"/>
      <c r="R601" s="23"/>
    </row>
    <row r="602" spans="17:18" x14ac:dyDescent="0.2">
      <c r="Q602" s="23"/>
      <c r="R602" s="23"/>
    </row>
    <row r="603" spans="17:18" x14ac:dyDescent="0.2">
      <c r="Q603" s="23"/>
      <c r="R603" s="23"/>
    </row>
    <row r="604" spans="17:18" x14ac:dyDescent="0.2">
      <c r="Q604" s="23"/>
      <c r="R604" s="23"/>
    </row>
    <row r="605" spans="17:18" x14ac:dyDescent="0.2">
      <c r="Q605" s="23"/>
      <c r="R605" s="23"/>
    </row>
    <row r="606" spans="17:18" x14ac:dyDescent="0.2">
      <c r="Q606" s="23"/>
      <c r="R606" s="23"/>
    </row>
    <row r="607" spans="17:18" x14ac:dyDescent="0.2">
      <c r="Q607" s="23"/>
      <c r="R607" s="23"/>
    </row>
    <row r="608" spans="17:18" x14ac:dyDescent="0.2">
      <c r="Q608" s="23"/>
      <c r="R608" s="23"/>
    </row>
    <row r="609" spans="17:18" x14ac:dyDescent="0.2">
      <c r="Q609" s="23"/>
      <c r="R609" s="23"/>
    </row>
    <row r="610" spans="17:18" x14ac:dyDescent="0.2">
      <c r="Q610" s="23"/>
      <c r="R610" s="23"/>
    </row>
    <row r="611" spans="17:18" x14ac:dyDescent="0.2">
      <c r="Q611" s="23"/>
      <c r="R611" s="23"/>
    </row>
    <row r="612" spans="17:18" x14ac:dyDescent="0.2">
      <c r="Q612" s="23"/>
      <c r="R612" s="23"/>
    </row>
    <row r="613" spans="17:18" x14ac:dyDescent="0.2">
      <c r="Q613" s="23"/>
      <c r="R613" s="23"/>
    </row>
    <row r="614" spans="17:18" x14ac:dyDescent="0.2">
      <c r="Q614" s="23"/>
      <c r="R614" s="23"/>
    </row>
    <row r="615" spans="17:18" x14ac:dyDescent="0.2">
      <c r="Q615" s="23"/>
      <c r="R615" s="23"/>
    </row>
    <row r="616" spans="17:18" x14ac:dyDescent="0.2">
      <c r="Q616" s="23"/>
      <c r="R616" s="23"/>
    </row>
    <row r="617" spans="17:18" x14ac:dyDescent="0.2">
      <c r="Q617" s="23"/>
      <c r="R617" s="23"/>
    </row>
    <row r="618" spans="17:18" x14ac:dyDescent="0.2">
      <c r="Q618" s="23"/>
      <c r="R618" s="23"/>
    </row>
    <row r="619" spans="17:18" x14ac:dyDescent="0.2">
      <c r="Q619" s="23"/>
      <c r="R619" s="23"/>
    </row>
    <row r="620" spans="17:18" x14ac:dyDescent="0.2">
      <c r="Q620" s="23"/>
      <c r="R620" s="23"/>
    </row>
    <row r="621" spans="17:18" x14ac:dyDescent="0.2">
      <c r="Q621" s="23"/>
      <c r="R621" s="23"/>
    </row>
    <row r="622" spans="17:18" x14ac:dyDescent="0.2">
      <c r="Q622" s="23"/>
      <c r="R622" s="23"/>
    </row>
    <row r="623" spans="17:18" x14ac:dyDescent="0.2">
      <c r="Q623" s="23"/>
      <c r="R623" s="23"/>
    </row>
    <row r="624" spans="17:18" x14ac:dyDescent="0.2">
      <c r="Q624" s="23"/>
      <c r="R624" s="23"/>
    </row>
    <row r="625" spans="17:18" x14ac:dyDescent="0.2">
      <c r="Q625" s="23"/>
      <c r="R625" s="23"/>
    </row>
    <row r="626" spans="17:18" x14ac:dyDescent="0.2">
      <c r="Q626" s="23"/>
      <c r="R626" s="23"/>
    </row>
    <row r="627" spans="17:18" x14ac:dyDescent="0.2">
      <c r="Q627" s="23"/>
      <c r="R627" s="23"/>
    </row>
    <row r="628" spans="17:18" x14ac:dyDescent="0.2">
      <c r="Q628" s="23"/>
      <c r="R628" s="23"/>
    </row>
    <row r="629" spans="17:18" x14ac:dyDescent="0.2">
      <c r="Q629" s="23"/>
      <c r="R629" s="23"/>
    </row>
    <row r="630" spans="17:18" x14ac:dyDescent="0.2">
      <c r="Q630" s="23"/>
      <c r="R630" s="23"/>
    </row>
    <row r="631" spans="17:18" x14ac:dyDescent="0.2">
      <c r="Q631" s="23"/>
      <c r="R631" s="23"/>
    </row>
    <row r="632" spans="17:18" x14ac:dyDescent="0.2">
      <c r="Q632" s="23"/>
      <c r="R632" s="23"/>
    </row>
    <row r="633" spans="17:18" x14ac:dyDescent="0.2">
      <c r="Q633" s="23"/>
      <c r="R633" s="23"/>
    </row>
    <row r="634" spans="17:18" x14ac:dyDescent="0.2">
      <c r="Q634" s="23"/>
      <c r="R634" s="23"/>
    </row>
    <row r="635" spans="17:18" x14ac:dyDescent="0.2">
      <c r="Q635" s="23"/>
      <c r="R635" s="23"/>
    </row>
    <row r="636" spans="17:18" x14ac:dyDescent="0.2">
      <c r="Q636" s="23"/>
      <c r="R636" s="23"/>
    </row>
    <row r="637" spans="17:18" x14ac:dyDescent="0.2">
      <c r="Q637" s="23"/>
      <c r="R637" s="23"/>
    </row>
    <row r="638" spans="17:18" x14ac:dyDescent="0.2">
      <c r="Q638" s="23"/>
      <c r="R638" s="23"/>
    </row>
    <row r="639" spans="17:18" x14ac:dyDescent="0.2">
      <c r="Q639" s="23"/>
      <c r="R639" s="23"/>
    </row>
    <row r="640" spans="17:18" x14ac:dyDescent="0.2">
      <c r="Q640" s="23"/>
      <c r="R640" s="23"/>
    </row>
    <row r="641" spans="17:18" x14ac:dyDescent="0.2">
      <c r="Q641" s="23"/>
      <c r="R641" s="23"/>
    </row>
    <row r="642" spans="17:18" x14ac:dyDescent="0.2">
      <c r="Q642" s="23"/>
      <c r="R642" s="23"/>
    </row>
    <row r="643" spans="17:18" x14ac:dyDescent="0.2">
      <c r="Q643" s="23"/>
      <c r="R643" s="23"/>
    </row>
    <row r="644" spans="17:18" x14ac:dyDescent="0.2">
      <c r="Q644" s="23"/>
      <c r="R644" s="23"/>
    </row>
    <row r="645" spans="17:18" x14ac:dyDescent="0.2">
      <c r="Q645" s="23"/>
      <c r="R645" s="23"/>
    </row>
    <row r="646" spans="17:18" x14ac:dyDescent="0.2">
      <c r="Q646" s="23"/>
      <c r="R646" s="23"/>
    </row>
    <row r="647" spans="17:18" x14ac:dyDescent="0.2">
      <c r="Q647" s="23"/>
      <c r="R647" s="23"/>
    </row>
    <row r="648" spans="17:18" x14ac:dyDescent="0.2">
      <c r="Q648" s="23"/>
      <c r="R648" s="23"/>
    </row>
    <row r="649" spans="17:18" x14ac:dyDescent="0.2">
      <c r="Q649" s="23"/>
      <c r="R649" s="23"/>
    </row>
    <row r="650" spans="17:18" x14ac:dyDescent="0.2">
      <c r="Q650" s="23"/>
      <c r="R650" s="23"/>
    </row>
    <row r="651" spans="17:18" x14ac:dyDescent="0.2">
      <c r="Q651" s="23"/>
      <c r="R651" s="23"/>
    </row>
    <row r="652" spans="17:18" x14ac:dyDescent="0.2">
      <c r="Q652" s="23"/>
      <c r="R652" s="23"/>
    </row>
    <row r="653" spans="17:18" x14ac:dyDescent="0.2">
      <c r="Q653" s="23"/>
      <c r="R653" s="23"/>
    </row>
    <row r="654" spans="17:18" x14ac:dyDescent="0.2">
      <c r="Q654" s="23"/>
      <c r="R654" s="23"/>
    </row>
    <row r="655" spans="17:18" x14ac:dyDescent="0.2">
      <c r="Q655" s="23"/>
      <c r="R655" s="23"/>
    </row>
    <row r="656" spans="17:18" x14ac:dyDescent="0.2">
      <c r="Q656" s="23"/>
      <c r="R656" s="23"/>
    </row>
    <row r="657" spans="17:18" x14ac:dyDescent="0.2">
      <c r="Q657" s="23"/>
      <c r="R657" s="23"/>
    </row>
    <row r="658" spans="17:18" x14ac:dyDescent="0.2">
      <c r="Q658" s="23"/>
      <c r="R658" s="23"/>
    </row>
    <row r="659" spans="17:18" x14ac:dyDescent="0.2">
      <c r="Q659" s="23"/>
      <c r="R659" s="23"/>
    </row>
    <row r="660" spans="17:18" x14ac:dyDescent="0.2">
      <c r="Q660" s="23"/>
      <c r="R660" s="23"/>
    </row>
    <row r="661" spans="17:18" x14ac:dyDescent="0.2">
      <c r="Q661" s="23"/>
      <c r="R661" s="23"/>
    </row>
    <row r="662" spans="17:18" x14ac:dyDescent="0.2">
      <c r="Q662" s="23"/>
      <c r="R662" s="23"/>
    </row>
    <row r="663" spans="17:18" x14ac:dyDescent="0.2">
      <c r="Q663" s="23"/>
      <c r="R663" s="23"/>
    </row>
    <row r="664" spans="17:18" x14ac:dyDescent="0.2">
      <c r="Q664" s="23"/>
      <c r="R664" s="23"/>
    </row>
    <row r="665" spans="17:18" x14ac:dyDescent="0.2">
      <c r="Q665" s="23"/>
      <c r="R665" s="23"/>
    </row>
    <row r="666" spans="17:18" x14ac:dyDescent="0.2">
      <c r="Q666" s="23"/>
      <c r="R666" s="23"/>
    </row>
    <row r="667" spans="17:18" x14ac:dyDescent="0.2">
      <c r="Q667" s="23"/>
      <c r="R667" s="23"/>
    </row>
    <row r="668" spans="17:18" x14ac:dyDescent="0.2">
      <c r="Q668" s="23"/>
      <c r="R668" s="23"/>
    </row>
    <row r="669" spans="17:18" x14ac:dyDescent="0.2">
      <c r="Q669" s="23"/>
      <c r="R669" s="23"/>
    </row>
    <row r="670" spans="17:18" x14ac:dyDescent="0.2">
      <c r="Q670" s="23"/>
      <c r="R670" s="23"/>
    </row>
    <row r="671" spans="17:18" x14ac:dyDescent="0.2">
      <c r="Q671" s="23"/>
      <c r="R671" s="23"/>
    </row>
    <row r="672" spans="17:18" x14ac:dyDescent="0.2">
      <c r="Q672" s="23"/>
      <c r="R672" s="23"/>
    </row>
    <row r="673" spans="17:18" x14ac:dyDescent="0.2">
      <c r="Q673" s="23"/>
      <c r="R673" s="23"/>
    </row>
    <row r="674" spans="17:18" x14ac:dyDescent="0.2">
      <c r="Q674" s="23"/>
      <c r="R674" s="23"/>
    </row>
    <row r="675" spans="17:18" x14ac:dyDescent="0.2">
      <c r="Q675" s="23"/>
      <c r="R675" s="23"/>
    </row>
    <row r="676" spans="17:18" x14ac:dyDescent="0.2">
      <c r="Q676" s="23"/>
      <c r="R676" s="23"/>
    </row>
    <row r="677" spans="17:18" x14ac:dyDescent="0.2">
      <c r="Q677" s="23"/>
      <c r="R677" s="23"/>
    </row>
    <row r="678" spans="17:18" x14ac:dyDescent="0.2">
      <c r="Q678" s="23"/>
      <c r="R678" s="23"/>
    </row>
    <row r="679" spans="17:18" x14ac:dyDescent="0.2">
      <c r="Q679" s="23"/>
      <c r="R679" s="23"/>
    </row>
    <row r="680" spans="17:18" x14ac:dyDescent="0.2">
      <c r="Q680" s="23"/>
      <c r="R680" s="23"/>
    </row>
    <row r="681" spans="17:18" x14ac:dyDescent="0.2">
      <c r="Q681" s="23"/>
      <c r="R681" s="23"/>
    </row>
    <row r="682" spans="17:18" x14ac:dyDescent="0.2">
      <c r="Q682" s="23"/>
      <c r="R682" s="23"/>
    </row>
    <row r="683" spans="17:18" x14ac:dyDescent="0.2">
      <c r="Q683" s="23"/>
      <c r="R683" s="23"/>
    </row>
    <row r="684" spans="17:18" x14ac:dyDescent="0.2">
      <c r="Q684" s="23"/>
      <c r="R684" s="23"/>
    </row>
    <row r="685" spans="17:18" x14ac:dyDescent="0.2">
      <c r="Q685" s="23"/>
      <c r="R685" s="23"/>
    </row>
    <row r="686" spans="17:18" x14ac:dyDescent="0.2">
      <c r="Q686" s="23"/>
      <c r="R686" s="23"/>
    </row>
    <row r="687" spans="17:18" x14ac:dyDescent="0.2">
      <c r="Q687" s="23"/>
      <c r="R687" s="23"/>
    </row>
    <row r="688" spans="17:18" x14ac:dyDescent="0.2">
      <c r="Q688" s="23"/>
      <c r="R688" s="23"/>
    </row>
    <row r="689" spans="17:18" x14ac:dyDescent="0.2">
      <c r="Q689" s="23"/>
      <c r="R689" s="23"/>
    </row>
    <row r="690" spans="17:18" x14ac:dyDescent="0.2">
      <c r="Q690" s="23"/>
      <c r="R690" s="23"/>
    </row>
    <row r="691" spans="17:18" x14ac:dyDescent="0.2">
      <c r="Q691" s="23"/>
      <c r="R691" s="23"/>
    </row>
    <row r="692" spans="17:18" x14ac:dyDescent="0.2">
      <c r="Q692" s="23"/>
      <c r="R692" s="23"/>
    </row>
    <row r="693" spans="17:18" x14ac:dyDescent="0.2">
      <c r="Q693" s="23"/>
      <c r="R693" s="23"/>
    </row>
    <row r="694" spans="17:18" x14ac:dyDescent="0.2">
      <c r="Q694" s="23"/>
      <c r="R694" s="23"/>
    </row>
    <row r="695" spans="17:18" x14ac:dyDescent="0.2">
      <c r="Q695" s="23"/>
      <c r="R695" s="23"/>
    </row>
    <row r="696" spans="17:18" x14ac:dyDescent="0.2">
      <c r="Q696" s="23"/>
      <c r="R696" s="23"/>
    </row>
    <row r="697" spans="17:18" x14ac:dyDescent="0.2">
      <c r="Q697" s="23"/>
      <c r="R697" s="23"/>
    </row>
    <row r="698" spans="17:18" x14ac:dyDescent="0.2">
      <c r="Q698" s="23"/>
      <c r="R698" s="23"/>
    </row>
    <row r="699" spans="17:18" x14ac:dyDescent="0.2">
      <c r="Q699" s="23"/>
      <c r="R699" s="23"/>
    </row>
    <row r="700" spans="17:18" x14ac:dyDescent="0.2">
      <c r="Q700" s="23"/>
      <c r="R700" s="23"/>
    </row>
    <row r="701" spans="17:18" x14ac:dyDescent="0.2">
      <c r="Q701" s="23"/>
      <c r="R701" s="23"/>
    </row>
    <row r="702" spans="17:18" x14ac:dyDescent="0.2">
      <c r="Q702" s="23"/>
      <c r="R702" s="23"/>
    </row>
    <row r="703" spans="17:18" x14ac:dyDescent="0.2">
      <c r="Q703" s="23"/>
      <c r="R703" s="23"/>
    </row>
    <row r="704" spans="17:18" x14ac:dyDescent="0.2">
      <c r="Q704" s="23"/>
      <c r="R704" s="23"/>
    </row>
    <row r="705" spans="17:18" x14ac:dyDescent="0.2">
      <c r="Q705" s="23"/>
      <c r="R705" s="23"/>
    </row>
    <row r="706" spans="17:18" x14ac:dyDescent="0.2">
      <c r="Q706" s="23"/>
      <c r="R706" s="23"/>
    </row>
    <row r="707" spans="17:18" x14ac:dyDescent="0.2">
      <c r="Q707" s="23"/>
      <c r="R707" s="23"/>
    </row>
    <row r="708" spans="17:18" x14ac:dyDescent="0.2">
      <c r="Q708" s="23"/>
      <c r="R708" s="23"/>
    </row>
    <row r="709" spans="17:18" x14ac:dyDescent="0.2">
      <c r="Q709" s="23"/>
      <c r="R709" s="23"/>
    </row>
    <row r="710" spans="17:18" x14ac:dyDescent="0.2">
      <c r="Q710" s="23"/>
      <c r="R710" s="23"/>
    </row>
    <row r="711" spans="17:18" x14ac:dyDescent="0.2">
      <c r="Q711" s="23"/>
      <c r="R711" s="23"/>
    </row>
    <row r="712" spans="17:18" x14ac:dyDescent="0.2">
      <c r="Q712" s="23"/>
      <c r="R712" s="23"/>
    </row>
    <row r="713" spans="17:18" x14ac:dyDescent="0.2">
      <c r="Q713" s="23"/>
      <c r="R713" s="23"/>
    </row>
    <row r="714" spans="17:18" x14ac:dyDescent="0.2">
      <c r="Q714" s="23"/>
      <c r="R714" s="23"/>
    </row>
    <row r="715" spans="17:18" x14ac:dyDescent="0.2">
      <c r="Q715" s="23"/>
      <c r="R715" s="23"/>
    </row>
    <row r="716" spans="17:18" x14ac:dyDescent="0.2">
      <c r="Q716" s="23"/>
      <c r="R716" s="23"/>
    </row>
    <row r="717" spans="17:18" x14ac:dyDescent="0.2">
      <c r="Q717" s="23"/>
      <c r="R717" s="23"/>
    </row>
    <row r="718" spans="17:18" x14ac:dyDescent="0.2">
      <c r="Q718" s="23"/>
      <c r="R718" s="23"/>
    </row>
    <row r="719" spans="17:18" x14ac:dyDescent="0.2">
      <c r="Q719" s="23"/>
      <c r="R719" s="23"/>
    </row>
    <row r="720" spans="17:18" x14ac:dyDescent="0.2">
      <c r="Q720" s="23"/>
      <c r="R720" s="23"/>
    </row>
    <row r="721" spans="17:18" x14ac:dyDescent="0.2">
      <c r="Q721" s="23"/>
      <c r="R721" s="23"/>
    </row>
    <row r="722" spans="17:18" x14ac:dyDescent="0.2">
      <c r="Q722" s="23"/>
      <c r="R722" s="23"/>
    </row>
    <row r="723" spans="17:18" x14ac:dyDescent="0.2">
      <c r="Q723" s="23"/>
      <c r="R723" s="23"/>
    </row>
    <row r="724" spans="17:18" x14ac:dyDescent="0.2">
      <c r="Q724" s="23"/>
      <c r="R724" s="23"/>
    </row>
    <row r="725" spans="17:18" x14ac:dyDescent="0.2">
      <c r="Q725" s="23"/>
      <c r="R725" s="23"/>
    </row>
    <row r="726" spans="17:18" x14ac:dyDescent="0.2">
      <c r="Q726" s="23"/>
      <c r="R726" s="23"/>
    </row>
    <row r="727" spans="17:18" x14ac:dyDescent="0.2">
      <c r="Q727" s="23"/>
      <c r="R727" s="23"/>
    </row>
    <row r="728" spans="17:18" x14ac:dyDescent="0.2">
      <c r="Q728" s="23"/>
      <c r="R728" s="23"/>
    </row>
    <row r="729" spans="17:18" x14ac:dyDescent="0.2">
      <c r="Q729" s="23"/>
      <c r="R729" s="23"/>
    </row>
    <row r="730" spans="17:18" x14ac:dyDescent="0.2">
      <c r="Q730" s="23"/>
      <c r="R730" s="23"/>
    </row>
    <row r="731" spans="17:18" x14ac:dyDescent="0.2">
      <c r="Q731" s="23"/>
      <c r="R731" s="23"/>
    </row>
    <row r="732" spans="17:18" x14ac:dyDescent="0.2">
      <c r="Q732" s="23"/>
      <c r="R732" s="23"/>
    </row>
    <row r="733" spans="17:18" x14ac:dyDescent="0.2">
      <c r="Q733" s="23"/>
      <c r="R733" s="23"/>
    </row>
    <row r="734" spans="17:18" x14ac:dyDescent="0.2">
      <c r="Q734" s="23"/>
      <c r="R734" s="23"/>
    </row>
    <row r="735" spans="17:18" x14ac:dyDescent="0.2">
      <c r="Q735" s="23"/>
      <c r="R735" s="23"/>
    </row>
    <row r="736" spans="17:18" x14ac:dyDescent="0.2">
      <c r="Q736" s="23"/>
      <c r="R736" s="23"/>
    </row>
    <row r="737" spans="17:18" x14ac:dyDescent="0.2">
      <c r="Q737" s="23"/>
      <c r="R737" s="23"/>
    </row>
    <row r="738" spans="17:18" x14ac:dyDescent="0.2">
      <c r="Q738" s="23"/>
      <c r="R738" s="23"/>
    </row>
    <row r="739" spans="17:18" x14ac:dyDescent="0.2">
      <c r="Q739" s="23"/>
      <c r="R739" s="23"/>
    </row>
    <row r="740" spans="17:18" x14ac:dyDescent="0.2">
      <c r="Q740" s="23"/>
      <c r="R740" s="23"/>
    </row>
    <row r="741" spans="17:18" x14ac:dyDescent="0.2">
      <c r="Q741" s="23"/>
      <c r="R741" s="23"/>
    </row>
    <row r="742" spans="17:18" x14ac:dyDescent="0.2">
      <c r="Q742" s="23"/>
      <c r="R742" s="23"/>
    </row>
    <row r="743" spans="17:18" x14ac:dyDescent="0.2">
      <c r="Q743" s="23"/>
      <c r="R743" s="23"/>
    </row>
    <row r="744" spans="17:18" x14ac:dyDescent="0.2">
      <c r="Q744" s="23"/>
      <c r="R744" s="23"/>
    </row>
    <row r="745" spans="17:18" x14ac:dyDescent="0.2">
      <c r="Q745" s="23"/>
      <c r="R745" s="23"/>
    </row>
    <row r="746" spans="17:18" x14ac:dyDescent="0.2">
      <c r="Q746" s="23"/>
      <c r="R746" s="23"/>
    </row>
    <row r="747" spans="17:18" x14ac:dyDescent="0.2">
      <c r="Q747" s="23"/>
      <c r="R747" s="23"/>
    </row>
    <row r="748" spans="17:18" x14ac:dyDescent="0.2">
      <c r="Q748" s="23"/>
      <c r="R748" s="23"/>
    </row>
    <row r="749" spans="17:18" x14ac:dyDescent="0.2">
      <c r="Q749" s="23"/>
      <c r="R749" s="23"/>
    </row>
    <row r="750" spans="17:18" x14ac:dyDescent="0.2">
      <c r="Q750" s="23"/>
      <c r="R750" s="23"/>
    </row>
    <row r="751" spans="17:18" x14ac:dyDescent="0.2">
      <c r="Q751" s="23"/>
      <c r="R751" s="23"/>
    </row>
    <row r="752" spans="17:18" x14ac:dyDescent="0.2">
      <c r="Q752" s="23"/>
      <c r="R752" s="23"/>
    </row>
    <row r="753" spans="17:18" x14ac:dyDescent="0.2">
      <c r="Q753" s="23"/>
      <c r="R753" s="23"/>
    </row>
    <row r="754" spans="17:18" x14ac:dyDescent="0.2">
      <c r="Q754" s="23"/>
      <c r="R754" s="23"/>
    </row>
    <row r="755" spans="17:18" x14ac:dyDescent="0.2">
      <c r="Q755" s="23"/>
      <c r="R755" s="23"/>
    </row>
    <row r="756" spans="17:18" x14ac:dyDescent="0.2">
      <c r="Q756" s="23"/>
      <c r="R756" s="23"/>
    </row>
    <row r="757" spans="17:18" x14ac:dyDescent="0.2">
      <c r="Q757" s="23"/>
      <c r="R757" s="23"/>
    </row>
    <row r="758" spans="17:18" x14ac:dyDescent="0.2">
      <c r="Q758" s="23"/>
      <c r="R758" s="23"/>
    </row>
    <row r="759" spans="17:18" x14ac:dyDescent="0.2">
      <c r="Q759" s="23"/>
      <c r="R759" s="23"/>
    </row>
    <row r="760" spans="17:18" x14ac:dyDescent="0.2">
      <c r="Q760" s="23"/>
      <c r="R760" s="23"/>
    </row>
    <row r="761" spans="17:18" x14ac:dyDescent="0.2">
      <c r="Q761" s="23"/>
      <c r="R761" s="23"/>
    </row>
    <row r="762" spans="17:18" x14ac:dyDescent="0.2">
      <c r="Q762" s="23"/>
      <c r="R762" s="23"/>
    </row>
    <row r="763" spans="17:18" x14ac:dyDescent="0.2">
      <c r="Q763" s="23"/>
      <c r="R763" s="23"/>
    </row>
    <row r="764" spans="17:18" x14ac:dyDescent="0.2">
      <c r="Q764" s="23"/>
      <c r="R764" s="23"/>
    </row>
    <row r="765" spans="17:18" x14ac:dyDescent="0.2">
      <c r="Q765" s="23"/>
      <c r="R765" s="23"/>
    </row>
    <row r="766" spans="17:18" x14ac:dyDescent="0.2">
      <c r="Q766" s="23"/>
      <c r="R766" s="23"/>
    </row>
    <row r="767" spans="17:18" x14ac:dyDescent="0.2">
      <c r="Q767" s="23"/>
      <c r="R767" s="23"/>
    </row>
    <row r="768" spans="17:18" x14ac:dyDescent="0.2">
      <c r="Q768" s="23"/>
      <c r="R768" s="23"/>
    </row>
    <row r="769" spans="17:18" x14ac:dyDescent="0.2">
      <c r="Q769" s="23"/>
      <c r="R769" s="23"/>
    </row>
    <row r="770" spans="17:18" x14ac:dyDescent="0.2">
      <c r="Q770" s="23"/>
      <c r="R770" s="23"/>
    </row>
    <row r="771" spans="17:18" x14ac:dyDescent="0.2">
      <c r="Q771" s="23"/>
      <c r="R771" s="23"/>
    </row>
    <row r="772" spans="17:18" x14ac:dyDescent="0.2">
      <c r="Q772" s="23"/>
      <c r="R772" s="23"/>
    </row>
    <row r="773" spans="17:18" x14ac:dyDescent="0.2">
      <c r="Q773" s="23"/>
      <c r="R773" s="23"/>
    </row>
    <row r="774" spans="17:18" x14ac:dyDescent="0.2">
      <c r="Q774" s="23"/>
      <c r="R774" s="23"/>
    </row>
    <row r="775" spans="17:18" x14ac:dyDescent="0.2">
      <c r="Q775" s="23"/>
      <c r="R775" s="23"/>
    </row>
    <row r="776" spans="17:18" x14ac:dyDescent="0.2">
      <c r="Q776" s="23"/>
      <c r="R776" s="23"/>
    </row>
    <row r="777" spans="17:18" x14ac:dyDescent="0.2">
      <c r="Q777" s="23"/>
      <c r="R777" s="23"/>
    </row>
    <row r="778" spans="17:18" x14ac:dyDescent="0.2">
      <c r="Q778" s="23"/>
      <c r="R778" s="23"/>
    </row>
    <row r="779" spans="17:18" x14ac:dyDescent="0.2">
      <c r="Q779" s="23"/>
      <c r="R779" s="23"/>
    </row>
    <row r="780" spans="17:18" x14ac:dyDescent="0.2">
      <c r="Q780" s="23"/>
      <c r="R780" s="23"/>
    </row>
    <row r="781" spans="17:18" x14ac:dyDescent="0.2">
      <c r="Q781" s="23"/>
      <c r="R781" s="23"/>
    </row>
    <row r="782" spans="17:18" x14ac:dyDescent="0.2">
      <c r="Q782" s="23"/>
      <c r="R782" s="23"/>
    </row>
    <row r="783" spans="17:18" x14ac:dyDescent="0.2">
      <c r="Q783" s="23"/>
      <c r="R783" s="23"/>
    </row>
    <row r="784" spans="17:18" x14ac:dyDescent="0.2">
      <c r="Q784" s="23"/>
      <c r="R784" s="23"/>
    </row>
    <row r="785" spans="17:18" x14ac:dyDescent="0.2">
      <c r="Q785" s="23"/>
      <c r="R785" s="23"/>
    </row>
    <row r="786" spans="17:18" x14ac:dyDescent="0.2">
      <c r="Q786" s="23"/>
      <c r="R786" s="23"/>
    </row>
    <row r="787" spans="17:18" x14ac:dyDescent="0.2">
      <c r="Q787" s="23"/>
      <c r="R787" s="23"/>
    </row>
    <row r="788" spans="17:18" x14ac:dyDescent="0.2">
      <c r="Q788" s="23"/>
      <c r="R788" s="23"/>
    </row>
    <row r="789" spans="17:18" x14ac:dyDescent="0.2">
      <c r="Q789" s="23"/>
      <c r="R789" s="23"/>
    </row>
    <row r="790" spans="17:18" x14ac:dyDescent="0.2">
      <c r="Q790" s="23"/>
      <c r="R790" s="23"/>
    </row>
    <row r="791" spans="17:18" x14ac:dyDescent="0.2">
      <c r="Q791" s="23"/>
      <c r="R791" s="23"/>
    </row>
    <row r="792" spans="17:18" x14ac:dyDescent="0.2">
      <c r="Q792" s="23"/>
      <c r="R792" s="23"/>
    </row>
    <row r="793" spans="17:18" x14ac:dyDescent="0.2">
      <c r="Q793" s="23"/>
      <c r="R793" s="23"/>
    </row>
    <row r="794" spans="17:18" x14ac:dyDescent="0.2">
      <c r="Q794" s="23"/>
      <c r="R794" s="23"/>
    </row>
    <row r="795" spans="17:18" x14ac:dyDescent="0.2">
      <c r="Q795" s="23"/>
      <c r="R795" s="23"/>
    </row>
    <row r="796" spans="17:18" x14ac:dyDescent="0.2">
      <c r="Q796" s="23"/>
      <c r="R796" s="23"/>
    </row>
    <row r="797" spans="17:18" x14ac:dyDescent="0.2">
      <c r="Q797" s="23"/>
      <c r="R797" s="23"/>
    </row>
    <row r="798" spans="17:18" x14ac:dyDescent="0.2">
      <c r="Q798" s="23"/>
      <c r="R798" s="23"/>
    </row>
    <row r="799" spans="17:18" x14ac:dyDescent="0.2">
      <c r="Q799" s="23"/>
      <c r="R799" s="23"/>
    </row>
    <row r="800" spans="17:18" x14ac:dyDescent="0.2">
      <c r="Q800" s="23"/>
      <c r="R800" s="23"/>
    </row>
    <row r="801" spans="17:18" x14ac:dyDescent="0.2">
      <c r="Q801" s="23"/>
      <c r="R801" s="23"/>
    </row>
    <row r="802" spans="17:18" x14ac:dyDescent="0.2">
      <c r="Q802" s="23"/>
      <c r="R802" s="23"/>
    </row>
    <row r="803" spans="17:18" x14ac:dyDescent="0.2">
      <c r="Q803" s="23"/>
      <c r="R803" s="23"/>
    </row>
    <row r="804" spans="17:18" x14ac:dyDescent="0.2">
      <c r="Q804" s="23"/>
      <c r="R804" s="23"/>
    </row>
    <row r="805" spans="17:18" x14ac:dyDescent="0.2">
      <c r="Q805" s="23"/>
      <c r="R805" s="23"/>
    </row>
    <row r="806" spans="17:18" x14ac:dyDescent="0.2">
      <c r="Q806" s="23"/>
      <c r="R806" s="23"/>
    </row>
    <row r="807" spans="17:18" x14ac:dyDescent="0.2">
      <c r="Q807" s="23"/>
      <c r="R807" s="23"/>
    </row>
    <row r="808" spans="17:18" x14ac:dyDescent="0.2">
      <c r="Q808" s="23"/>
      <c r="R808" s="23"/>
    </row>
    <row r="809" spans="17:18" x14ac:dyDescent="0.2">
      <c r="Q809" s="23"/>
      <c r="R809" s="23"/>
    </row>
    <row r="810" spans="17:18" x14ac:dyDescent="0.2">
      <c r="Q810" s="23"/>
      <c r="R810" s="23"/>
    </row>
    <row r="811" spans="17:18" x14ac:dyDescent="0.2">
      <c r="Q811" s="23"/>
      <c r="R811" s="23"/>
    </row>
    <row r="812" spans="17:18" x14ac:dyDescent="0.2">
      <c r="Q812" s="23"/>
      <c r="R812" s="23"/>
    </row>
    <row r="813" spans="17:18" x14ac:dyDescent="0.2">
      <c r="Q813" s="23"/>
      <c r="R813" s="23"/>
    </row>
    <row r="814" spans="17:18" x14ac:dyDescent="0.2">
      <c r="Q814" s="23"/>
      <c r="R814" s="23"/>
    </row>
    <row r="815" spans="17:18" x14ac:dyDescent="0.2">
      <c r="Q815" s="23"/>
      <c r="R815" s="23"/>
    </row>
    <row r="816" spans="17:18" x14ac:dyDescent="0.2">
      <c r="Q816" s="23"/>
      <c r="R816" s="23"/>
    </row>
    <row r="817" spans="17:18" x14ac:dyDescent="0.2">
      <c r="Q817" s="23"/>
      <c r="R817" s="23"/>
    </row>
    <row r="818" spans="17:18" x14ac:dyDescent="0.2">
      <c r="Q818" s="23"/>
      <c r="R818" s="23"/>
    </row>
    <row r="819" spans="17:18" x14ac:dyDescent="0.2">
      <c r="Q819" s="23"/>
      <c r="R819" s="23"/>
    </row>
    <row r="820" spans="17:18" x14ac:dyDescent="0.2">
      <c r="Q820" s="23"/>
      <c r="R820" s="23"/>
    </row>
  </sheetData>
  <protectedRanges>
    <protectedRange sqref="E2:E4" name="Range1_9_2_1_1_1"/>
    <protectedRange sqref="G2:G4" name="Range27_5"/>
    <protectedRange sqref="G2" name="Range1_4"/>
    <protectedRange sqref="G3" name="Range1_8_3"/>
    <protectedRange sqref="G2:G4" name="Range26_4"/>
    <protectedRange sqref="H2:H4" name="Range27_6"/>
    <protectedRange sqref="H2" name="Range1_6"/>
    <protectedRange sqref="H3:H4" name="Range1_8_3_1"/>
    <protectedRange sqref="H2:H4" name="Range26_5"/>
    <protectedRange sqref="I2:I4" name="Range27_7"/>
    <protectedRange sqref="I2" name="Range1_6_1"/>
    <protectedRange sqref="I3" name="Range1_8_3_2"/>
    <protectedRange sqref="I2:I4" name="Range26_6"/>
    <protectedRange sqref="J2:J4" name="Range27_8"/>
    <protectedRange sqref="J2" name="Range1_5"/>
    <protectedRange sqref="J3:J4" name="Range1_8_3_3"/>
    <protectedRange sqref="J2:J4" name="Range26_7"/>
    <protectedRange sqref="L2:L4" name="Range27_9"/>
    <protectedRange sqref="L2" name="Range1_6_2"/>
    <protectedRange sqref="L3:L4" name="Range1_8_3_4"/>
    <protectedRange sqref="L2:L4" name="Range28_1"/>
    <protectedRange sqref="E5:E6" name="Range1_9_2_1_1_2"/>
    <protectedRange sqref="G5:G6" name="Range27_10"/>
    <protectedRange sqref="G5" name="Range1_7"/>
    <protectedRange sqref="G6" name="Range1_8"/>
    <protectedRange sqref="G5:G6" name="Range26_8"/>
    <protectedRange sqref="H5:H6" name="Range27_11"/>
    <protectedRange sqref="H5" name="Range1_6_3"/>
    <protectedRange sqref="H6" name="Range1_8_3_5"/>
    <protectedRange sqref="H5:H6" name="Range26_9"/>
    <protectedRange sqref="I5:I6" name="Range27_12"/>
    <protectedRange sqref="I6" name="Range1_9"/>
    <protectedRange sqref="I5:I6" name="Range26_10"/>
    <protectedRange sqref="J5:J6" name="Range27_13"/>
    <protectedRange sqref="J5:J6" name="Range1_10"/>
    <protectedRange sqref="J5:J6" name="Range26_11"/>
    <protectedRange sqref="L5:L6" name="Range27_14"/>
    <protectedRange sqref="L5" name="Range1_11"/>
    <protectedRange sqref="L6" name="Range1_8_2"/>
    <protectedRange sqref="L5:L6" name="Range28_2"/>
    <protectedRange sqref="E7" name="Range1_9_2_1_1_4"/>
    <protectedRange sqref="G7:J7" name="Range27_20"/>
    <protectedRange sqref="G7:J7" name="Range1_16"/>
    <protectedRange sqref="G7:J7" name="Range26_16"/>
    <protectedRange sqref="L7" name="Range27_21"/>
    <protectedRange sqref="L7" name="Range1_8_1_2"/>
    <protectedRange sqref="L7" name="Range28_4"/>
    <protectedRange sqref="E8" name="Range1_9_2_1_1_5"/>
    <protectedRange sqref="G8:J8" name="Range27_22"/>
    <protectedRange sqref="G8:J8" name="Range1_17"/>
    <protectedRange sqref="G8:J8" name="Range26_17"/>
    <protectedRange sqref="L8" name="Range27_23"/>
    <protectedRange sqref="L8" name="Range1_8_1_3"/>
    <protectedRange sqref="L8" name="Range28_5"/>
    <protectedRange sqref="E9:E12" name="Range1_9_2_1_1_6"/>
    <protectedRange sqref="G9:I12" name="Range27_24"/>
    <protectedRange sqref="G9:I12" name="Range1_18"/>
    <protectedRange sqref="G9:I12" name="Range26_18"/>
    <protectedRange sqref="L9:L12" name="Range27_25"/>
    <protectedRange sqref="L9:L12" name="Range1_8_1_4"/>
    <protectedRange sqref="L9:L12" name="Range28_6"/>
    <protectedRange sqref="E13" name="Range1_9_2_1_1_7"/>
    <protectedRange sqref="G13:I13" name="Range27_26"/>
    <protectedRange sqref="G13" name="Range1_19"/>
    <protectedRange sqref="H13" name="Range1_8_1_5"/>
    <protectedRange sqref="I13" name="Range1_4_2_1"/>
    <protectedRange sqref="G13:I13" name="Range26_19"/>
    <protectedRange sqref="L13" name="Range27_27"/>
    <protectedRange sqref="L13" name="Range1_8_4"/>
    <protectedRange sqref="L13" name="Range28_7"/>
    <protectedRange sqref="E14:E15" name="Range1_9_2_1_1_8"/>
    <protectedRange sqref="G14:J15" name="Range27_28"/>
    <protectedRange sqref="G14:J15" name="Range1_20"/>
    <protectedRange sqref="G14:J15" name="Range26_20"/>
    <protectedRange sqref="L14:L15" name="Range27_29"/>
    <protectedRange sqref="L14:L15" name="Range1_8_1_6"/>
    <protectedRange sqref="L14:L15" name="Range28_8"/>
    <protectedRange sqref="E16:E18" name="Range1_9_2_1_1_9"/>
    <protectedRange sqref="G16:J18" name="Range27_30"/>
    <protectedRange sqref="G16:J18" name="Range1_21"/>
    <protectedRange sqref="G16:J18" name="Range26_21"/>
    <protectedRange sqref="L16:L18" name="Range27_31"/>
    <protectedRange sqref="L16:L18" name="Range1_8_1_7"/>
    <protectedRange sqref="L16:L18" name="Range28_9"/>
    <protectedRange sqref="E19:E21" name="Range1_9_2_1_1_10"/>
    <protectedRange sqref="G19:J21" name="Range27_32"/>
    <protectedRange sqref="G19:I19 J19:J21 I20 G20:H21" name="Range1_22"/>
    <protectedRange sqref="I21" name="Range1_4_2_1_1"/>
    <protectedRange sqref="G19:J21" name="Range26_22"/>
    <protectedRange sqref="L19:L21" name="Range27_33"/>
    <protectedRange sqref="L19:L21" name="Range1_8_1_8"/>
    <protectedRange sqref="L19:L21" name="Range28_10"/>
    <protectedRange sqref="E22:E25" name="Range1_9_2_1_1_11"/>
    <protectedRange sqref="G22:J25" name="Range27_34"/>
    <protectedRange sqref="G22:J25" name="Range1_23"/>
    <protectedRange sqref="G22:J25" name="Range26_23"/>
    <protectedRange sqref="L22:L25" name="Range27_35"/>
    <protectedRange sqref="L22:L25" name="Range1_8_1_9"/>
    <protectedRange sqref="L22:L25" name="Range28_11"/>
    <protectedRange sqref="E26" name="Range1_9_2_1_1_12"/>
    <protectedRange sqref="G26:J26" name="Range27_36"/>
    <protectedRange sqref="G26:J26" name="Range1_24"/>
    <protectedRange sqref="G26:J26" name="Range26_24"/>
    <protectedRange sqref="L26" name="Range27_37"/>
    <protectedRange sqref="L26" name="Range1_8_1_10"/>
    <protectedRange sqref="L26" name="Range28_12"/>
    <protectedRange sqref="E27:E28" name="Range1_9_2_1_1_13"/>
    <protectedRange sqref="G27:J28" name="Range27_38"/>
    <protectedRange sqref="G27:J28" name="Range1_25"/>
    <protectedRange sqref="G27:J28" name="Range26_25"/>
    <protectedRange sqref="L27:L28" name="Range27_39"/>
    <protectedRange sqref="L27:L28" name="Range1_8_1_11"/>
    <protectedRange sqref="L27:L28" name="Range28_13"/>
    <protectedRange sqref="E29:E31" name="Range1_9_2_1_1_14"/>
    <protectedRange sqref="G29:J31" name="Range27_40"/>
    <protectedRange sqref="G29:J31" name="Range1_26"/>
    <protectedRange sqref="G29:J31" name="Range26_26"/>
    <protectedRange sqref="L29:L31" name="Range27_41"/>
    <protectedRange sqref="L29:L31" name="Range1_8_1_12"/>
    <protectedRange sqref="L29:L31" name="Range28_14"/>
    <protectedRange sqref="E32:E34" name="Range1_9_2_1_1_15"/>
    <protectedRange sqref="G32:J34" name="Range27_42"/>
    <protectedRange sqref="J32 G32" name="Range1_27"/>
    <protectedRange sqref="H32:I32" name="Range1_6_4"/>
    <protectedRange sqref="H34 J34 G33:J33" name="Range1_8_3_6"/>
    <protectedRange sqref="G32:J34" name="Range26_27"/>
    <protectedRange sqref="L32:L34" name="Range27_43"/>
    <protectedRange sqref="L32" name="Range1_6_5"/>
    <protectedRange sqref="L33:L34" name="Range1_8_3_7"/>
    <protectedRange sqref="L32:L34" name="Range28_15"/>
    <protectedRange sqref="E35:E36" name="Range1_9_2_1_1_16"/>
    <protectedRange sqref="G35:J36" name="Range27_44"/>
    <protectedRange sqref="G35 I36:J36 J35" name="Range1_28"/>
    <protectedRange sqref="G36" name="Range1_8_5"/>
    <protectedRange sqref="H35" name="Range1_6_6"/>
    <protectedRange sqref="H36" name="Range1_8_3_8"/>
    <protectedRange sqref="G35:J36" name="Range26_28"/>
    <protectedRange sqref="L35:L36" name="Range27_45"/>
    <protectedRange sqref="L35" name="Range1_29"/>
    <protectedRange sqref="L36" name="Range1_8_6"/>
    <protectedRange sqref="L35:L36" name="Range28_16"/>
    <protectedRange sqref="E37:E40" name="Range1_9_2_1_1_17"/>
    <protectedRange sqref="G37:I40" name="Range27_46"/>
    <protectedRange sqref="G37:G38" name="Range1_30"/>
    <protectedRange sqref="H37" name="Range1_8_1_13"/>
    <protectedRange sqref="I37" name="Range1_4_2_1_2"/>
    <protectedRange sqref="H38:I38" name="Range1_6_7"/>
    <protectedRange sqref="H40 G39:I39" name="Range1_8_3_9"/>
    <protectedRange sqref="G37:I40" name="Range26_29"/>
    <protectedRange sqref="L37:L40" name="Range27_47"/>
    <protectedRange sqref="L37" name="Range1_8_7"/>
    <protectedRange sqref="L38" name="Range1_6_8"/>
    <protectedRange sqref="L39:L40" name="Range1_8_3_10"/>
    <protectedRange sqref="L37:L40" name="Range28_17"/>
    <protectedRange sqref="E41:E45" name="Range1_9_2_1_1_18"/>
    <protectedRange sqref="G41:I45" name="Range27_48"/>
    <protectedRange sqref="G41:I45" name="Range1_31"/>
    <protectedRange sqref="G41:I45" name="Range26_30"/>
    <protectedRange sqref="L41:L45" name="Range27_49"/>
    <protectedRange sqref="L41:L45" name="Range1_8_1_14"/>
    <protectedRange sqref="L41:L45" name="Range28_18"/>
    <protectedRange sqref="E46:E48" name="Range1_9_2_1_1_19"/>
    <protectedRange sqref="G46:I48" name="Range27_50"/>
    <protectedRange sqref="G46:I48" name="Range1_32"/>
    <protectedRange sqref="G46:I48" name="Range26_31"/>
    <protectedRange sqref="L46:L48" name="Range27_51"/>
    <protectedRange sqref="L46:L48" name="Range1_8_1_15"/>
    <protectedRange sqref="L46:L48" name="Range28_19"/>
    <protectedRange sqref="E49" name="Range1_9_2_1_1_20"/>
    <protectedRange sqref="G49:J49" name="Range27_52"/>
    <protectedRange sqref="G49:J49" name="Range1_33"/>
    <protectedRange sqref="G49:J49" name="Range26_32"/>
    <protectedRange sqref="L49" name="Range27_53"/>
    <protectedRange sqref="L49" name="Range1_8_1_16"/>
    <protectedRange sqref="L49" name="Range28_20"/>
    <protectedRange sqref="E50:E51" name="Range1_9_2_1_1_21"/>
    <protectedRange sqref="G50:J51" name="Range27_54"/>
    <protectedRange sqref="G50:J51" name="Range1_34"/>
    <protectedRange sqref="G50:J51" name="Range26_33"/>
    <protectedRange sqref="L50:L51" name="Range27_55"/>
    <protectedRange sqref="L50:L51" name="Range1_8_1_17"/>
    <protectedRange sqref="L50:L51" name="Range28_21"/>
    <protectedRange sqref="E52:E54" name="Range1_9_2_1_1_22"/>
    <protectedRange sqref="G52:J54" name="Range27_56"/>
    <protectedRange sqref="J52:J53 G52:G53" name="Range1_35"/>
    <protectedRange sqref="H52" name="Range1_8_1_18"/>
    <protectedRange sqref="I52" name="Range1_4_2_1_3"/>
    <protectedRange sqref="H53:I53" name="Range1_6_9"/>
    <protectedRange sqref="G54:J54" name="Range1_8_3_11"/>
    <protectedRange sqref="G52:J54" name="Range26_34"/>
    <protectedRange sqref="L52:L54" name="Range27_57"/>
    <protectedRange sqref="L52" name="Range1_8_8"/>
    <protectedRange sqref="L53" name="Range1_6_10"/>
    <protectedRange sqref="L54" name="Range1_8_3_12"/>
    <protectedRange sqref="L52:L54" name="Range28_22"/>
    <protectedRange sqref="E55:E58" name="Range1_9_2_1_1_23"/>
    <protectedRange sqref="G55:I58" name="Range27_58"/>
    <protectedRange sqref="G55:I56 I57 G57:H58" name="Range1_36"/>
    <protectedRange sqref="I58" name="Range1_4_2_1_4"/>
    <protectedRange sqref="G55:I58" name="Range26_35"/>
    <protectedRange sqref="L55:L58" name="Range27_59"/>
    <protectedRange sqref="L55:L58" name="Range1_8_1_19"/>
    <protectedRange sqref="L55:L58" name="Range28_23"/>
    <protectedRange sqref="E59:E60" name="Range1_9_2_1_1_24"/>
    <protectedRange sqref="G59:J60" name="Range27_60"/>
    <protectedRange sqref="G59:J60" name="Range1_37"/>
    <protectedRange sqref="G59:J60" name="Range26_36"/>
    <protectedRange sqref="L59:L60" name="Range27_61"/>
    <protectedRange sqref="L59:L60" name="Range1_8_1_20"/>
    <protectedRange sqref="L59:L60" name="Range28_24"/>
    <protectedRange sqref="E61:E66" name="Range1_9_2_1_1"/>
    <protectedRange sqref="G61:J66" name="Range27"/>
    <protectedRange sqref="G62 G64 I63:J64 J62" name="Range1"/>
    <protectedRange sqref="G65:J65" name="Range1_3"/>
    <protectedRange sqref="G63 G66:J66" name="Range1_8_1"/>
    <protectedRange sqref="H61:H62 J61" name="Range1_6_11"/>
    <protectedRange sqref="H63" name="Range1_8_3_13"/>
    <protectedRange sqref="G61:J66" name="Range26"/>
    <protectedRange sqref="L61:L66" name="Range27_1"/>
    <protectedRange sqref="L64 L62" name="Range1_1"/>
    <protectedRange sqref="L65" name="Range1_3_1"/>
    <protectedRange sqref="L66 L63" name="Range1_8_9"/>
    <protectedRange sqref="L61" name="Range1_6_12"/>
    <protectedRange sqref="L61:L66" name="Range28"/>
  </protectedRanges>
  <sortState ref="A2:W6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5"/>
  <sheetViews>
    <sheetView zoomScaleNormal="100" workbookViewId="0">
      <pane ySplit="1" topLeftCell="A97" activePane="bottomLeft" state="frozen"/>
      <selection pane="bottomLeft" activeCell="A2" sqref="A2:D138"/>
    </sheetView>
  </sheetViews>
  <sheetFormatPr defaultRowHeight="12.75" x14ac:dyDescent="0.2"/>
  <cols>
    <col min="1" max="1" width="24.7109375" style="4" bestFit="1" customWidth="1"/>
    <col min="2" max="2" width="12" style="25" customWidth="1"/>
    <col min="3" max="3" width="9.140625" style="1"/>
    <col min="4" max="4" width="4.5703125" style="25" bestFit="1" customWidth="1"/>
    <col min="5" max="16384" width="9.140625" style="4"/>
  </cols>
  <sheetData>
    <row r="1" spans="1:16384" s="10" customFormat="1" ht="27" customHeight="1" thickBot="1" x14ac:dyDescent="0.3">
      <c r="A1" s="13" t="s">
        <v>0</v>
      </c>
      <c r="B1" s="24" t="s">
        <v>24</v>
      </c>
      <c r="C1" s="19" t="s">
        <v>25</v>
      </c>
      <c r="D1" s="24" t="s">
        <v>26</v>
      </c>
    </row>
    <row r="2" spans="1:16384" x14ac:dyDescent="0.2">
      <c r="A2" s="40" t="s">
        <v>37</v>
      </c>
      <c r="B2" s="58">
        <v>0</v>
      </c>
      <c r="C2" s="48">
        <v>351.74</v>
      </c>
      <c r="D2" s="58">
        <v>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  <c r="LAR2" s="22"/>
      <c r="LAS2" s="22"/>
      <c r="LAT2" s="22"/>
      <c r="LAU2" s="22"/>
      <c r="LAV2" s="22"/>
      <c r="LAW2" s="22"/>
      <c r="LAX2" s="22"/>
      <c r="LAY2" s="22"/>
      <c r="LAZ2" s="22"/>
      <c r="LBA2" s="22"/>
      <c r="LBB2" s="22"/>
      <c r="LBC2" s="22"/>
      <c r="LBD2" s="22"/>
      <c r="LBE2" s="22"/>
      <c r="LBF2" s="22"/>
      <c r="LBG2" s="22"/>
      <c r="LBH2" s="22"/>
      <c r="LBI2" s="22"/>
      <c r="LBJ2" s="22"/>
      <c r="LBK2" s="22"/>
      <c r="LBL2" s="22"/>
      <c r="LBM2" s="22"/>
      <c r="LBN2" s="22"/>
      <c r="LBO2" s="22"/>
      <c r="LBP2" s="22"/>
      <c r="LBQ2" s="22"/>
      <c r="LBR2" s="22"/>
      <c r="LBS2" s="22"/>
      <c r="LBT2" s="22"/>
      <c r="LBU2" s="22"/>
      <c r="LBV2" s="22"/>
      <c r="LBW2" s="22"/>
      <c r="LBX2" s="22"/>
      <c r="LBY2" s="22"/>
      <c r="LBZ2" s="22"/>
      <c r="LCA2" s="22"/>
      <c r="LCB2" s="22"/>
      <c r="LCC2" s="22"/>
      <c r="LCD2" s="22"/>
      <c r="LCE2" s="22"/>
      <c r="LCF2" s="22"/>
      <c r="LCG2" s="22"/>
      <c r="LCH2" s="22"/>
      <c r="LCI2" s="22"/>
      <c r="LCJ2" s="22"/>
      <c r="LCK2" s="22"/>
      <c r="LCL2" s="22"/>
      <c r="LCM2" s="22"/>
      <c r="LCN2" s="22"/>
      <c r="LCO2" s="22"/>
      <c r="LCP2" s="22"/>
      <c r="LCQ2" s="22"/>
      <c r="LCR2" s="22"/>
      <c r="LCS2" s="22"/>
      <c r="LCT2" s="22"/>
      <c r="LCU2" s="22"/>
      <c r="LCV2" s="22"/>
      <c r="LCW2" s="22"/>
      <c r="LCX2" s="22"/>
      <c r="LCY2" s="22"/>
      <c r="LCZ2" s="22"/>
      <c r="LDA2" s="22"/>
      <c r="LDB2" s="22"/>
      <c r="LDC2" s="22"/>
      <c r="LDD2" s="22"/>
      <c r="LDE2" s="22"/>
      <c r="LDF2" s="22"/>
      <c r="LDG2" s="22"/>
      <c r="LDH2" s="22"/>
      <c r="LDI2" s="22"/>
      <c r="LDJ2" s="22"/>
      <c r="LDK2" s="22"/>
      <c r="LDL2" s="22"/>
      <c r="LDM2" s="22"/>
      <c r="LDN2" s="22"/>
      <c r="LDO2" s="22"/>
      <c r="LDP2" s="22"/>
      <c r="LDQ2" s="22"/>
      <c r="LDR2" s="22"/>
      <c r="LDS2" s="22"/>
      <c r="LDT2" s="22"/>
      <c r="LDU2" s="22"/>
      <c r="LDV2" s="22"/>
      <c r="LDW2" s="22"/>
      <c r="LDX2" s="22"/>
      <c r="LDY2" s="22"/>
      <c r="LDZ2" s="22"/>
      <c r="LEA2" s="22"/>
      <c r="LEB2" s="22"/>
      <c r="LEC2" s="22"/>
      <c r="LED2" s="22"/>
      <c r="LEE2" s="22"/>
      <c r="LEF2" s="22"/>
      <c r="LEG2" s="22"/>
      <c r="LEH2" s="22"/>
      <c r="LEI2" s="22"/>
      <c r="LEJ2" s="22"/>
      <c r="LEK2" s="22"/>
      <c r="LEL2" s="22"/>
      <c r="LEM2" s="22"/>
      <c r="LEN2" s="22"/>
      <c r="LEO2" s="22"/>
      <c r="LEP2" s="22"/>
      <c r="LEQ2" s="22"/>
      <c r="LER2" s="22"/>
      <c r="LES2" s="22"/>
      <c r="LET2" s="22"/>
      <c r="LEU2" s="22"/>
      <c r="LEV2" s="22"/>
      <c r="LEW2" s="22"/>
      <c r="LEX2" s="22"/>
      <c r="LEY2" s="22"/>
      <c r="LEZ2" s="22"/>
      <c r="LFA2" s="22"/>
      <c r="LFB2" s="22"/>
      <c r="LFC2" s="22"/>
      <c r="LFD2" s="22"/>
      <c r="LFE2" s="22"/>
      <c r="LFF2" s="22"/>
      <c r="LFG2" s="22"/>
      <c r="LFH2" s="22"/>
      <c r="LFI2" s="22"/>
      <c r="LFJ2" s="22"/>
      <c r="LFK2" s="22"/>
      <c r="LFL2" s="22"/>
      <c r="LFM2" s="22"/>
      <c r="LFN2" s="22"/>
      <c r="LFO2" s="22"/>
      <c r="LFP2" s="22"/>
      <c r="LFQ2" s="22"/>
      <c r="LFR2" s="22"/>
      <c r="LFS2" s="22"/>
      <c r="LFT2" s="22"/>
      <c r="LFU2" s="22"/>
      <c r="LFV2" s="22"/>
      <c r="LFW2" s="22"/>
      <c r="LFX2" s="22"/>
      <c r="LFY2" s="22"/>
      <c r="LFZ2" s="22"/>
      <c r="LGA2" s="22"/>
      <c r="LGB2" s="22"/>
      <c r="LGC2" s="22"/>
      <c r="LGD2" s="22"/>
      <c r="LGE2" s="22"/>
      <c r="LGF2" s="22"/>
      <c r="LGG2" s="22"/>
      <c r="LGH2" s="22"/>
      <c r="LGI2" s="22"/>
      <c r="LGJ2" s="22"/>
      <c r="LGK2" s="22"/>
      <c r="LGL2" s="22"/>
      <c r="LGM2" s="22"/>
      <c r="LGN2" s="22"/>
      <c r="LGO2" s="22"/>
      <c r="LGP2" s="22"/>
      <c r="LGQ2" s="22"/>
      <c r="LGR2" s="22"/>
      <c r="LGS2" s="22"/>
      <c r="LGT2" s="22"/>
      <c r="LGU2" s="22"/>
      <c r="LGV2" s="22"/>
      <c r="LGW2" s="22"/>
      <c r="LGX2" s="22"/>
      <c r="LGY2" s="22"/>
      <c r="LGZ2" s="22"/>
      <c r="LHA2" s="22"/>
      <c r="LHB2" s="22"/>
      <c r="LHC2" s="22"/>
      <c r="LHD2" s="22"/>
      <c r="LHE2" s="22"/>
      <c r="LHF2" s="22"/>
      <c r="LHG2" s="22"/>
      <c r="LHH2" s="22"/>
      <c r="LHI2" s="22"/>
      <c r="LHJ2" s="22"/>
      <c r="LHK2" s="22"/>
      <c r="LHL2" s="22"/>
      <c r="LHM2" s="22"/>
      <c r="LHN2" s="22"/>
      <c r="LHO2" s="22"/>
      <c r="LHP2" s="22"/>
      <c r="LHQ2" s="22"/>
      <c r="LHR2" s="22"/>
      <c r="LHS2" s="22"/>
      <c r="LHT2" s="22"/>
      <c r="LHU2" s="22"/>
      <c r="LHV2" s="22"/>
      <c r="LHW2" s="22"/>
      <c r="LHX2" s="22"/>
      <c r="LHY2" s="22"/>
      <c r="LHZ2" s="22"/>
      <c r="LIA2" s="22"/>
      <c r="LIB2" s="22"/>
      <c r="LIC2" s="22"/>
      <c r="LID2" s="22"/>
      <c r="LIE2" s="22"/>
      <c r="LIF2" s="22"/>
      <c r="LIG2" s="22"/>
      <c r="LIH2" s="22"/>
      <c r="LII2" s="22"/>
      <c r="LIJ2" s="22"/>
      <c r="LIK2" s="22"/>
      <c r="LIL2" s="22"/>
      <c r="LIM2" s="22"/>
      <c r="LIN2" s="22"/>
      <c r="LIO2" s="22"/>
      <c r="LIP2" s="22"/>
      <c r="LIQ2" s="22"/>
      <c r="LIR2" s="22"/>
      <c r="LIS2" s="22"/>
      <c r="LIT2" s="22"/>
      <c r="LIU2" s="22"/>
      <c r="LIV2" s="22"/>
      <c r="LIW2" s="22"/>
      <c r="LIX2" s="22"/>
      <c r="LIY2" s="22"/>
      <c r="LIZ2" s="22"/>
      <c r="LJA2" s="22"/>
      <c r="LJB2" s="22"/>
      <c r="LJC2" s="22"/>
      <c r="LJD2" s="22"/>
      <c r="LJE2" s="22"/>
      <c r="LJF2" s="22"/>
      <c r="LJG2" s="22"/>
      <c r="LJH2" s="22"/>
      <c r="LJI2" s="22"/>
      <c r="LJJ2" s="22"/>
      <c r="LJK2" s="22"/>
      <c r="LJL2" s="22"/>
      <c r="LJM2" s="22"/>
      <c r="LJN2" s="22"/>
      <c r="LJO2" s="22"/>
      <c r="LJP2" s="22"/>
      <c r="LJQ2" s="22"/>
      <c r="LJR2" s="22"/>
      <c r="LJS2" s="22"/>
      <c r="LJT2" s="22"/>
      <c r="LJU2" s="22"/>
      <c r="LJV2" s="22"/>
      <c r="LJW2" s="22"/>
      <c r="LJX2" s="22"/>
      <c r="LJY2" s="22"/>
      <c r="LJZ2" s="22"/>
      <c r="LKA2" s="22"/>
      <c r="LKB2" s="22"/>
      <c r="LKC2" s="22"/>
      <c r="LKD2" s="22"/>
      <c r="LKE2" s="22"/>
      <c r="LKF2" s="22"/>
      <c r="LKG2" s="22"/>
      <c r="LKH2" s="22"/>
      <c r="LKI2" s="22"/>
      <c r="LKJ2" s="22"/>
      <c r="LKK2" s="22"/>
      <c r="LKL2" s="22"/>
      <c r="LKM2" s="22"/>
      <c r="LKN2" s="22"/>
      <c r="LKO2" s="22"/>
      <c r="LKP2" s="22"/>
      <c r="LKQ2" s="22"/>
      <c r="LKR2" s="22"/>
      <c r="LKS2" s="22"/>
      <c r="LKT2" s="22"/>
      <c r="LKU2" s="22"/>
      <c r="LKV2" s="22"/>
      <c r="LKW2" s="22"/>
      <c r="LKX2" s="22"/>
      <c r="LKY2" s="22"/>
      <c r="LKZ2" s="22"/>
      <c r="LLA2" s="22"/>
      <c r="LLB2" s="22"/>
      <c r="LLC2" s="22"/>
      <c r="LLD2" s="22"/>
      <c r="LLE2" s="22"/>
      <c r="LLF2" s="22"/>
      <c r="LLG2" s="22"/>
      <c r="LLH2" s="22"/>
      <c r="LLI2" s="22"/>
      <c r="LLJ2" s="22"/>
      <c r="LLK2" s="22"/>
      <c r="LLL2" s="22"/>
      <c r="LLM2" s="22"/>
      <c r="LLN2" s="22"/>
      <c r="LLO2" s="22"/>
      <c r="LLP2" s="22"/>
      <c r="LLQ2" s="22"/>
      <c r="LLR2" s="22"/>
      <c r="LLS2" s="22"/>
      <c r="LLT2" s="22"/>
      <c r="LLU2" s="22"/>
      <c r="LLV2" s="22"/>
      <c r="LLW2" s="22"/>
      <c r="LLX2" s="22"/>
      <c r="LLY2" s="22"/>
      <c r="LLZ2" s="22"/>
      <c r="LMA2" s="22"/>
      <c r="LMB2" s="22"/>
      <c r="LMC2" s="22"/>
      <c r="LMD2" s="22"/>
      <c r="LME2" s="22"/>
      <c r="LMF2" s="22"/>
      <c r="LMG2" s="22"/>
      <c r="LMH2" s="22"/>
      <c r="LMI2" s="22"/>
      <c r="LMJ2" s="22"/>
      <c r="LMK2" s="22"/>
      <c r="LML2" s="22"/>
      <c r="LMM2" s="22"/>
      <c r="LMN2" s="22"/>
      <c r="LMO2" s="22"/>
      <c r="LMP2" s="22"/>
      <c r="LMQ2" s="22"/>
      <c r="LMR2" s="22"/>
      <c r="LMS2" s="22"/>
      <c r="LMT2" s="22"/>
      <c r="LMU2" s="22"/>
      <c r="LMV2" s="22"/>
      <c r="LMW2" s="22"/>
      <c r="LMX2" s="22"/>
      <c r="LMY2" s="22"/>
      <c r="LMZ2" s="22"/>
      <c r="LNA2" s="22"/>
      <c r="LNB2" s="22"/>
      <c r="LNC2" s="22"/>
      <c r="LND2" s="22"/>
      <c r="LNE2" s="22"/>
      <c r="LNF2" s="22"/>
      <c r="LNG2" s="22"/>
      <c r="LNH2" s="22"/>
      <c r="LNI2" s="22"/>
      <c r="LNJ2" s="22"/>
      <c r="LNK2" s="22"/>
      <c r="LNL2" s="22"/>
      <c r="LNM2" s="22"/>
      <c r="LNN2" s="22"/>
      <c r="LNO2" s="22"/>
      <c r="LNP2" s="22"/>
      <c r="LNQ2" s="22"/>
      <c r="LNR2" s="22"/>
      <c r="LNS2" s="22"/>
      <c r="LNT2" s="22"/>
      <c r="LNU2" s="22"/>
      <c r="LNV2" s="22"/>
      <c r="LNW2" s="22"/>
      <c r="LNX2" s="22"/>
      <c r="LNY2" s="22"/>
      <c r="LNZ2" s="22"/>
      <c r="LOA2" s="22"/>
      <c r="LOB2" s="22"/>
      <c r="LOC2" s="22"/>
      <c r="LOD2" s="22"/>
      <c r="LOE2" s="22"/>
      <c r="LOF2" s="22"/>
      <c r="LOG2" s="22"/>
      <c r="LOH2" s="22"/>
      <c r="LOI2" s="22"/>
      <c r="LOJ2" s="22"/>
      <c r="LOK2" s="22"/>
      <c r="LOL2" s="22"/>
      <c r="LOM2" s="22"/>
      <c r="LON2" s="22"/>
      <c r="LOO2" s="22"/>
      <c r="LOP2" s="22"/>
      <c r="LOQ2" s="22"/>
      <c r="LOR2" s="22"/>
      <c r="LOS2" s="22"/>
      <c r="LOT2" s="22"/>
      <c r="LOU2" s="22"/>
      <c r="LOV2" s="22"/>
      <c r="LOW2" s="22"/>
      <c r="LOX2" s="22"/>
      <c r="LOY2" s="22"/>
      <c r="LOZ2" s="22"/>
      <c r="LPA2" s="22"/>
      <c r="LPB2" s="22"/>
      <c r="LPC2" s="22"/>
      <c r="LPD2" s="22"/>
      <c r="LPE2" s="22"/>
      <c r="LPF2" s="22"/>
      <c r="LPG2" s="22"/>
      <c r="LPH2" s="22"/>
      <c r="LPI2" s="22"/>
      <c r="LPJ2" s="22"/>
      <c r="LPK2" s="22"/>
      <c r="LPL2" s="22"/>
      <c r="LPM2" s="22"/>
      <c r="LPN2" s="22"/>
      <c r="LPO2" s="22"/>
      <c r="LPP2" s="22"/>
      <c r="LPQ2" s="22"/>
      <c r="LPR2" s="22"/>
      <c r="LPS2" s="22"/>
      <c r="LPT2" s="22"/>
      <c r="LPU2" s="22"/>
      <c r="LPV2" s="22"/>
      <c r="LPW2" s="22"/>
      <c r="LPX2" s="22"/>
      <c r="LPY2" s="22"/>
      <c r="LPZ2" s="22"/>
      <c r="LQA2" s="22"/>
      <c r="LQB2" s="22"/>
      <c r="LQC2" s="22"/>
      <c r="LQD2" s="22"/>
      <c r="LQE2" s="22"/>
      <c r="LQF2" s="22"/>
      <c r="LQG2" s="22"/>
      <c r="LQH2" s="22"/>
      <c r="LQI2" s="22"/>
      <c r="LQJ2" s="22"/>
      <c r="LQK2" s="22"/>
      <c r="LQL2" s="22"/>
      <c r="LQM2" s="22"/>
      <c r="LQN2" s="22"/>
      <c r="LQO2" s="22"/>
      <c r="LQP2" s="22"/>
      <c r="LQQ2" s="22"/>
      <c r="LQR2" s="22"/>
      <c r="LQS2" s="22"/>
      <c r="LQT2" s="22"/>
      <c r="LQU2" s="22"/>
      <c r="LQV2" s="22"/>
      <c r="LQW2" s="22"/>
      <c r="LQX2" s="22"/>
      <c r="LQY2" s="22"/>
      <c r="LQZ2" s="22"/>
      <c r="LRA2" s="22"/>
      <c r="LRB2" s="22"/>
      <c r="LRC2" s="22"/>
      <c r="LRD2" s="22"/>
      <c r="LRE2" s="22"/>
      <c r="LRF2" s="22"/>
      <c r="LRG2" s="22"/>
      <c r="LRH2" s="22"/>
      <c r="LRI2" s="22"/>
      <c r="LRJ2" s="22"/>
      <c r="LRK2" s="22"/>
      <c r="LRL2" s="22"/>
      <c r="LRM2" s="22"/>
      <c r="LRN2" s="22"/>
      <c r="LRO2" s="22"/>
      <c r="LRP2" s="22"/>
      <c r="LRQ2" s="22"/>
      <c r="LRR2" s="22"/>
      <c r="LRS2" s="22"/>
      <c r="LRT2" s="22"/>
      <c r="LRU2" s="22"/>
      <c r="LRV2" s="22"/>
      <c r="LRW2" s="22"/>
      <c r="LRX2" s="22"/>
      <c r="LRY2" s="22"/>
      <c r="LRZ2" s="22"/>
      <c r="LSA2" s="22"/>
      <c r="LSB2" s="22"/>
      <c r="LSC2" s="22"/>
      <c r="LSD2" s="22"/>
      <c r="LSE2" s="22"/>
      <c r="LSF2" s="22"/>
      <c r="LSG2" s="22"/>
      <c r="LSH2" s="22"/>
      <c r="LSI2" s="22"/>
      <c r="LSJ2" s="22"/>
      <c r="LSK2" s="22"/>
      <c r="LSL2" s="22"/>
      <c r="LSM2" s="22"/>
      <c r="LSN2" s="22"/>
      <c r="LSO2" s="22"/>
      <c r="LSP2" s="22"/>
      <c r="LSQ2" s="22"/>
      <c r="LSR2" s="22"/>
      <c r="LSS2" s="22"/>
      <c r="LST2" s="22"/>
      <c r="LSU2" s="22"/>
      <c r="LSV2" s="22"/>
      <c r="LSW2" s="22"/>
      <c r="LSX2" s="22"/>
      <c r="LSY2" s="22"/>
      <c r="LSZ2" s="22"/>
      <c r="LTA2" s="22"/>
      <c r="LTB2" s="22"/>
      <c r="LTC2" s="22"/>
      <c r="LTD2" s="22"/>
      <c r="LTE2" s="22"/>
      <c r="LTF2" s="22"/>
      <c r="LTG2" s="22"/>
      <c r="LTH2" s="22"/>
      <c r="LTI2" s="22"/>
      <c r="LTJ2" s="22"/>
      <c r="LTK2" s="22"/>
      <c r="LTL2" s="22"/>
      <c r="LTM2" s="22"/>
      <c r="LTN2" s="22"/>
      <c r="LTO2" s="22"/>
      <c r="LTP2" s="22"/>
      <c r="LTQ2" s="22"/>
      <c r="LTR2" s="22"/>
      <c r="LTS2" s="22"/>
      <c r="LTT2" s="22"/>
      <c r="LTU2" s="22"/>
      <c r="LTV2" s="22"/>
      <c r="LTW2" s="22"/>
      <c r="LTX2" s="22"/>
      <c r="LTY2" s="22"/>
      <c r="LTZ2" s="22"/>
      <c r="LUA2" s="22"/>
      <c r="LUB2" s="22"/>
      <c r="LUC2" s="22"/>
      <c r="LUD2" s="22"/>
      <c r="LUE2" s="22"/>
      <c r="LUF2" s="22"/>
      <c r="LUG2" s="22"/>
      <c r="LUH2" s="22"/>
      <c r="LUI2" s="22"/>
      <c r="LUJ2" s="22"/>
      <c r="LUK2" s="22"/>
      <c r="LUL2" s="22"/>
      <c r="LUM2" s="22"/>
      <c r="LUN2" s="22"/>
      <c r="LUO2" s="22"/>
      <c r="LUP2" s="22"/>
      <c r="LUQ2" s="22"/>
      <c r="LUR2" s="22"/>
      <c r="LUS2" s="22"/>
      <c r="LUT2" s="22"/>
      <c r="LUU2" s="22"/>
      <c r="LUV2" s="22"/>
      <c r="LUW2" s="22"/>
      <c r="LUX2" s="22"/>
      <c r="LUY2" s="22"/>
      <c r="LUZ2" s="22"/>
      <c r="LVA2" s="22"/>
      <c r="LVB2" s="22"/>
      <c r="LVC2" s="22"/>
      <c r="LVD2" s="22"/>
      <c r="LVE2" s="22"/>
      <c r="LVF2" s="22"/>
      <c r="LVG2" s="22"/>
      <c r="LVH2" s="22"/>
      <c r="LVI2" s="22"/>
      <c r="LVJ2" s="22"/>
      <c r="LVK2" s="22"/>
      <c r="LVL2" s="22"/>
      <c r="LVM2" s="22"/>
      <c r="LVN2" s="22"/>
      <c r="LVO2" s="22"/>
      <c r="LVP2" s="22"/>
      <c r="LVQ2" s="22"/>
      <c r="LVR2" s="22"/>
      <c r="LVS2" s="22"/>
      <c r="LVT2" s="22"/>
      <c r="LVU2" s="22"/>
      <c r="LVV2" s="22"/>
      <c r="LVW2" s="22"/>
      <c r="LVX2" s="22"/>
      <c r="LVY2" s="22"/>
      <c r="LVZ2" s="22"/>
      <c r="LWA2" s="22"/>
      <c r="LWB2" s="22"/>
      <c r="LWC2" s="22"/>
      <c r="LWD2" s="22"/>
      <c r="LWE2" s="22"/>
      <c r="LWF2" s="22"/>
      <c r="LWG2" s="22"/>
      <c r="LWH2" s="22"/>
      <c r="LWI2" s="22"/>
      <c r="LWJ2" s="22"/>
      <c r="LWK2" s="22"/>
      <c r="LWL2" s="22"/>
      <c r="LWM2" s="22"/>
      <c r="LWN2" s="22"/>
      <c r="LWO2" s="22"/>
      <c r="LWP2" s="22"/>
      <c r="LWQ2" s="22"/>
      <c r="LWR2" s="22"/>
      <c r="LWS2" s="22"/>
      <c r="LWT2" s="22"/>
      <c r="LWU2" s="22"/>
      <c r="LWV2" s="22"/>
      <c r="LWW2" s="22"/>
      <c r="LWX2" s="22"/>
      <c r="LWY2" s="22"/>
      <c r="LWZ2" s="22"/>
      <c r="LXA2" s="22"/>
      <c r="LXB2" s="22"/>
      <c r="LXC2" s="22"/>
      <c r="LXD2" s="22"/>
      <c r="LXE2" s="22"/>
      <c r="LXF2" s="22"/>
      <c r="LXG2" s="22"/>
      <c r="LXH2" s="22"/>
      <c r="LXI2" s="22"/>
      <c r="LXJ2" s="22"/>
      <c r="LXK2" s="22"/>
      <c r="LXL2" s="22"/>
      <c r="LXM2" s="22"/>
      <c r="LXN2" s="22"/>
      <c r="LXO2" s="22"/>
      <c r="LXP2" s="22"/>
      <c r="LXQ2" s="22"/>
      <c r="LXR2" s="22"/>
      <c r="LXS2" s="22"/>
      <c r="LXT2" s="22"/>
      <c r="LXU2" s="22"/>
      <c r="LXV2" s="22"/>
      <c r="LXW2" s="22"/>
      <c r="LXX2" s="22"/>
      <c r="LXY2" s="22"/>
      <c r="LXZ2" s="22"/>
      <c r="LYA2" s="22"/>
      <c r="LYB2" s="22"/>
      <c r="LYC2" s="22"/>
      <c r="LYD2" s="22"/>
      <c r="LYE2" s="22"/>
      <c r="LYF2" s="22"/>
      <c r="LYG2" s="22"/>
      <c r="LYH2" s="22"/>
      <c r="LYI2" s="22"/>
      <c r="LYJ2" s="22"/>
      <c r="LYK2" s="22"/>
      <c r="LYL2" s="22"/>
      <c r="LYM2" s="22"/>
      <c r="LYN2" s="22"/>
      <c r="LYO2" s="22"/>
      <c r="LYP2" s="22"/>
      <c r="LYQ2" s="22"/>
      <c r="LYR2" s="22"/>
      <c r="LYS2" s="22"/>
      <c r="LYT2" s="22"/>
      <c r="LYU2" s="22"/>
      <c r="LYV2" s="22"/>
      <c r="LYW2" s="22"/>
      <c r="LYX2" s="22"/>
      <c r="LYY2" s="22"/>
      <c r="LYZ2" s="22"/>
      <c r="LZA2" s="22"/>
      <c r="LZB2" s="22"/>
      <c r="LZC2" s="22"/>
      <c r="LZD2" s="22"/>
      <c r="LZE2" s="22"/>
      <c r="LZF2" s="22"/>
      <c r="LZG2" s="22"/>
      <c r="LZH2" s="22"/>
      <c r="LZI2" s="22"/>
      <c r="LZJ2" s="22"/>
      <c r="LZK2" s="22"/>
      <c r="LZL2" s="22"/>
      <c r="LZM2" s="22"/>
      <c r="LZN2" s="22"/>
      <c r="LZO2" s="22"/>
      <c r="LZP2" s="22"/>
      <c r="LZQ2" s="22"/>
      <c r="LZR2" s="22"/>
      <c r="LZS2" s="22"/>
      <c r="LZT2" s="22"/>
      <c r="LZU2" s="22"/>
      <c r="LZV2" s="22"/>
      <c r="LZW2" s="22"/>
      <c r="LZX2" s="22"/>
      <c r="LZY2" s="22"/>
      <c r="LZZ2" s="22"/>
      <c r="MAA2" s="22"/>
      <c r="MAB2" s="22"/>
      <c r="MAC2" s="22"/>
      <c r="MAD2" s="22"/>
      <c r="MAE2" s="22"/>
      <c r="MAF2" s="22"/>
      <c r="MAG2" s="22"/>
      <c r="MAH2" s="22"/>
      <c r="MAI2" s="22"/>
      <c r="MAJ2" s="22"/>
      <c r="MAK2" s="22"/>
      <c r="MAL2" s="22"/>
      <c r="MAM2" s="22"/>
      <c r="MAN2" s="22"/>
      <c r="MAO2" s="22"/>
      <c r="MAP2" s="22"/>
      <c r="MAQ2" s="22"/>
      <c r="MAR2" s="22"/>
      <c r="MAS2" s="22"/>
      <c r="MAT2" s="22"/>
      <c r="MAU2" s="22"/>
      <c r="MAV2" s="22"/>
      <c r="MAW2" s="22"/>
      <c r="MAX2" s="22"/>
      <c r="MAY2" s="22"/>
      <c r="MAZ2" s="22"/>
      <c r="MBA2" s="22"/>
      <c r="MBB2" s="22"/>
      <c r="MBC2" s="22"/>
      <c r="MBD2" s="22"/>
      <c r="MBE2" s="22"/>
      <c r="MBF2" s="22"/>
      <c r="MBG2" s="22"/>
      <c r="MBH2" s="22"/>
      <c r="MBI2" s="22"/>
      <c r="MBJ2" s="22"/>
      <c r="MBK2" s="22"/>
      <c r="MBL2" s="22"/>
      <c r="MBM2" s="22"/>
      <c r="MBN2" s="22"/>
      <c r="MBO2" s="22"/>
      <c r="MBP2" s="22"/>
      <c r="MBQ2" s="22"/>
      <c r="MBR2" s="22"/>
      <c r="MBS2" s="22"/>
      <c r="MBT2" s="22"/>
      <c r="MBU2" s="22"/>
      <c r="MBV2" s="22"/>
      <c r="MBW2" s="22"/>
      <c r="MBX2" s="22"/>
      <c r="MBY2" s="22"/>
      <c r="MBZ2" s="22"/>
      <c r="MCA2" s="22"/>
      <c r="MCB2" s="22"/>
      <c r="MCC2" s="22"/>
      <c r="MCD2" s="22"/>
      <c r="MCE2" s="22"/>
      <c r="MCF2" s="22"/>
      <c r="MCG2" s="22"/>
      <c r="MCH2" s="22"/>
      <c r="MCI2" s="22"/>
      <c r="MCJ2" s="22"/>
      <c r="MCK2" s="22"/>
      <c r="MCL2" s="22"/>
      <c r="MCM2" s="22"/>
      <c r="MCN2" s="22"/>
      <c r="MCO2" s="22"/>
      <c r="MCP2" s="22"/>
      <c r="MCQ2" s="22"/>
      <c r="MCR2" s="22"/>
      <c r="MCS2" s="22"/>
      <c r="MCT2" s="22"/>
      <c r="MCU2" s="22"/>
      <c r="MCV2" s="22"/>
      <c r="MCW2" s="22"/>
      <c r="MCX2" s="22"/>
      <c r="MCY2" s="22"/>
      <c r="MCZ2" s="22"/>
      <c r="MDA2" s="22"/>
      <c r="MDB2" s="22"/>
      <c r="MDC2" s="22"/>
      <c r="MDD2" s="22"/>
      <c r="MDE2" s="22"/>
      <c r="MDF2" s="22"/>
      <c r="MDG2" s="22"/>
      <c r="MDH2" s="22"/>
      <c r="MDI2" s="22"/>
      <c r="MDJ2" s="22"/>
      <c r="MDK2" s="22"/>
      <c r="MDL2" s="22"/>
      <c r="MDM2" s="22"/>
      <c r="MDN2" s="22"/>
      <c r="MDO2" s="22"/>
      <c r="MDP2" s="22"/>
      <c r="MDQ2" s="22"/>
      <c r="MDR2" s="22"/>
      <c r="MDS2" s="22"/>
      <c r="MDT2" s="22"/>
      <c r="MDU2" s="22"/>
      <c r="MDV2" s="22"/>
      <c r="MDW2" s="22"/>
      <c r="MDX2" s="22"/>
      <c r="MDY2" s="22"/>
      <c r="MDZ2" s="22"/>
      <c r="MEA2" s="22"/>
      <c r="MEB2" s="22"/>
      <c r="MEC2" s="22"/>
      <c r="MED2" s="22"/>
      <c r="MEE2" s="22"/>
      <c r="MEF2" s="22"/>
      <c r="MEG2" s="22"/>
      <c r="MEH2" s="22"/>
      <c r="MEI2" s="22"/>
      <c r="MEJ2" s="22"/>
      <c r="MEK2" s="22"/>
      <c r="MEL2" s="22"/>
      <c r="MEM2" s="22"/>
      <c r="MEN2" s="22"/>
      <c r="MEO2" s="22"/>
      <c r="MEP2" s="22"/>
      <c r="MEQ2" s="22"/>
      <c r="MER2" s="22"/>
      <c r="MES2" s="22"/>
      <c r="MET2" s="22"/>
      <c r="MEU2" s="22"/>
      <c r="MEV2" s="22"/>
      <c r="MEW2" s="22"/>
      <c r="MEX2" s="22"/>
      <c r="MEY2" s="22"/>
      <c r="MEZ2" s="22"/>
      <c r="MFA2" s="22"/>
      <c r="MFB2" s="22"/>
      <c r="MFC2" s="22"/>
      <c r="MFD2" s="22"/>
      <c r="MFE2" s="22"/>
      <c r="MFF2" s="22"/>
      <c r="MFG2" s="22"/>
      <c r="MFH2" s="22"/>
      <c r="MFI2" s="22"/>
      <c r="MFJ2" s="22"/>
      <c r="MFK2" s="22"/>
      <c r="MFL2" s="22"/>
      <c r="MFM2" s="22"/>
      <c r="MFN2" s="22"/>
      <c r="MFO2" s="22"/>
      <c r="MFP2" s="22"/>
      <c r="MFQ2" s="22"/>
      <c r="MFR2" s="22"/>
      <c r="MFS2" s="22"/>
      <c r="MFT2" s="22"/>
      <c r="MFU2" s="22"/>
      <c r="MFV2" s="22"/>
      <c r="MFW2" s="22"/>
      <c r="MFX2" s="22"/>
      <c r="MFY2" s="22"/>
      <c r="MFZ2" s="22"/>
      <c r="MGA2" s="22"/>
      <c r="MGB2" s="22"/>
      <c r="MGC2" s="22"/>
      <c r="MGD2" s="22"/>
      <c r="MGE2" s="22"/>
      <c r="MGF2" s="22"/>
      <c r="MGG2" s="22"/>
      <c r="MGH2" s="22"/>
      <c r="MGI2" s="22"/>
      <c r="MGJ2" s="22"/>
      <c r="MGK2" s="22"/>
      <c r="MGL2" s="22"/>
      <c r="MGM2" s="22"/>
      <c r="MGN2" s="22"/>
      <c r="MGO2" s="22"/>
      <c r="MGP2" s="22"/>
      <c r="MGQ2" s="22"/>
      <c r="MGR2" s="22"/>
      <c r="MGS2" s="22"/>
      <c r="MGT2" s="22"/>
      <c r="MGU2" s="22"/>
      <c r="MGV2" s="22"/>
      <c r="MGW2" s="22"/>
      <c r="MGX2" s="22"/>
      <c r="MGY2" s="22"/>
      <c r="MGZ2" s="22"/>
      <c r="MHA2" s="22"/>
      <c r="MHB2" s="22"/>
      <c r="MHC2" s="22"/>
      <c r="MHD2" s="22"/>
      <c r="MHE2" s="22"/>
      <c r="MHF2" s="22"/>
      <c r="MHG2" s="22"/>
      <c r="MHH2" s="22"/>
      <c r="MHI2" s="22"/>
      <c r="MHJ2" s="22"/>
      <c r="MHK2" s="22"/>
      <c r="MHL2" s="22"/>
      <c r="MHM2" s="22"/>
      <c r="MHN2" s="22"/>
      <c r="MHO2" s="22"/>
      <c r="MHP2" s="22"/>
      <c r="MHQ2" s="22"/>
      <c r="MHR2" s="22"/>
      <c r="MHS2" s="22"/>
      <c r="MHT2" s="22"/>
      <c r="MHU2" s="22"/>
      <c r="MHV2" s="22"/>
      <c r="MHW2" s="22"/>
      <c r="MHX2" s="22"/>
      <c r="MHY2" s="22"/>
      <c r="MHZ2" s="22"/>
      <c r="MIA2" s="22"/>
      <c r="MIB2" s="22"/>
      <c r="MIC2" s="22"/>
      <c r="MID2" s="22"/>
      <c r="MIE2" s="22"/>
      <c r="MIF2" s="22"/>
      <c r="MIG2" s="22"/>
      <c r="MIH2" s="22"/>
      <c r="MII2" s="22"/>
      <c r="MIJ2" s="22"/>
      <c r="MIK2" s="22"/>
      <c r="MIL2" s="22"/>
      <c r="MIM2" s="22"/>
      <c r="MIN2" s="22"/>
      <c r="MIO2" s="22"/>
      <c r="MIP2" s="22"/>
      <c r="MIQ2" s="22"/>
      <c r="MIR2" s="22"/>
      <c r="MIS2" s="22"/>
      <c r="MIT2" s="22"/>
      <c r="MIU2" s="22"/>
      <c r="MIV2" s="22"/>
      <c r="MIW2" s="22"/>
      <c r="MIX2" s="22"/>
      <c r="MIY2" s="22"/>
      <c r="MIZ2" s="22"/>
      <c r="MJA2" s="22"/>
      <c r="MJB2" s="22"/>
      <c r="MJC2" s="22"/>
      <c r="MJD2" s="22"/>
      <c r="MJE2" s="22"/>
      <c r="MJF2" s="22"/>
      <c r="MJG2" s="22"/>
      <c r="MJH2" s="22"/>
      <c r="MJI2" s="22"/>
      <c r="MJJ2" s="22"/>
      <c r="MJK2" s="22"/>
      <c r="MJL2" s="22"/>
      <c r="MJM2" s="22"/>
      <c r="MJN2" s="22"/>
      <c r="MJO2" s="22"/>
      <c r="MJP2" s="22"/>
      <c r="MJQ2" s="22"/>
      <c r="MJR2" s="22"/>
      <c r="MJS2" s="22"/>
      <c r="MJT2" s="22"/>
      <c r="MJU2" s="22"/>
      <c r="MJV2" s="22"/>
      <c r="MJW2" s="22"/>
      <c r="MJX2" s="22"/>
      <c r="MJY2" s="22"/>
      <c r="MJZ2" s="22"/>
      <c r="MKA2" s="22"/>
      <c r="MKB2" s="22"/>
      <c r="MKC2" s="22"/>
      <c r="MKD2" s="22"/>
      <c r="MKE2" s="22"/>
      <c r="MKF2" s="22"/>
      <c r="MKG2" s="22"/>
      <c r="MKH2" s="22"/>
      <c r="MKI2" s="22"/>
      <c r="MKJ2" s="22"/>
      <c r="MKK2" s="22"/>
      <c r="MKL2" s="22"/>
      <c r="MKM2" s="22"/>
      <c r="MKN2" s="22"/>
      <c r="MKO2" s="22"/>
      <c r="MKP2" s="22"/>
      <c r="MKQ2" s="22"/>
      <c r="MKR2" s="22"/>
      <c r="MKS2" s="22"/>
      <c r="MKT2" s="22"/>
      <c r="MKU2" s="22"/>
      <c r="MKV2" s="22"/>
      <c r="MKW2" s="22"/>
      <c r="MKX2" s="22"/>
      <c r="MKY2" s="22"/>
      <c r="MKZ2" s="22"/>
      <c r="MLA2" s="22"/>
      <c r="MLB2" s="22"/>
      <c r="MLC2" s="22"/>
      <c r="MLD2" s="22"/>
      <c r="MLE2" s="22"/>
      <c r="MLF2" s="22"/>
      <c r="MLG2" s="22"/>
      <c r="MLH2" s="22"/>
      <c r="MLI2" s="22"/>
      <c r="MLJ2" s="22"/>
      <c r="MLK2" s="22"/>
      <c r="MLL2" s="22"/>
      <c r="MLM2" s="22"/>
      <c r="MLN2" s="22"/>
      <c r="MLO2" s="22"/>
      <c r="MLP2" s="22"/>
      <c r="MLQ2" s="22"/>
      <c r="MLR2" s="22"/>
      <c r="MLS2" s="22"/>
      <c r="MLT2" s="22"/>
      <c r="MLU2" s="22"/>
      <c r="MLV2" s="22"/>
      <c r="MLW2" s="22"/>
      <c r="MLX2" s="22"/>
      <c r="MLY2" s="22"/>
      <c r="MLZ2" s="22"/>
      <c r="MMA2" s="22"/>
      <c r="MMB2" s="22"/>
      <c r="MMC2" s="22"/>
      <c r="MMD2" s="22"/>
      <c r="MME2" s="22"/>
      <c r="MMF2" s="22"/>
      <c r="MMG2" s="22"/>
      <c r="MMH2" s="22"/>
      <c r="MMI2" s="22"/>
      <c r="MMJ2" s="22"/>
      <c r="MMK2" s="22"/>
      <c r="MML2" s="22"/>
      <c r="MMM2" s="22"/>
      <c r="MMN2" s="22"/>
      <c r="MMO2" s="22"/>
      <c r="MMP2" s="22"/>
      <c r="MMQ2" s="22"/>
      <c r="MMR2" s="22"/>
      <c r="MMS2" s="22"/>
      <c r="MMT2" s="22"/>
      <c r="MMU2" s="22"/>
      <c r="MMV2" s="22"/>
      <c r="MMW2" s="22"/>
      <c r="MMX2" s="22"/>
      <c r="MMY2" s="22"/>
      <c r="MMZ2" s="22"/>
      <c r="MNA2" s="22"/>
      <c r="MNB2" s="22"/>
      <c r="MNC2" s="22"/>
      <c r="MND2" s="22"/>
      <c r="MNE2" s="22"/>
      <c r="MNF2" s="22"/>
      <c r="MNG2" s="22"/>
      <c r="MNH2" s="22"/>
      <c r="MNI2" s="22"/>
      <c r="MNJ2" s="22"/>
      <c r="MNK2" s="22"/>
      <c r="MNL2" s="22"/>
      <c r="MNM2" s="22"/>
      <c r="MNN2" s="22"/>
      <c r="MNO2" s="22"/>
      <c r="MNP2" s="22"/>
      <c r="MNQ2" s="22"/>
      <c r="MNR2" s="22"/>
      <c r="MNS2" s="22"/>
      <c r="MNT2" s="22"/>
      <c r="MNU2" s="22"/>
      <c r="MNV2" s="22"/>
      <c r="MNW2" s="22"/>
      <c r="MNX2" s="22"/>
      <c r="MNY2" s="22"/>
      <c r="MNZ2" s="22"/>
      <c r="MOA2" s="22"/>
      <c r="MOB2" s="22"/>
      <c r="MOC2" s="22"/>
      <c r="MOD2" s="22"/>
      <c r="MOE2" s="22"/>
      <c r="MOF2" s="22"/>
      <c r="MOG2" s="22"/>
      <c r="MOH2" s="22"/>
      <c r="MOI2" s="22"/>
      <c r="MOJ2" s="22"/>
      <c r="MOK2" s="22"/>
      <c r="MOL2" s="22"/>
      <c r="MOM2" s="22"/>
      <c r="MON2" s="22"/>
      <c r="MOO2" s="22"/>
      <c r="MOP2" s="22"/>
      <c r="MOQ2" s="22"/>
      <c r="MOR2" s="22"/>
      <c r="MOS2" s="22"/>
      <c r="MOT2" s="22"/>
      <c r="MOU2" s="22"/>
      <c r="MOV2" s="22"/>
      <c r="MOW2" s="22"/>
      <c r="MOX2" s="22"/>
      <c r="MOY2" s="22"/>
      <c r="MOZ2" s="22"/>
      <c r="MPA2" s="22"/>
      <c r="MPB2" s="22"/>
      <c r="MPC2" s="22"/>
      <c r="MPD2" s="22"/>
      <c r="MPE2" s="22"/>
      <c r="MPF2" s="22"/>
      <c r="MPG2" s="22"/>
      <c r="MPH2" s="22"/>
      <c r="MPI2" s="22"/>
      <c r="MPJ2" s="22"/>
      <c r="MPK2" s="22"/>
      <c r="MPL2" s="22"/>
      <c r="MPM2" s="22"/>
      <c r="MPN2" s="22"/>
      <c r="MPO2" s="22"/>
      <c r="MPP2" s="22"/>
      <c r="MPQ2" s="22"/>
      <c r="MPR2" s="22"/>
      <c r="MPS2" s="22"/>
      <c r="MPT2" s="22"/>
      <c r="MPU2" s="22"/>
      <c r="MPV2" s="22"/>
      <c r="MPW2" s="22"/>
      <c r="MPX2" s="22"/>
      <c r="MPY2" s="22"/>
      <c r="MPZ2" s="22"/>
      <c r="MQA2" s="22"/>
      <c r="MQB2" s="22"/>
      <c r="MQC2" s="22"/>
      <c r="MQD2" s="22"/>
      <c r="MQE2" s="22"/>
      <c r="MQF2" s="22"/>
      <c r="MQG2" s="22"/>
      <c r="MQH2" s="22"/>
      <c r="MQI2" s="22"/>
      <c r="MQJ2" s="22"/>
      <c r="MQK2" s="22"/>
      <c r="MQL2" s="22"/>
      <c r="MQM2" s="22"/>
      <c r="MQN2" s="22"/>
      <c r="MQO2" s="22"/>
      <c r="MQP2" s="22"/>
      <c r="MQQ2" s="22"/>
      <c r="MQR2" s="22"/>
      <c r="MQS2" s="22"/>
      <c r="MQT2" s="22"/>
      <c r="MQU2" s="22"/>
      <c r="MQV2" s="22"/>
      <c r="MQW2" s="22"/>
      <c r="MQX2" s="22"/>
      <c r="MQY2" s="22"/>
      <c r="MQZ2" s="22"/>
      <c r="MRA2" s="22"/>
      <c r="MRB2" s="22"/>
      <c r="MRC2" s="22"/>
      <c r="MRD2" s="22"/>
      <c r="MRE2" s="22"/>
      <c r="MRF2" s="22"/>
      <c r="MRG2" s="22"/>
      <c r="MRH2" s="22"/>
      <c r="MRI2" s="22"/>
      <c r="MRJ2" s="22"/>
      <c r="MRK2" s="22"/>
      <c r="MRL2" s="22"/>
      <c r="MRM2" s="22"/>
      <c r="MRN2" s="22"/>
      <c r="MRO2" s="22"/>
      <c r="MRP2" s="22"/>
      <c r="MRQ2" s="22"/>
      <c r="MRR2" s="22"/>
      <c r="MRS2" s="22"/>
      <c r="MRT2" s="22"/>
      <c r="MRU2" s="22"/>
      <c r="MRV2" s="22"/>
      <c r="MRW2" s="22"/>
      <c r="MRX2" s="22"/>
      <c r="MRY2" s="22"/>
      <c r="MRZ2" s="22"/>
      <c r="MSA2" s="22"/>
      <c r="MSB2" s="22"/>
      <c r="MSC2" s="22"/>
      <c r="MSD2" s="22"/>
      <c r="MSE2" s="22"/>
      <c r="MSF2" s="22"/>
      <c r="MSG2" s="22"/>
      <c r="MSH2" s="22"/>
      <c r="MSI2" s="22"/>
      <c r="MSJ2" s="22"/>
      <c r="MSK2" s="22"/>
      <c r="MSL2" s="22"/>
      <c r="MSM2" s="22"/>
      <c r="MSN2" s="22"/>
      <c r="MSO2" s="22"/>
      <c r="MSP2" s="22"/>
      <c r="MSQ2" s="22"/>
      <c r="MSR2" s="22"/>
      <c r="MSS2" s="22"/>
      <c r="MST2" s="22"/>
      <c r="MSU2" s="22"/>
      <c r="MSV2" s="22"/>
      <c r="MSW2" s="22"/>
      <c r="MSX2" s="22"/>
      <c r="MSY2" s="22"/>
      <c r="MSZ2" s="22"/>
      <c r="MTA2" s="22"/>
      <c r="MTB2" s="22"/>
      <c r="MTC2" s="22"/>
      <c r="MTD2" s="22"/>
      <c r="MTE2" s="22"/>
      <c r="MTF2" s="22"/>
      <c r="MTG2" s="22"/>
      <c r="MTH2" s="22"/>
      <c r="MTI2" s="22"/>
      <c r="MTJ2" s="22"/>
      <c r="MTK2" s="22"/>
      <c r="MTL2" s="22"/>
      <c r="MTM2" s="22"/>
      <c r="MTN2" s="22"/>
      <c r="MTO2" s="22"/>
      <c r="MTP2" s="22"/>
      <c r="MTQ2" s="22"/>
      <c r="MTR2" s="22"/>
      <c r="MTS2" s="22"/>
      <c r="MTT2" s="22"/>
      <c r="MTU2" s="22"/>
      <c r="MTV2" s="22"/>
      <c r="MTW2" s="22"/>
      <c r="MTX2" s="22"/>
      <c r="MTY2" s="22"/>
      <c r="MTZ2" s="22"/>
      <c r="MUA2" s="22"/>
      <c r="MUB2" s="22"/>
      <c r="MUC2" s="22"/>
      <c r="MUD2" s="22"/>
      <c r="MUE2" s="22"/>
      <c r="MUF2" s="22"/>
      <c r="MUG2" s="22"/>
      <c r="MUH2" s="22"/>
      <c r="MUI2" s="22"/>
      <c r="MUJ2" s="22"/>
      <c r="MUK2" s="22"/>
      <c r="MUL2" s="22"/>
      <c r="MUM2" s="22"/>
      <c r="MUN2" s="22"/>
      <c r="MUO2" s="22"/>
      <c r="MUP2" s="22"/>
      <c r="MUQ2" s="22"/>
      <c r="MUR2" s="22"/>
      <c r="MUS2" s="22"/>
      <c r="MUT2" s="22"/>
      <c r="MUU2" s="22"/>
      <c r="MUV2" s="22"/>
      <c r="MUW2" s="22"/>
      <c r="MUX2" s="22"/>
      <c r="MUY2" s="22"/>
      <c r="MUZ2" s="22"/>
      <c r="MVA2" s="22"/>
      <c r="MVB2" s="22"/>
      <c r="MVC2" s="22"/>
      <c r="MVD2" s="22"/>
      <c r="MVE2" s="22"/>
      <c r="MVF2" s="22"/>
      <c r="MVG2" s="22"/>
      <c r="MVH2" s="22"/>
      <c r="MVI2" s="22"/>
      <c r="MVJ2" s="22"/>
      <c r="MVK2" s="22"/>
      <c r="MVL2" s="22"/>
      <c r="MVM2" s="22"/>
      <c r="MVN2" s="22"/>
      <c r="MVO2" s="22"/>
      <c r="MVP2" s="22"/>
      <c r="MVQ2" s="22"/>
      <c r="MVR2" s="22"/>
      <c r="MVS2" s="22"/>
      <c r="MVT2" s="22"/>
      <c r="MVU2" s="22"/>
      <c r="MVV2" s="22"/>
      <c r="MVW2" s="22"/>
      <c r="MVX2" s="22"/>
      <c r="MVY2" s="22"/>
      <c r="MVZ2" s="22"/>
      <c r="MWA2" s="22"/>
      <c r="MWB2" s="22"/>
      <c r="MWC2" s="22"/>
      <c r="MWD2" s="22"/>
      <c r="MWE2" s="22"/>
      <c r="MWF2" s="22"/>
      <c r="MWG2" s="22"/>
      <c r="MWH2" s="22"/>
      <c r="MWI2" s="22"/>
      <c r="MWJ2" s="22"/>
      <c r="MWK2" s="22"/>
      <c r="MWL2" s="22"/>
      <c r="MWM2" s="22"/>
      <c r="MWN2" s="22"/>
      <c r="MWO2" s="22"/>
      <c r="MWP2" s="22"/>
      <c r="MWQ2" s="22"/>
      <c r="MWR2" s="22"/>
      <c r="MWS2" s="22"/>
      <c r="MWT2" s="22"/>
      <c r="MWU2" s="22"/>
      <c r="MWV2" s="22"/>
      <c r="MWW2" s="22"/>
      <c r="MWX2" s="22"/>
      <c r="MWY2" s="22"/>
      <c r="MWZ2" s="22"/>
      <c r="MXA2" s="22"/>
      <c r="MXB2" s="22"/>
      <c r="MXC2" s="22"/>
      <c r="MXD2" s="22"/>
      <c r="MXE2" s="22"/>
      <c r="MXF2" s="22"/>
      <c r="MXG2" s="22"/>
      <c r="MXH2" s="22"/>
      <c r="MXI2" s="22"/>
      <c r="MXJ2" s="22"/>
      <c r="MXK2" s="22"/>
      <c r="MXL2" s="22"/>
      <c r="MXM2" s="22"/>
      <c r="MXN2" s="22"/>
      <c r="MXO2" s="22"/>
      <c r="MXP2" s="22"/>
      <c r="MXQ2" s="22"/>
      <c r="MXR2" s="22"/>
      <c r="MXS2" s="22"/>
      <c r="MXT2" s="22"/>
      <c r="MXU2" s="22"/>
      <c r="MXV2" s="22"/>
      <c r="MXW2" s="22"/>
      <c r="MXX2" s="22"/>
      <c r="MXY2" s="22"/>
      <c r="MXZ2" s="22"/>
      <c r="MYA2" s="22"/>
      <c r="MYB2" s="22"/>
      <c r="MYC2" s="22"/>
      <c r="MYD2" s="22"/>
      <c r="MYE2" s="22"/>
      <c r="MYF2" s="22"/>
      <c r="MYG2" s="22"/>
      <c r="MYH2" s="22"/>
      <c r="MYI2" s="22"/>
      <c r="MYJ2" s="22"/>
      <c r="MYK2" s="22"/>
      <c r="MYL2" s="22"/>
      <c r="MYM2" s="22"/>
      <c r="MYN2" s="22"/>
      <c r="MYO2" s="22"/>
      <c r="MYP2" s="22"/>
      <c r="MYQ2" s="22"/>
      <c r="MYR2" s="22"/>
      <c r="MYS2" s="22"/>
      <c r="MYT2" s="22"/>
      <c r="MYU2" s="22"/>
      <c r="MYV2" s="22"/>
      <c r="MYW2" s="22"/>
      <c r="MYX2" s="22"/>
      <c r="MYY2" s="22"/>
      <c r="MYZ2" s="22"/>
      <c r="MZA2" s="22"/>
      <c r="MZB2" s="22"/>
      <c r="MZC2" s="22"/>
      <c r="MZD2" s="22"/>
      <c r="MZE2" s="22"/>
      <c r="MZF2" s="22"/>
      <c r="MZG2" s="22"/>
      <c r="MZH2" s="22"/>
      <c r="MZI2" s="22"/>
      <c r="MZJ2" s="22"/>
      <c r="MZK2" s="22"/>
      <c r="MZL2" s="22"/>
      <c r="MZM2" s="22"/>
      <c r="MZN2" s="22"/>
      <c r="MZO2" s="22"/>
      <c r="MZP2" s="22"/>
      <c r="MZQ2" s="22"/>
      <c r="MZR2" s="22"/>
      <c r="MZS2" s="22"/>
      <c r="MZT2" s="22"/>
      <c r="MZU2" s="22"/>
      <c r="MZV2" s="22"/>
      <c r="MZW2" s="22"/>
      <c r="MZX2" s="22"/>
      <c r="MZY2" s="22"/>
      <c r="MZZ2" s="22"/>
      <c r="NAA2" s="22"/>
      <c r="NAB2" s="22"/>
      <c r="NAC2" s="22"/>
      <c r="NAD2" s="22"/>
      <c r="NAE2" s="22"/>
      <c r="NAF2" s="22"/>
      <c r="NAG2" s="22"/>
      <c r="NAH2" s="22"/>
      <c r="NAI2" s="22"/>
      <c r="NAJ2" s="22"/>
      <c r="NAK2" s="22"/>
      <c r="NAL2" s="22"/>
      <c r="NAM2" s="22"/>
      <c r="NAN2" s="22"/>
      <c r="NAO2" s="22"/>
      <c r="NAP2" s="22"/>
      <c r="NAQ2" s="22"/>
      <c r="NAR2" s="22"/>
      <c r="NAS2" s="22"/>
      <c r="NAT2" s="22"/>
      <c r="NAU2" s="22"/>
      <c r="NAV2" s="22"/>
      <c r="NAW2" s="22"/>
      <c r="NAX2" s="22"/>
      <c r="NAY2" s="22"/>
      <c r="NAZ2" s="22"/>
      <c r="NBA2" s="22"/>
      <c r="NBB2" s="22"/>
      <c r="NBC2" s="22"/>
      <c r="NBD2" s="22"/>
      <c r="NBE2" s="22"/>
      <c r="NBF2" s="22"/>
      <c r="NBG2" s="22"/>
      <c r="NBH2" s="22"/>
      <c r="NBI2" s="22"/>
      <c r="NBJ2" s="22"/>
      <c r="NBK2" s="22"/>
      <c r="NBL2" s="22"/>
      <c r="NBM2" s="22"/>
      <c r="NBN2" s="22"/>
      <c r="NBO2" s="22"/>
      <c r="NBP2" s="22"/>
      <c r="NBQ2" s="22"/>
      <c r="NBR2" s="22"/>
      <c r="NBS2" s="22"/>
      <c r="NBT2" s="22"/>
      <c r="NBU2" s="22"/>
      <c r="NBV2" s="22"/>
      <c r="NBW2" s="22"/>
      <c r="NBX2" s="22"/>
      <c r="NBY2" s="22"/>
      <c r="NBZ2" s="22"/>
      <c r="NCA2" s="22"/>
      <c r="NCB2" s="22"/>
      <c r="NCC2" s="22"/>
      <c r="NCD2" s="22"/>
      <c r="NCE2" s="22"/>
      <c r="NCF2" s="22"/>
      <c r="NCG2" s="22"/>
      <c r="NCH2" s="22"/>
      <c r="NCI2" s="22"/>
      <c r="NCJ2" s="22"/>
      <c r="NCK2" s="22"/>
      <c r="NCL2" s="22"/>
      <c r="NCM2" s="22"/>
      <c r="NCN2" s="22"/>
      <c r="NCO2" s="22"/>
      <c r="NCP2" s="22"/>
      <c r="NCQ2" s="22"/>
      <c r="NCR2" s="22"/>
      <c r="NCS2" s="22"/>
      <c r="NCT2" s="22"/>
      <c r="NCU2" s="22"/>
      <c r="NCV2" s="22"/>
      <c r="NCW2" s="22"/>
      <c r="NCX2" s="22"/>
      <c r="NCY2" s="22"/>
      <c r="NCZ2" s="22"/>
      <c r="NDA2" s="22"/>
      <c r="NDB2" s="22"/>
      <c r="NDC2" s="22"/>
      <c r="NDD2" s="22"/>
      <c r="NDE2" s="22"/>
      <c r="NDF2" s="22"/>
      <c r="NDG2" s="22"/>
      <c r="NDH2" s="22"/>
      <c r="NDI2" s="22"/>
      <c r="NDJ2" s="22"/>
      <c r="NDK2" s="22"/>
      <c r="NDL2" s="22"/>
      <c r="NDM2" s="22"/>
      <c r="NDN2" s="22"/>
      <c r="NDO2" s="22"/>
      <c r="NDP2" s="22"/>
      <c r="NDQ2" s="22"/>
      <c r="NDR2" s="22"/>
      <c r="NDS2" s="22"/>
      <c r="NDT2" s="22"/>
      <c r="NDU2" s="22"/>
      <c r="NDV2" s="22"/>
      <c r="NDW2" s="22"/>
      <c r="NDX2" s="22"/>
      <c r="NDY2" s="22"/>
      <c r="NDZ2" s="22"/>
      <c r="NEA2" s="22"/>
      <c r="NEB2" s="22"/>
      <c r="NEC2" s="22"/>
      <c r="NED2" s="22"/>
      <c r="NEE2" s="22"/>
      <c r="NEF2" s="22"/>
      <c r="NEG2" s="22"/>
      <c r="NEH2" s="22"/>
      <c r="NEI2" s="22"/>
      <c r="NEJ2" s="22"/>
      <c r="NEK2" s="22"/>
      <c r="NEL2" s="22"/>
      <c r="NEM2" s="22"/>
      <c r="NEN2" s="22"/>
      <c r="NEO2" s="22"/>
      <c r="NEP2" s="22"/>
      <c r="NEQ2" s="22"/>
      <c r="NER2" s="22"/>
      <c r="NES2" s="22"/>
      <c r="NET2" s="22"/>
      <c r="NEU2" s="22"/>
      <c r="NEV2" s="22"/>
      <c r="NEW2" s="22"/>
      <c r="NEX2" s="22"/>
      <c r="NEY2" s="22"/>
      <c r="NEZ2" s="22"/>
      <c r="NFA2" s="22"/>
      <c r="NFB2" s="22"/>
      <c r="NFC2" s="22"/>
      <c r="NFD2" s="22"/>
      <c r="NFE2" s="22"/>
      <c r="NFF2" s="22"/>
      <c r="NFG2" s="22"/>
      <c r="NFH2" s="22"/>
      <c r="NFI2" s="22"/>
      <c r="NFJ2" s="22"/>
      <c r="NFK2" s="22"/>
      <c r="NFL2" s="22"/>
      <c r="NFM2" s="22"/>
      <c r="NFN2" s="22"/>
      <c r="NFO2" s="22"/>
      <c r="NFP2" s="22"/>
      <c r="NFQ2" s="22"/>
      <c r="NFR2" s="22"/>
      <c r="NFS2" s="22"/>
      <c r="NFT2" s="22"/>
      <c r="NFU2" s="22"/>
      <c r="NFV2" s="22"/>
      <c r="NFW2" s="22"/>
      <c r="NFX2" s="22"/>
      <c r="NFY2" s="22"/>
      <c r="NFZ2" s="22"/>
      <c r="NGA2" s="22"/>
      <c r="NGB2" s="22"/>
      <c r="NGC2" s="22"/>
      <c r="NGD2" s="22"/>
      <c r="NGE2" s="22"/>
      <c r="NGF2" s="22"/>
      <c r="NGG2" s="22"/>
      <c r="NGH2" s="22"/>
      <c r="NGI2" s="22"/>
      <c r="NGJ2" s="22"/>
      <c r="NGK2" s="22"/>
      <c r="NGL2" s="22"/>
      <c r="NGM2" s="22"/>
      <c r="NGN2" s="22"/>
      <c r="NGO2" s="22"/>
      <c r="NGP2" s="22"/>
      <c r="NGQ2" s="22"/>
      <c r="NGR2" s="22"/>
      <c r="NGS2" s="22"/>
      <c r="NGT2" s="22"/>
      <c r="NGU2" s="22"/>
      <c r="NGV2" s="22"/>
      <c r="NGW2" s="22"/>
      <c r="NGX2" s="22"/>
      <c r="NGY2" s="22"/>
      <c r="NGZ2" s="22"/>
      <c r="NHA2" s="22"/>
      <c r="NHB2" s="22"/>
      <c r="NHC2" s="22"/>
      <c r="NHD2" s="22"/>
      <c r="NHE2" s="22"/>
      <c r="NHF2" s="22"/>
      <c r="NHG2" s="22"/>
      <c r="NHH2" s="22"/>
      <c r="NHI2" s="22"/>
      <c r="NHJ2" s="22"/>
      <c r="NHK2" s="22"/>
      <c r="NHL2" s="22"/>
      <c r="NHM2" s="22"/>
      <c r="NHN2" s="22"/>
      <c r="NHO2" s="22"/>
      <c r="NHP2" s="22"/>
      <c r="NHQ2" s="22"/>
      <c r="NHR2" s="22"/>
      <c r="NHS2" s="22"/>
      <c r="NHT2" s="22"/>
      <c r="NHU2" s="22"/>
      <c r="NHV2" s="22"/>
      <c r="NHW2" s="22"/>
      <c r="NHX2" s="22"/>
      <c r="NHY2" s="22"/>
      <c r="NHZ2" s="22"/>
      <c r="NIA2" s="22"/>
      <c r="NIB2" s="22"/>
      <c r="NIC2" s="22"/>
      <c r="NID2" s="22"/>
      <c r="NIE2" s="22"/>
      <c r="NIF2" s="22"/>
      <c r="NIG2" s="22"/>
      <c r="NIH2" s="22"/>
      <c r="NII2" s="22"/>
      <c r="NIJ2" s="22"/>
      <c r="NIK2" s="22"/>
      <c r="NIL2" s="22"/>
      <c r="NIM2" s="22"/>
      <c r="NIN2" s="22"/>
      <c r="NIO2" s="22"/>
      <c r="NIP2" s="22"/>
      <c r="NIQ2" s="22"/>
      <c r="NIR2" s="22"/>
      <c r="NIS2" s="22"/>
      <c r="NIT2" s="22"/>
      <c r="NIU2" s="22"/>
      <c r="NIV2" s="22"/>
      <c r="NIW2" s="22"/>
      <c r="NIX2" s="22"/>
      <c r="NIY2" s="22"/>
      <c r="NIZ2" s="22"/>
      <c r="NJA2" s="22"/>
      <c r="NJB2" s="22"/>
      <c r="NJC2" s="22"/>
      <c r="NJD2" s="22"/>
      <c r="NJE2" s="22"/>
      <c r="NJF2" s="22"/>
      <c r="NJG2" s="22"/>
      <c r="NJH2" s="22"/>
      <c r="NJI2" s="22"/>
      <c r="NJJ2" s="22"/>
      <c r="NJK2" s="22"/>
      <c r="NJL2" s="22"/>
      <c r="NJM2" s="22"/>
      <c r="NJN2" s="22"/>
      <c r="NJO2" s="22"/>
      <c r="NJP2" s="22"/>
      <c r="NJQ2" s="22"/>
      <c r="NJR2" s="22"/>
      <c r="NJS2" s="22"/>
      <c r="NJT2" s="22"/>
      <c r="NJU2" s="22"/>
      <c r="NJV2" s="22"/>
      <c r="NJW2" s="22"/>
      <c r="NJX2" s="22"/>
      <c r="NJY2" s="22"/>
      <c r="NJZ2" s="22"/>
      <c r="NKA2" s="22"/>
      <c r="NKB2" s="22"/>
      <c r="NKC2" s="22"/>
      <c r="NKD2" s="22"/>
      <c r="NKE2" s="22"/>
      <c r="NKF2" s="22"/>
      <c r="NKG2" s="22"/>
      <c r="NKH2" s="22"/>
      <c r="NKI2" s="22"/>
      <c r="NKJ2" s="22"/>
      <c r="NKK2" s="22"/>
      <c r="NKL2" s="22"/>
      <c r="NKM2" s="22"/>
      <c r="NKN2" s="22"/>
      <c r="NKO2" s="22"/>
      <c r="NKP2" s="22"/>
      <c r="NKQ2" s="22"/>
      <c r="NKR2" s="22"/>
      <c r="NKS2" s="22"/>
      <c r="NKT2" s="22"/>
      <c r="NKU2" s="22"/>
      <c r="NKV2" s="22"/>
      <c r="NKW2" s="22"/>
      <c r="NKX2" s="22"/>
      <c r="NKY2" s="22"/>
      <c r="NKZ2" s="22"/>
      <c r="NLA2" s="22"/>
      <c r="NLB2" s="22"/>
      <c r="NLC2" s="22"/>
      <c r="NLD2" s="22"/>
      <c r="NLE2" s="22"/>
      <c r="NLF2" s="22"/>
      <c r="NLG2" s="22"/>
      <c r="NLH2" s="22"/>
      <c r="NLI2" s="22"/>
      <c r="NLJ2" s="22"/>
      <c r="NLK2" s="22"/>
      <c r="NLL2" s="22"/>
      <c r="NLM2" s="22"/>
      <c r="NLN2" s="22"/>
      <c r="NLO2" s="22"/>
      <c r="NLP2" s="22"/>
      <c r="NLQ2" s="22"/>
      <c r="NLR2" s="22"/>
      <c r="NLS2" s="22"/>
      <c r="NLT2" s="22"/>
      <c r="NLU2" s="22"/>
      <c r="NLV2" s="22"/>
      <c r="NLW2" s="22"/>
      <c r="NLX2" s="22"/>
      <c r="NLY2" s="22"/>
      <c r="NLZ2" s="22"/>
      <c r="NMA2" s="22"/>
      <c r="NMB2" s="22"/>
      <c r="NMC2" s="22"/>
      <c r="NMD2" s="22"/>
      <c r="NME2" s="22"/>
      <c r="NMF2" s="22"/>
      <c r="NMG2" s="22"/>
      <c r="NMH2" s="22"/>
      <c r="NMI2" s="22"/>
      <c r="NMJ2" s="22"/>
      <c r="NMK2" s="22"/>
      <c r="NML2" s="22"/>
      <c r="NMM2" s="22"/>
      <c r="NMN2" s="22"/>
      <c r="NMO2" s="22"/>
      <c r="NMP2" s="22"/>
      <c r="NMQ2" s="22"/>
      <c r="NMR2" s="22"/>
      <c r="NMS2" s="22"/>
      <c r="NMT2" s="22"/>
      <c r="NMU2" s="22"/>
      <c r="NMV2" s="22"/>
      <c r="NMW2" s="22"/>
      <c r="NMX2" s="22"/>
      <c r="NMY2" s="22"/>
      <c r="NMZ2" s="22"/>
      <c r="NNA2" s="22"/>
      <c r="NNB2" s="22"/>
      <c r="NNC2" s="22"/>
      <c r="NND2" s="22"/>
      <c r="NNE2" s="22"/>
      <c r="NNF2" s="22"/>
      <c r="NNG2" s="22"/>
      <c r="NNH2" s="22"/>
      <c r="NNI2" s="22"/>
      <c r="NNJ2" s="22"/>
      <c r="NNK2" s="22"/>
      <c r="NNL2" s="22"/>
      <c r="NNM2" s="22"/>
      <c r="NNN2" s="22"/>
      <c r="NNO2" s="22"/>
      <c r="NNP2" s="22"/>
      <c r="NNQ2" s="22"/>
      <c r="NNR2" s="22"/>
      <c r="NNS2" s="22"/>
      <c r="NNT2" s="22"/>
      <c r="NNU2" s="22"/>
      <c r="NNV2" s="22"/>
      <c r="NNW2" s="22"/>
      <c r="NNX2" s="22"/>
      <c r="NNY2" s="22"/>
      <c r="NNZ2" s="22"/>
      <c r="NOA2" s="22"/>
      <c r="NOB2" s="22"/>
      <c r="NOC2" s="22"/>
      <c r="NOD2" s="22"/>
      <c r="NOE2" s="22"/>
      <c r="NOF2" s="22"/>
      <c r="NOG2" s="22"/>
      <c r="NOH2" s="22"/>
      <c r="NOI2" s="22"/>
      <c r="NOJ2" s="22"/>
      <c r="NOK2" s="22"/>
      <c r="NOL2" s="22"/>
      <c r="NOM2" s="22"/>
      <c r="NON2" s="22"/>
      <c r="NOO2" s="22"/>
      <c r="NOP2" s="22"/>
      <c r="NOQ2" s="22"/>
      <c r="NOR2" s="22"/>
      <c r="NOS2" s="22"/>
      <c r="NOT2" s="22"/>
      <c r="NOU2" s="22"/>
      <c r="NOV2" s="22"/>
      <c r="NOW2" s="22"/>
      <c r="NOX2" s="22"/>
      <c r="NOY2" s="22"/>
      <c r="NOZ2" s="22"/>
      <c r="NPA2" s="22"/>
      <c r="NPB2" s="22"/>
      <c r="NPC2" s="22"/>
      <c r="NPD2" s="22"/>
      <c r="NPE2" s="22"/>
      <c r="NPF2" s="22"/>
      <c r="NPG2" s="22"/>
      <c r="NPH2" s="22"/>
      <c r="NPI2" s="22"/>
      <c r="NPJ2" s="22"/>
      <c r="NPK2" s="22"/>
      <c r="NPL2" s="22"/>
      <c r="NPM2" s="22"/>
      <c r="NPN2" s="22"/>
      <c r="NPO2" s="22"/>
      <c r="NPP2" s="22"/>
      <c r="NPQ2" s="22"/>
      <c r="NPR2" s="22"/>
      <c r="NPS2" s="22"/>
      <c r="NPT2" s="22"/>
      <c r="NPU2" s="22"/>
      <c r="NPV2" s="22"/>
      <c r="NPW2" s="22"/>
      <c r="NPX2" s="22"/>
      <c r="NPY2" s="22"/>
      <c r="NPZ2" s="22"/>
      <c r="NQA2" s="22"/>
      <c r="NQB2" s="22"/>
      <c r="NQC2" s="22"/>
      <c r="NQD2" s="22"/>
      <c r="NQE2" s="22"/>
      <c r="NQF2" s="22"/>
      <c r="NQG2" s="22"/>
      <c r="NQH2" s="22"/>
      <c r="NQI2" s="22"/>
      <c r="NQJ2" s="22"/>
      <c r="NQK2" s="22"/>
      <c r="NQL2" s="22"/>
      <c r="NQM2" s="22"/>
      <c r="NQN2" s="22"/>
      <c r="NQO2" s="22"/>
      <c r="NQP2" s="22"/>
      <c r="NQQ2" s="22"/>
      <c r="NQR2" s="22"/>
      <c r="NQS2" s="22"/>
      <c r="NQT2" s="22"/>
      <c r="NQU2" s="22"/>
      <c r="NQV2" s="22"/>
      <c r="NQW2" s="22"/>
      <c r="NQX2" s="22"/>
      <c r="NQY2" s="22"/>
      <c r="NQZ2" s="22"/>
      <c r="NRA2" s="22"/>
      <c r="NRB2" s="22"/>
      <c r="NRC2" s="22"/>
      <c r="NRD2" s="22"/>
      <c r="NRE2" s="22"/>
      <c r="NRF2" s="22"/>
      <c r="NRG2" s="22"/>
      <c r="NRH2" s="22"/>
      <c r="NRI2" s="22"/>
      <c r="NRJ2" s="22"/>
      <c r="NRK2" s="22"/>
      <c r="NRL2" s="22"/>
      <c r="NRM2" s="22"/>
      <c r="NRN2" s="22"/>
      <c r="NRO2" s="22"/>
      <c r="NRP2" s="22"/>
      <c r="NRQ2" s="22"/>
      <c r="NRR2" s="22"/>
      <c r="NRS2" s="22"/>
      <c r="NRT2" s="22"/>
      <c r="NRU2" s="22"/>
      <c r="NRV2" s="22"/>
      <c r="NRW2" s="22"/>
      <c r="NRX2" s="22"/>
      <c r="NRY2" s="22"/>
      <c r="NRZ2" s="22"/>
      <c r="NSA2" s="22"/>
      <c r="NSB2" s="22"/>
      <c r="NSC2" s="22"/>
      <c r="NSD2" s="22"/>
      <c r="NSE2" s="22"/>
      <c r="NSF2" s="22"/>
      <c r="NSG2" s="22"/>
      <c r="NSH2" s="22"/>
      <c r="NSI2" s="22"/>
      <c r="NSJ2" s="22"/>
      <c r="NSK2" s="22"/>
      <c r="NSL2" s="22"/>
      <c r="NSM2" s="22"/>
      <c r="NSN2" s="22"/>
      <c r="NSO2" s="22"/>
      <c r="NSP2" s="22"/>
      <c r="NSQ2" s="22"/>
      <c r="NSR2" s="22"/>
      <c r="NSS2" s="22"/>
      <c r="NST2" s="22"/>
      <c r="NSU2" s="22"/>
      <c r="NSV2" s="22"/>
      <c r="NSW2" s="22"/>
      <c r="NSX2" s="22"/>
      <c r="NSY2" s="22"/>
      <c r="NSZ2" s="22"/>
      <c r="NTA2" s="22"/>
      <c r="NTB2" s="22"/>
      <c r="NTC2" s="22"/>
      <c r="NTD2" s="22"/>
      <c r="NTE2" s="22"/>
      <c r="NTF2" s="22"/>
      <c r="NTG2" s="22"/>
      <c r="NTH2" s="22"/>
      <c r="NTI2" s="22"/>
      <c r="NTJ2" s="22"/>
      <c r="NTK2" s="22"/>
      <c r="NTL2" s="22"/>
      <c r="NTM2" s="22"/>
      <c r="NTN2" s="22"/>
      <c r="NTO2" s="22"/>
      <c r="NTP2" s="22"/>
      <c r="NTQ2" s="22"/>
      <c r="NTR2" s="22"/>
      <c r="NTS2" s="22"/>
      <c r="NTT2" s="22"/>
      <c r="NTU2" s="22"/>
      <c r="NTV2" s="22"/>
      <c r="NTW2" s="22"/>
      <c r="NTX2" s="22"/>
      <c r="NTY2" s="22"/>
      <c r="NTZ2" s="22"/>
      <c r="NUA2" s="22"/>
      <c r="NUB2" s="22"/>
      <c r="NUC2" s="22"/>
      <c r="NUD2" s="22"/>
      <c r="NUE2" s="22"/>
      <c r="NUF2" s="22"/>
      <c r="NUG2" s="22"/>
      <c r="NUH2" s="22"/>
      <c r="NUI2" s="22"/>
      <c r="NUJ2" s="22"/>
      <c r="NUK2" s="22"/>
      <c r="NUL2" s="22"/>
      <c r="NUM2" s="22"/>
      <c r="NUN2" s="22"/>
      <c r="NUO2" s="22"/>
      <c r="NUP2" s="22"/>
      <c r="NUQ2" s="22"/>
      <c r="NUR2" s="22"/>
      <c r="NUS2" s="22"/>
      <c r="NUT2" s="22"/>
      <c r="NUU2" s="22"/>
      <c r="NUV2" s="22"/>
      <c r="NUW2" s="22"/>
      <c r="NUX2" s="22"/>
      <c r="NUY2" s="22"/>
      <c r="NUZ2" s="22"/>
      <c r="NVA2" s="22"/>
      <c r="NVB2" s="22"/>
      <c r="NVC2" s="22"/>
      <c r="NVD2" s="22"/>
      <c r="NVE2" s="22"/>
      <c r="NVF2" s="22"/>
      <c r="NVG2" s="22"/>
      <c r="NVH2" s="22"/>
      <c r="NVI2" s="22"/>
      <c r="NVJ2" s="22"/>
      <c r="NVK2" s="22"/>
      <c r="NVL2" s="22"/>
      <c r="NVM2" s="22"/>
      <c r="NVN2" s="22"/>
      <c r="NVO2" s="22"/>
      <c r="NVP2" s="22"/>
      <c r="NVQ2" s="22"/>
      <c r="NVR2" s="22"/>
      <c r="NVS2" s="22"/>
      <c r="NVT2" s="22"/>
      <c r="NVU2" s="22"/>
      <c r="NVV2" s="22"/>
      <c r="NVW2" s="22"/>
      <c r="NVX2" s="22"/>
      <c r="NVY2" s="22"/>
      <c r="NVZ2" s="22"/>
      <c r="NWA2" s="22"/>
      <c r="NWB2" s="22"/>
      <c r="NWC2" s="22"/>
      <c r="NWD2" s="22"/>
      <c r="NWE2" s="22"/>
      <c r="NWF2" s="22"/>
      <c r="NWG2" s="22"/>
      <c r="NWH2" s="22"/>
      <c r="NWI2" s="22"/>
      <c r="NWJ2" s="22"/>
      <c r="NWK2" s="22"/>
      <c r="NWL2" s="22"/>
      <c r="NWM2" s="22"/>
      <c r="NWN2" s="22"/>
      <c r="NWO2" s="22"/>
      <c r="NWP2" s="22"/>
      <c r="NWQ2" s="22"/>
      <c r="NWR2" s="22"/>
      <c r="NWS2" s="22"/>
      <c r="NWT2" s="22"/>
      <c r="NWU2" s="22"/>
      <c r="NWV2" s="22"/>
      <c r="NWW2" s="22"/>
      <c r="NWX2" s="22"/>
      <c r="NWY2" s="22"/>
      <c r="NWZ2" s="22"/>
      <c r="NXA2" s="22"/>
      <c r="NXB2" s="22"/>
      <c r="NXC2" s="22"/>
      <c r="NXD2" s="22"/>
      <c r="NXE2" s="22"/>
      <c r="NXF2" s="22"/>
      <c r="NXG2" s="22"/>
      <c r="NXH2" s="22"/>
      <c r="NXI2" s="22"/>
      <c r="NXJ2" s="22"/>
      <c r="NXK2" s="22"/>
      <c r="NXL2" s="22"/>
      <c r="NXM2" s="22"/>
      <c r="NXN2" s="22"/>
      <c r="NXO2" s="22"/>
      <c r="NXP2" s="22"/>
      <c r="NXQ2" s="22"/>
      <c r="NXR2" s="22"/>
      <c r="NXS2" s="22"/>
      <c r="NXT2" s="22"/>
      <c r="NXU2" s="22"/>
      <c r="NXV2" s="22"/>
      <c r="NXW2" s="22"/>
      <c r="NXX2" s="22"/>
      <c r="NXY2" s="22"/>
      <c r="NXZ2" s="22"/>
      <c r="NYA2" s="22"/>
      <c r="NYB2" s="22"/>
      <c r="NYC2" s="22"/>
      <c r="NYD2" s="22"/>
      <c r="NYE2" s="22"/>
      <c r="NYF2" s="22"/>
      <c r="NYG2" s="22"/>
      <c r="NYH2" s="22"/>
      <c r="NYI2" s="22"/>
      <c r="NYJ2" s="22"/>
      <c r="NYK2" s="22"/>
      <c r="NYL2" s="22"/>
      <c r="NYM2" s="22"/>
      <c r="NYN2" s="22"/>
      <c r="NYO2" s="22"/>
      <c r="NYP2" s="22"/>
      <c r="NYQ2" s="22"/>
      <c r="NYR2" s="22"/>
      <c r="NYS2" s="22"/>
      <c r="NYT2" s="22"/>
      <c r="NYU2" s="22"/>
      <c r="NYV2" s="22"/>
      <c r="NYW2" s="22"/>
      <c r="NYX2" s="22"/>
      <c r="NYY2" s="22"/>
      <c r="NYZ2" s="22"/>
      <c r="NZA2" s="22"/>
      <c r="NZB2" s="22"/>
      <c r="NZC2" s="22"/>
      <c r="NZD2" s="22"/>
      <c r="NZE2" s="22"/>
      <c r="NZF2" s="22"/>
      <c r="NZG2" s="22"/>
      <c r="NZH2" s="22"/>
      <c r="NZI2" s="22"/>
      <c r="NZJ2" s="22"/>
      <c r="NZK2" s="22"/>
      <c r="NZL2" s="22"/>
      <c r="NZM2" s="22"/>
      <c r="NZN2" s="22"/>
      <c r="NZO2" s="22"/>
      <c r="NZP2" s="22"/>
      <c r="NZQ2" s="22"/>
      <c r="NZR2" s="22"/>
      <c r="NZS2" s="22"/>
      <c r="NZT2" s="22"/>
      <c r="NZU2" s="22"/>
      <c r="NZV2" s="22"/>
      <c r="NZW2" s="22"/>
      <c r="NZX2" s="22"/>
      <c r="NZY2" s="22"/>
      <c r="NZZ2" s="22"/>
      <c r="OAA2" s="22"/>
      <c r="OAB2" s="22"/>
      <c r="OAC2" s="22"/>
      <c r="OAD2" s="22"/>
      <c r="OAE2" s="22"/>
      <c r="OAF2" s="22"/>
      <c r="OAG2" s="22"/>
      <c r="OAH2" s="22"/>
      <c r="OAI2" s="22"/>
      <c r="OAJ2" s="22"/>
      <c r="OAK2" s="22"/>
      <c r="OAL2" s="22"/>
      <c r="OAM2" s="22"/>
      <c r="OAN2" s="22"/>
      <c r="OAO2" s="22"/>
      <c r="OAP2" s="22"/>
      <c r="OAQ2" s="22"/>
      <c r="OAR2" s="22"/>
      <c r="OAS2" s="22"/>
      <c r="OAT2" s="22"/>
      <c r="OAU2" s="22"/>
      <c r="OAV2" s="22"/>
      <c r="OAW2" s="22"/>
      <c r="OAX2" s="22"/>
      <c r="OAY2" s="22"/>
      <c r="OAZ2" s="22"/>
      <c r="OBA2" s="22"/>
      <c r="OBB2" s="22"/>
      <c r="OBC2" s="22"/>
      <c r="OBD2" s="22"/>
      <c r="OBE2" s="22"/>
      <c r="OBF2" s="22"/>
      <c r="OBG2" s="22"/>
      <c r="OBH2" s="22"/>
      <c r="OBI2" s="22"/>
      <c r="OBJ2" s="22"/>
      <c r="OBK2" s="22"/>
      <c r="OBL2" s="22"/>
      <c r="OBM2" s="22"/>
      <c r="OBN2" s="22"/>
      <c r="OBO2" s="22"/>
      <c r="OBP2" s="22"/>
      <c r="OBQ2" s="22"/>
      <c r="OBR2" s="22"/>
      <c r="OBS2" s="22"/>
      <c r="OBT2" s="22"/>
      <c r="OBU2" s="22"/>
      <c r="OBV2" s="22"/>
      <c r="OBW2" s="22"/>
      <c r="OBX2" s="22"/>
      <c r="OBY2" s="22"/>
      <c r="OBZ2" s="22"/>
      <c r="OCA2" s="22"/>
      <c r="OCB2" s="22"/>
      <c r="OCC2" s="22"/>
      <c r="OCD2" s="22"/>
      <c r="OCE2" s="22"/>
      <c r="OCF2" s="22"/>
      <c r="OCG2" s="22"/>
      <c r="OCH2" s="22"/>
      <c r="OCI2" s="22"/>
      <c r="OCJ2" s="22"/>
      <c r="OCK2" s="22"/>
      <c r="OCL2" s="22"/>
      <c r="OCM2" s="22"/>
      <c r="OCN2" s="22"/>
      <c r="OCO2" s="22"/>
      <c r="OCP2" s="22"/>
      <c r="OCQ2" s="22"/>
      <c r="OCR2" s="22"/>
      <c r="OCS2" s="22"/>
      <c r="OCT2" s="22"/>
      <c r="OCU2" s="22"/>
      <c r="OCV2" s="22"/>
      <c r="OCW2" s="22"/>
      <c r="OCX2" s="22"/>
      <c r="OCY2" s="22"/>
      <c r="OCZ2" s="22"/>
      <c r="ODA2" s="22"/>
      <c r="ODB2" s="22"/>
      <c r="ODC2" s="22"/>
      <c r="ODD2" s="22"/>
      <c r="ODE2" s="22"/>
      <c r="ODF2" s="22"/>
      <c r="ODG2" s="22"/>
      <c r="ODH2" s="22"/>
      <c r="ODI2" s="22"/>
      <c r="ODJ2" s="22"/>
      <c r="ODK2" s="22"/>
      <c r="ODL2" s="22"/>
      <c r="ODM2" s="22"/>
      <c r="ODN2" s="22"/>
      <c r="ODO2" s="22"/>
      <c r="ODP2" s="22"/>
      <c r="ODQ2" s="22"/>
      <c r="ODR2" s="22"/>
      <c r="ODS2" s="22"/>
      <c r="ODT2" s="22"/>
      <c r="ODU2" s="22"/>
      <c r="ODV2" s="22"/>
      <c r="ODW2" s="22"/>
      <c r="ODX2" s="22"/>
      <c r="ODY2" s="22"/>
      <c r="ODZ2" s="22"/>
      <c r="OEA2" s="22"/>
      <c r="OEB2" s="22"/>
      <c r="OEC2" s="22"/>
      <c r="OED2" s="22"/>
      <c r="OEE2" s="22"/>
      <c r="OEF2" s="22"/>
      <c r="OEG2" s="22"/>
      <c r="OEH2" s="22"/>
      <c r="OEI2" s="22"/>
      <c r="OEJ2" s="22"/>
      <c r="OEK2" s="22"/>
      <c r="OEL2" s="22"/>
      <c r="OEM2" s="22"/>
      <c r="OEN2" s="22"/>
      <c r="OEO2" s="22"/>
      <c r="OEP2" s="22"/>
      <c r="OEQ2" s="22"/>
      <c r="OER2" s="22"/>
      <c r="OES2" s="22"/>
      <c r="OET2" s="22"/>
      <c r="OEU2" s="22"/>
      <c r="OEV2" s="22"/>
      <c r="OEW2" s="22"/>
      <c r="OEX2" s="22"/>
      <c r="OEY2" s="22"/>
      <c r="OEZ2" s="22"/>
      <c r="OFA2" s="22"/>
      <c r="OFB2" s="22"/>
      <c r="OFC2" s="22"/>
      <c r="OFD2" s="22"/>
      <c r="OFE2" s="22"/>
      <c r="OFF2" s="22"/>
      <c r="OFG2" s="22"/>
      <c r="OFH2" s="22"/>
      <c r="OFI2" s="22"/>
      <c r="OFJ2" s="22"/>
      <c r="OFK2" s="22"/>
      <c r="OFL2" s="22"/>
      <c r="OFM2" s="22"/>
      <c r="OFN2" s="22"/>
      <c r="OFO2" s="22"/>
      <c r="OFP2" s="22"/>
      <c r="OFQ2" s="22"/>
      <c r="OFR2" s="22"/>
      <c r="OFS2" s="22"/>
      <c r="OFT2" s="22"/>
      <c r="OFU2" s="22"/>
      <c r="OFV2" s="22"/>
      <c r="OFW2" s="22"/>
      <c r="OFX2" s="22"/>
      <c r="OFY2" s="22"/>
      <c r="OFZ2" s="22"/>
      <c r="OGA2" s="22"/>
      <c r="OGB2" s="22"/>
      <c r="OGC2" s="22"/>
      <c r="OGD2" s="22"/>
      <c r="OGE2" s="22"/>
      <c r="OGF2" s="22"/>
      <c r="OGG2" s="22"/>
      <c r="OGH2" s="22"/>
      <c r="OGI2" s="22"/>
      <c r="OGJ2" s="22"/>
      <c r="OGK2" s="22"/>
      <c r="OGL2" s="22"/>
      <c r="OGM2" s="22"/>
      <c r="OGN2" s="22"/>
      <c r="OGO2" s="22"/>
      <c r="OGP2" s="22"/>
      <c r="OGQ2" s="22"/>
      <c r="OGR2" s="22"/>
      <c r="OGS2" s="22"/>
      <c r="OGT2" s="22"/>
      <c r="OGU2" s="22"/>
      <c r="OGV2" s="22"/>
      <c r="OGW2" s="22"/>
      <c r="OGX2" s="22"/>
      <c r="OGY2" s="22"/>
      <c r="OGZ2" s="22"/>
      <c r="OHA2" s="22"/>
      <c r="OHB2" s="22"/>
      <c r="OHC2" s="22"/>
      <c r="OHD2" s="22"/>
      <c r="OHE2" s="22"/>
      <c r="OHF2" s="22"/>
      <c r="OHG2" s="22"/>
      <c r="OHH2" s="22"/>
      <c r="OHI2" s="22"/>
      <c r="OHJ2" s="22"/>
      <c r="OHK2" s="22"/>
      <c r="OHL2" s="22"/>
      <c r="OHM2" s="22"/>
      <c r="OHN2" s="22"/>
      <c r="OHO2" s="22"/>
      <c r="OHP2" s="22"/>
      <c r="OHQ2" s="22"/>
      <c r="OHR2" s="22"/>
      <c r="OHS2" s="22"/>
      <c r="OHT2" s="22"/>
      <c r="OHU2" s="22"/>
      <c r="OHV2" s="22"/>
      <c r="OHW2" s="22"/>
      <c r="OHX2" s="22"/>
      <c r="OHY2" s="22"/>
      <c r="OHZ2" s="22"/>
      <c r="OIA2" s="22"/>
      <c r="OIB2" s="22"/>
      <c r="OIC2" s="22"/>
      <c r="OID2" s="22"/>
      <c r="OIE2" s="22"/>
      <c r="OIF2" s="22"/>
      <c r="OIG2" s="22"/>
      <c r="OIH2" s="22"/>
      <c r="OII2" s="22"/>
      <c r="OIJ2" s="22"/>
      <c r="OIK2" s="22"/>
      <c r="OIL2" s="22"/>
      <c r="OIM2" s="22"/>
      <c r="OIN2" s="22"/>
      <c r="OIO2" s="22"/>
      <c r="OIP2" s="22"/>
      <c r="OIQ2" s="22"/>
      <c r="OIR2" s="22"/>
      <c r="OIS2" s="22"/>
      <c r="OIT2" s="22"/>
      <c r="OIU2" s="22"/>
      <c r="OIV2" s="22"/>
      <c r="OIW2" s="22"/>
      <c r="OIX2" s="22"/>
      <c r="OIY2" s="22"/>
      <c r="OIZ2" s="22"/>
      <c r="OJA2" s="22"/>
      <c r="OJB2" s="22"/>
      <c r="OJC2" s="22"/>
      <c r="OJD2" s="22"/>
      <c r="OJE2" s="22"/>
      <c r="OJF2" s="22"/>
      <c r="OJG2" s="22"/>
      <c r="OJH2" s="22"/>
      <c r="OJI2" s="22"/>
      <c r="OJJ2" s="22"/>
      <c r="OJK2" s="22"/>
      <c r="OJL2" s="22"/>
      <c r="OJM2" s="22"/>
      <c r="OJN2" s="22"/>
      <c r="OJO2" s="22"/>
      <c r="OJP2" s="22"/>
      <c r="OJQ2" s="22"/>
      <c r="OJR2" s="22"/>
      <c r="OJS2" s="22"/>
      <c r="OJT2" s="22"/>
      <c r="OJU2" s="22"/>
      <c r="OJV2" s="22"/>
      <c r="OJW2" s="22"/>
      <c r="OJX2" s="22"/>
      <c r="OJY2" s="22"/>
      <c r="OJZ2" s="22"/>
      <c r="OKA2" s="22"/>
      <c r="OKB2" s="22"/>
      <c r="OKC2" s="22"/>
      <c r="OKD2" s="22"/>
      <c r="OKE2" s="22"/>
      <c r="OKF2" s="22"/>
      <c r="OKG2" s="22"/>
      <c r="OKH2" s="22"/>
      <c r="OKI2" s="22"/>
      <c r="OKJ2" s="22"/>
      <c r="OKK2" s="22"/>
      <c r="OKL2" s="22"/>
      <c r="OKM2" s="22"/>
      <c r="OKN2" s="22"/>
      <c r="OKO2" s="22"/>
      <c r="OKP2" s="22"/>
      <c r="OKQ2" s="22"/>
      <c r="OKR2" s="22"/>
      <c r="OKS2" s="22"/>
      <c r="OKT2" s="22"/>
      <c r="OKU2" s="22"/>
      <c r="OKV2" s="22"/>
      <c r="OKW2" s="22"/>
      <c r="OKX2" s="22"/>
      <c r="OKY2" s="22"/>
      <c r="OKZ2" s="22"/>
      <c r="OLA2" s="22"/>
      <c r="OLB2" s="22"/>
      <c r="OLC2" s="22"/>
      <c r="OLD2" s="22"/>
      <c r="OLE2" s="22"/>
      <c r="OLF2" s="22"/>
      <c r="OLG2" s="22"/>
      <c r="OLH2" s="22"/>
      <c r="OLI2" s="22"/>
      <c r="OLJ2" s="22"/>
      <c r="OLK2" s="22"/>
      <c r="OLL2" s="22"/>
      <c r="OLM2" s="22"/>
      <c r="OLN2" s="22"/>
      <c r="OLO2" s="22"/>
      <c r="OLP2" s="22"/>
      <c r="OLQ2" s="22"/>
      <c r="OLR2" s="22"/>
      <c r="OLS2" s="22"/>
      <c r="OLT2" s="22"/>
      <c r="OLU2" s="22"/>
      <c r="OLV2" s="22"/>
      <c r="OLW2" s="22"/>
      <c r="OLX2" s="22"/>
      <c r="OLY2" s="22"/>
      <c r="OLZ2" s="22"/>
      <c r="OMA2" s="22"/>
      <c r="OMB2" s="22"/>
      <c r="OMC2" s="22"/>
      <c r="OMD2" s="22"/>
      <c r="OME2" s="22"/>
      <c r="OMF2" s="22"/>
      <c r="OMG2" s="22"/>
      <c r="OMH2" s="22"/>
      <c r="OMI2" s="22"/>
      <c r="OMJ2" s="22"/>
      <c r="OMK2" s="22"/>
      <c r="OML2" s="22"/>
      <c r="OMM2" s="22"/>
      <c r="OMN2" s="22"/>
      <c r="OMO2" s="22"/>
      <c r="OMP2" s="22"/>
      <c r="OMQ2" s="22"/>
      <c r="OMR2" s="22"/>
      <c r="OMS2" s="22"/>
      <c r="OMT2" s="22"/>
      <c r="OMU2" s="22"/>
      <c r="OMV2" s="22"/>
      <c r="OMW2" s="22"/>
      <c r="OMX2" s="22"/>
      <c r="OMY2" s="22"/>
      <c r="OMZ2" s="22"/>
      <c r="ONA2" s="22"/>
      <c r="ONB2" s="22"/>
      <c r="ONC2" s="22"/>
      <c r="OND2" s="22"/>
      <c r="ONE2" s="22"/>
      <c r="ONF2" s="22"/>
      <c r="ONG2" s="22"/>
      <c r="ONH2" s="22"/>
      <c r="ONI2" s="22"/>
      <c r="ONJ2" s="22"/>
      <c r="ONK2" s="22"/>
      <c r="ONL2" s="22"/>
      <c r="ONM2" s="22"/>
      <c r="ONN2" s="22"/>
      <c r="ONO2" s="22"/>
      <c r="ONP2" s="22"/>
      <c r="ONQ2" s="22"/>
      <c r="ONR2" s="22"/>
      <c r="ONS2" s="22"/>
      <c r="ONT2" s="22"/>
      <c r="ONU2" s="22"/>
      <c r="ONV2" s="22"/>
      <c r="ONW2" s="22"/>
      <c r="ONX2" s="22"/>
      <c r="ONY2" s="22"/>
      <c r="ONZ2" s="22"/>
      <c r="OOA2" s="22"/>
      <c r="OOB2" s="22"/>
      <c r="OOC2" s="22"/>
      <c r="OOD2" s="22"/>
      <c r="OOE2" s="22"/>
      <c r="OOF2" s="22"/>
      <c r="OOG2" s="22"/>
      <c r="OOH2" s="22"/>
      <c r="OOI2" s="22"/>
      <c r="OOJ2" s="22"/>
      <c r="OOK2" s="22"/>
      <c r="OOL2" s="22"/>
      <c r="OOM2" s="22"/>
      <c r="OON2" s="22"/>
      <c r="OOO2" s="22"/>
      <c r="OOP2" s="22"/>
      <c r="OOQ2" s="22"/>
      <c r="OOR2" s="22"/>
      <c r="OOS2" s="22"/>
      <c r="OOT2" s="22"/>
      <c r="OOU2" s="22"/>
      <c r="OOV2" s="22"/>
      <c r="OOW2" s="22"/>
      <c r="OOX2" s="22"/>
      <c r="OOY2" s="22"/>
      <c r="OOZ2" s="22"/>
      <c r="OPA2" s="22"/>
      <c r="OPB2" s="22"/>
      <c r="OPC2" s="22"/>
      <c r="OPD2" s="22"/>
      <c r="OPE2" s="22"/>
      <c r="OPF2" s="22"/>
      <c r="OPG2" s="22"/>
      <c r="OPH2" s="22"/>
      <c r="OPI2" s="22"/>
      <c r="OPJ2" s="22"/>
      <c r="OPK2" s="22"/>
      <c r="OPL2" s="22"/>
      <c r="OPM2" s="22"/>
      <c r="OPN2" s="22"/>
      <c r="OPO2" s="22"/>
      <c r="OPP2" s="22"/>
      <c r="OPQ2" s="22"/>
      <c r="OPR2" s="22"/>
      <c r="OPS2" s="22"/>
      <c r="OPT2" s="22"/>
      <c r="OPU2" s="22"/>
      <c r="OPV2" s="22"/>
      <c r="OPW2" s="22"/>
      <c r="OPX2" s="22"/>
      <c r="OPY2" s="22"/>
      <c r="OPZ2" s="22"/>
      <c r="OQA2" s="22"/>
      <c r="OQB2" s="22"/>
      <c r="OQC2" s="22"/>
      <c r="OQD2" s="22"/>
      <c r="OQE2" s="22"/>
      <c r="OQF2" s="22"/>
      <c r="OQG2" s="22"/>
      <c r="OQH2" s="22"/>
      <c r="OQI2" s="22"/>
      <c r="OQJ2" s="22"/>
      <c r="OQK2" s="22"/>
      <c r="OQL2" s="22"/>
      <c r="OQM2" s="22"/>
      <c r="OQN2" s="22"/>
      <c r="OQO2" s="22"/>
      <c r="OQP2" s="22"/>
      <c r="OQQ2" s="22"/>
      <c r="OQR2" s="22"/>
      <c r="OQS2" s="22"/>
      <c r="OQT2" s="22"/>
      <c r="OQU2" s="22"/>
      <c r="OQV2" s="22"/>
      <c r="OQW2" s="22"/>
      <c r="OQX2" s="22"/>
      <c r="OQY2" s="22"/>
      <c r="OQZ2" s="22"/>
      <c r="ORA2" s="22"/>
      <c r="ORB2" s="22"/>
      <c r="ORC2" s="22"/>
      <c r="ORD2" s="22"/>
      <c r="ORE2" s="22"/>
      <c r="ORF2" s="22"/>
      <c r="ORG2" s="22"/>
      <c r="ORH2" s="22"/>
      <c r="ORI2" s="22"/>
      <c r="ORJ2" s="22"/>
      <c r="ORK2" s="22"/>
      <c r="ORL2" s="22"/>
      <c r="ORM2" s="22"/>
      <c r="ORN2" s="22"/>
      <c r="ORO2" s="22"/>
      <c r="ORP2" s="22"/>
      <c r="ORQ2" s="22"/>
      <c r="ORR2" s="22"/>
      <c r="ORS2" s="22"/>
      <c r="ORT2" s="22"/>
      <c r="ORU2" s="22"/>
      <c r="ORV2" s="22"/>
      <c r="ORW2" s="22"/>
      <c r="ORX2" s="22"/>
      <c r="ORY2" s="22"/>
      <c r="ORZ2" s="22"/>
      <c r="OSA2" s="22"/>
      <c r="OSB2" s="22"/>
      <c r="OSC2" s="22"/>
      <c r="OSD2" s="22"/>
      <c r="OSE2" s="22"/>
      <c r="OSF2" s="22"/>
      <c r="OSG2" s="22"/>
      <c r="OSH2" s="22"/>
      <c r="OSI2" s="22"/>
      <c r="OSJ2" s="22"/>
      <c r="OSK2" s="22"/>
      <c r="OSL2" s="22"/>
      <c r="OSM2" s="22"/>
      <c r="OSN2" s="22"/>
      <c r="OSO2" s="22"/>
      <c r="OSP2" s="22"/>
      <c r="OSQ2" s="22"/>
      <c r="OSR2" s="22"/>
      <c r="OSS2" s="22"/>
      <c r="OST2" s="22"/>
      <c r="OSU2" s="22"/>
      <c r="OSV2" s="22"/>
      <c r="OSW2" s="22"/>
      <c r="OSX2" s="22"/>
      <c r="OSY2" s="22"/>
      <c r="OSZ2" s="22"/>
      <c r="OTA2" s="22"/>
      <c r="OTB2" s="22"/>
      <c r="OTC2" s="22"/>
      <c r="OTD2" s="22"/>
      <c r="OTE2" s="22"/>
      <c r="OTF2" s="22"/>
      <c r="OTG2" s="22"/>
      <c r="OTH2" s="22"/>
      <c r="OTI2" s="22"/>
      <c r="OTJ2" s="22"/>
      <c r="OTK2" s="22"/>
      <c r="OTL2" s="22"/>
      <c r="OTM2" s="22"/>
      <c r="OTN2" s="22"/>
      <c r="OTO2" s="22"/>
      <c r="OTP2" s="22"/>
      <c r="OTQ2" s="22"/>
      <c r="OTR2" s="22"/>
      <c r="OTS2" s="22"/>
      <c r="OTT2" s="22"/>
      <c r="OTU2" s="22"/>
      <c r="OTV2" s="22"/>
      <c r="OTW2" s="22"/>
      <c r="OTX2" s="22"/>
      <c r="OTY2" s="22"/>
      <c r="OTZ2" s="22"/>
      <c r="OUA2" s="22"/>
      <c r="OUB2" s="22"/>
      <c r="OUC2" s="22"/>
      <c r="OUD2" s="22"/>
      <c r="OUE2" s="22"/>
      <c r="OUF2" s="22"/>
      <c r="OUG2" s="22"/>
      <c r="OUH2" s="22"/>
      <c r="OUI2" s="22"/>
      <c r="OUJ2" s="22"/>
      <c r="OUK2" s="22"/>
      <c r="OUL2" s="22"/>
      <c r="OUM2" s="22"/>
      <c r="OUN2" s="22"/>
      <c r="OUO2" s="22"/>
      <c r="OUP2" s="22"/>
      <c r="OUQ2" s="22"/>
      <c r="OUR2" s="22"/>
      <c r="OUS2" s="22"/>
      <c r="OUT2" s="22"/>
      <c r="OUU2" s="22"/>
      <c r="OUV2" s="22"/>
      <c r="OUW2" s="22"/>
      <c r="OUX2" s="22"/>
      <c r="OUY2" s="22"/>
      <c r="OUZ2" s="22"/>
      <c r="OVA2" s="22"/>
      <c r="OVB2" s="22"/>
      <c r="OVC2" s="22"/>
      <c r="OVD2" s="22"/>
      <c r="OVE2" s="22"/>
      <c r="OVF2" s="22"/>
      <c r="OVG2" s="22"/>
      <c r="OVH2" s="22"/>
      <c r="OVI2" s="22"/>
      <c r="OVJ2" s="22"/>
      <c r="OVK2" s="22"/>
      <c r="OVL2" s="22"/>
      <c r="OVM2" s="22"/>
      <c r="OVN2" s="22"/>
      <c r="OVO2" s="22"/>
      <c r="OVP2" s="22"/>
      <c r="OVQ2" s="22"/>
      <c r="OVR2" s="22"/>
      <c r="OVS2" s="22"/>
      <c r="OVT2" s="22"/>
      <c r="OVU2" s="22"/>
      <c r="OVV2" s="22"/>
      <c r="OVW2" s="22"/>
      <c r="OVX2" s="22"/>
      <c r="OVY2" s="22"/>
      <c r="OVZ2" s="22"/>
      <c r="OWA2" s="22"/>
      <c r="OWB2" s="22"/>
      <c r="OWC2" s="22"/>
      <c r="OWD2" s="22"/>
      <c r="OWE2" s="22"/>
      <c r="OWF2" s="22"/>
      <c r="OWG2" s="22"/>
      <c r="OWH2" s="22"/>
      <c r="OWI2" s="22"/>
      <c r="OWJ2" s="22"/>
      <c r="OWK2" s="22"/>
      <c r="OWL2" s="22"/>
      <c r="OWM2" s="22"/>
      <c r="OWN2" s="22"/>
      <c r="OWO2" s="22"/>
      <c r="OWP2" s="22"/>
      <c r="OWQ2" s="22"/>
      <c r="OWR2" s="22"/>
      <c r="OWS2" s="22"/>
      <c r="OWT2" s="22"/>
      <c r="OWU2" s="22"/>
      <c r="OWV2" s="22"/>
      <c r="OWW2" s="22"/>
      <c r="OWX2" s="22"/>
      <c r="OWY2" s="22"/>
      <c r="OWZ2" s="22"/>
      <c r="OXA2" s="22"/>
      <c r="OXB2" s="22"/>
      <c r="OXC2" s="22"/>
      <c r="OXD2" s="22"/>
      <c r="OXE2" s="22"/>
      <c r="OXF2" s="22"/>
      <c r="OXG2" s="22"/>
      <c r="OXH2" s="22"/>
      <c r="OXI2" s="22"/>
      <c r="OXJ2" s="22"/>
      <c r="OXK2" s="22"/>
      <c r="OXL2" s="22"/>
      <c r="OXM2" s="22"/>
      <c r="OXN2" s="22"/>
      <c r="OXO2" s="22"/>
      <c r="OXP2" s="22"/>
      <c r="OXQ2" s="22"/>
      <c r="OXR2" s="22"/>
      <c r="OXS2" s="22"/>
      <c r="OXT2" s="22"/>
      <c r="OXU2" s="22"/>
      <c r="OXV2" s="22"/>
      <c r="OXW2" s="22"/>
      <c r="OXX2" s="22"/>
      <c r="OXY2" s="22"/>
      <c r="OXZ2" s="22"/>
      <c r="OYA2" s="22"/>
      <c r="OYB2" s="22"/>
      <c r="OYC2" s="22"/>
      <c r="OYD2" s="22"/>
      <c r="OYE2" s="22"/>
      <c r="OYF2" s="22"/>
      <c r="OYG2" s="22"/>
      <c r="OYH2" s="22"/>
      <c r="OYI2" s="22"/>
      <c r="OYJ2" s="22"/>
      <c r="OYK2" s="22"/>
      <c r="OYL2" s="22"/>
      <c r="OYM2" s="22"/>
      <c r="OYN2" s="22"/>
      <c r="OYO2" s="22"/>
      <c r="OYP2" s="22"/>
      <c r="OYQ2" s="22"/>
      <c r="OYR2" s="22"/>
      <c r="OYS2" s="22"/>
      <c r="OYT2" s="22"/>
      <c r="OYU2" s="22"/>
      <c r="OYV2" s="22"/>
      <c r="OYW2" s="22"/>
      <c r="OYX2" s="22"/>
      <c r="OYY2" s="22"/>
      <c r="OYZ2" s="22"/>
      <c r="OZA2" s="22"/>
      <c r="OZB2" s="22"/>
      <c r="OZC2" s="22"/>
      <c r="OZD2" s="22"/>
      <c r="OZE2" s="22"/>
      <c r="OZF2" s="22"/>
      <c r="OZG2" s="22"/>
      <c r="OZH2" s="22"/>
      <c r="OZI2" s="22"/>
      <c r="OZJ2" s="22"/>
      <c r="OZK2" s="22"/>
      <c r="OZL2" s="22"/>
      <c r="OZM2" s="22"/>
      <c r="OZN2" s="22"/>
      <c r="OZO2" s="22"/>
      <c r="OZP2" s="22"/>
      <c r="OZQ2" s="22"/>
      <c r="OZR2" s="22"/>
      <c r="OZS2" s="22"/>
      <c r="OZT2" s="22"/>
      <c r="OZU2" s="22"/>
      <c r="OZV2" s="22"/>
      <c r="OZW2" s="22"/>
      <c r="OZX2" s="22"/>
      <c r="OZY2" s="22"/>
      <c r="OZZ2" s="22"/>
      <c r="PAA2" s="22"/>
      <c r="PAB2" s="22"/>
      <c r="PAC2" s="22"/>
      <c r="PAD2" s="22"/>
      <c r="PAE2" s="22"/>
      <c r="PAF2" s="22"/>
      <c r="PAG2" s="22"/>
      <c r="PAH2" s="22"/>
      <c r="PAI2" s="22"/>
      <c r="PAJ2" s="22"/>
      <c r="PAK2" s="22"/>
      <c r="PAL2" s="22"/>
      <c r="PAM2" s="22"/>
      <c r="PAN2" s="22"/>
      <c r="PAO2" s="22"/>
      <c r="PAP2" s="22"/>
      <c r="PAQ2" s="22"/>
      <c r="PAR2" s="22"/>
      <c r="PAS2" s="22"/>
      <c r="PAT2" s="22"/>
      <c r="PAU2" s="22"/>
      <c r="PAV2" s="22"/>
      <c r="PAW2" s="22"/>
      <c r="PAX2" s="22"/>
      <c r="PAY2" s="22"/>
      <c r="PAZ2" s="22"/>
      <c r="PBA2" s="22"/>
      <c r="PBB2" s="22"/>
      <c r="PBC2" s="22"/>
      <c r="PBD2" s="22"/>
      <c r="PBE2" s="22"/>
      <c r="PBF2" s="22"/>
      <c r="PBG2" s="22"/>
      <c r="PBH2" s="22"/>
      <c r="PBI2" s="22"/>
      <c r="PBJ2" s="22"/>
      <c r="PBK2" s="22"/>
      <c r="PBL2" s="22"/>
      <c r="PBM2" s="22"/>
      <c r="PBN2" s="22"/>
      <c r="PBO2" s="22"/>
      <c r="PBP2" s="22"/>
      <c r="PBQ2" s="22"/>
      <c r="PBR2" s="22"/>
      <c r="PBS2" s="22"/>
      <c r="PBT2" s="22"/>
      <c r="PBU2" s="22"/>
      <c r="PBV2" s="22"/>
      <c r="PBW2" s="22"/>
      <c r="PBX2" s="22"/>
      <c r="PBY2" s="22"/>
      <c r="PBZ2" s="22"/>
      <c r="PCA2" s="22"/>
      <c r="PCB2" s="22"/>
      <c r="PCC2" s="22"/>
      <c r="PCD2" s="22"/>
      <c r="PCE2" s="22"/>
      <c r="PCF2" s="22"/>
      <c r="PCG2" s="22"/>
      <c r="PCH2" s="22"/>
      <c r="PCI2" s="22"/>
      <c r="PCJ2" s="22"/>
      <c r="PCK2" s="22"/>
      <c r="PCL2" s="22"/>
      <c r="PCM2" s="22"/>
      <c r="PCN2" s="22"/>
      <c r="PCO2" s="22"/>
      <c r="PCP2" s="22"/>
      <c r="PCQ2" s="22"/>
      <c r="PCR2" s="22"/>
      <c r="PCS2" s="22"/>
      <c r="PCT2" s="22"/>
      <c r="PCU2" s="22"/>
      <c r="PCV2" s="22"/>
      <c r="PCW2" s="22"/>
      <c r="PCX2" s="22"/>
      <c r="PCY2" s="22"/>
      <c r="PCZ2" s="22"/>
      <c r="PDA2" s="22"/>
      <c r="PDB2" s="22"/>
      <c r="PDC2" s="22"/>
      <c r="PDD2" s="22"/>
      <c r="PDE2" s="22"/>
      <c r="PDF2" s="22"/>
      <c r="PDG2" s="22"/>
      <c r="PDH2" s="22"/>
      <c r="PDI2" s="22"/>
      <c r="PDJ2" s="22"/>
      <c r="PDK2" s="22"/>
      <c r="PDL2" s="22"/>
      <c r="PDM2" s="22"/>
      <c r="PDN2" s="22"/>
      <c r="PDO2" s="22"/>
      <c r="PDP2" s="22"/>
      <c r="PDQ2" s="22"/>
      <c r="PDR2" s="22"/>
      <c r="PDS2" s="22"/>
      <c r="PDT2" s="22"/>
      <c r="PDU2" s="22"/>
      <c r="PDV2" s="22"/>
      <c r="PDW2" s="22"/>
      <c r="PDX2" s="22"/>
      <c r="PDY2" s="22"/>
      <c r="PDZ2" s="22"/>
      <c r="PEA2" s="22"/>
      <c r="PEB2" s="22"/>
      <c r="PEC2" s="22"/>
      <c r="PED2" s="22"/>
      <c r="PEE2" s="22"/>
      <c r="PEF2" s="22"/>
      <c r="PEG2" s="22"/>
      <c r="PEH2" s="22"/>
      <c r="PEI2" s="22"/>
      <c r="PEJ2" s="22"/>
      <c r="PEK2" s="22"/>
      <c r="PEL2" s="22"/>
      <c r="PEM2" s="22"/>
      <c r="PEN2" s="22"/>
      <c r="PEO2" s="22"/>
      <c r="PEP2" s="22"/>
      <c r="PEQ2" s="22"/>
      <c r="PER2" s="22"/>
      <c r="PES2" s="22"/>
      <c r="PET2" s="22"/>
      <c r="PEU2" s="22"/>
      <c r="PEV2" s="22"/>
      <c r="PEW2" s="22"/>
      <c r="PEX2" s="22"/>
      <c r="PEY2" s="22"/>
      <c r="PEZ2" s="22"/>
      <c r="PFA2" s="22"/>
      <c r="PFB2" s="22"/>
      <c r="PFC2" s="22"/>
      <c r="PFD2" s="22"/>
      <c r="PFE2" s="22"/>
      <c r="PFF2" s="22"/>
      <c r="PFG2" s="22"/>
      <c r="PFH2" s="22"/>
      <c r="PFI2" s="22"/>
      <c r="PFJ2" s="22"/>
      <c r="PFK2" s="22"/>
      <c r="PFL2" s="22"/>
      <c r="PFM2" s="22"/>
      <c r="PFN2" s="22"/>
      <c r="PFO2" s="22"/>
      <c r="PFP2" s="22"/>
      <c r="PFQ2" s="22"/>
      <c r="PFR2" s="22"/>
      <c r="PFS2" s="22"/>
      <c r="PFT2" s="22"/>
      <c r="PFU2" s="22"/>
      <c r="PFV2" s="22"/>
      <c r="PFW2" s="22"/>
      <c r="PFX2" s="22"/>
      <c r="PFY2" s="22"/>
      <c r="PFZ2" s="22"/>
      <c r="PGA2" s="22"/>
      <c r="PGB2" s="22"/>
      <c r="PGC2" s="22"/>
      <c r="PGD2" s="22"/>
      <c r="PGE2" s="22"/>
      <c r="PGF2" s="22"/>
      <c r="PGG2" s="22"/>
      <c r="PGH2" s="22"/>
      <c r="PGI2" s="22"/>
      <c r="PGJ2" s="22"/>
      <c r="PGK2" s="22"/>
      <c r="PGL2" s="22"/>
      <c r="PGM2" s="22"/>
      <c r="PGN2" s="22"/>
      <c r="PGO2" s="22"/>
      <c r="PGP2" s="22"/>
      <c r="PGQ2" s="22"/>
      <c r="PGR2" s="22"/>
      <c r="PGS2" s="22"/>
      <c r="PGT2" s="22"/>
      <c r="PGU2" s="22"/>
      <c r="PGV2" s="22"/>
      <c r="PGW2" s="22"/>
      <c r="PGX2" s="22"/>
      <c r="PGY2" s="22"/>
      <c r="PGZ2" s="22"/>
      <c r="PHA2" s="22"/>
      <c r="PHB2" s="22"/>
      <c r="PHC2" s="22"/>
      <c r="PHD2" s="22"/>
      <c r="PHE2" s="22"/>
      <c r="PHF2" s="22"/>
      <c r="PHG2" s="22"/>
      <c r="PHH2" s="22"/>
      <c r="PHI2" s="22"/>
      <c r="PHJ2" s="22"/>
      <c r="PHK2" s="22"/>
      <c r="PHL2" s="22"/>
      <c r="PHM2" s="22"/>
      <c r="PHN2" s="22"/>
      <c r="PHO2" s="22"/>
      <c r="PHP2" s="22"/>
      <c r="PHQ2" s="22"/>
      <c r="PHR2" s="22"/>
      <c r="PHS2" s="22"/>
      <c r="PHT2" s="22"/>
      <c r="PHU2" s="22"/>
      <c r="PHV2" s="22"/>
      <c r="PHW2" s="22"/>
      <c r="PHX2" s="22"/>
      <c r="PHY2" s="22"/>
      <c r="PHZ2" s="22"/>
      <c r="PIA2" s="22"/>
      <c r="PIB2" s="22"/>
      <c r="PIC2" s="22"/>
      <c r="PID2" s="22"/>
      <c r="PIE2" s="22"/>
      <c r="PIF2" s="22"/>
      <c r="PIG2" s="22"/>
      <c r="PIH2" s="22"/>
      <c r="PII2" s="22"/>
      <c r="PIJ2" s="22"/>
      <c r="PIK2" s="22"/>
      <c r="PIL2" s="22"/>
      <c r="PIM2" s="22"/>
      <c r="PIN2" s="22"/>
      <c r="PIO2" s="22"/>
      <c r="PIP2" s="22"/>
      <c r="PIQ2" s="22"/>
      <c r="PIR2" s="22"/>
      <c r="PIS2" s="22"/>
      <c r="PIT2" s="22"/>
      <c r="PIU2" s="22"/>
      <c r="PIV2" s="22"/>
      <c r="PIW2" s="22"/>
      <c r="PIX2" s="22"/>
      <c r="PIY2" s="22"/>
      <c r="PIZ2" s="22"/>
      <c r="PJA2" s="22"/>
      <c r="PJB2" s="22"/>
      <c r="PJC2" s="22"/>
      <c r="PJD2" s="22"/>
      <c r="PJE2" s="22"/>
      <c r="PJF2" s="22"/>
      <c r="PJG2" s="22"/>
      <c r="PJH2" s="22"/>
      <c r="PJI2" s="22"/>
      <c r="PJJ2" s="22"/>
      <c r="PJK2" s="22"/>
      <c r="PJL2" s="22"/>
      <c r="PJM2" s="22"/>
      <c r="PJN2" s="22"/>
      <c r="PJO2" s="22"/>
      <c r="PJP2" s="22"/>
      <c r="PJQ2" s="22"/>
      <c r="PJR2" s="22"/>
      <c r="PJS2" s="22"/>
      <c r="PJT2" s="22"/>
      <c r="PJU2" s="22"/>
      <c r="PJV2" s="22"/>
      <c r="PJW2" s="22"/>
      <c r="PJX2" s="22"/>
      <c r="PJY2" s="22"/>
      <c r="PJZ2" s="22"/>
      <c r="PKA2" s="22"/>
      <c r="PKB2" s="22"/>
      <c r="PKC2" s="22"/>
      <c r="PKD2" s="22"/>
      <c r="PKE2" s="22"/>
      <c r="PKF2" s="22"/>
      <c r="PKG2" s="22"/>
      <c r="PKH2" s="22"/>
      <c r="PKI2" s="22"/>
      <c r="PKJ2" s="22"/>
      <c r="PKK2" s="22"/>
      <c r="PKL2" s="22"/>
      <c r="PKM2" s="22"/>
      <c r="PKN2" s="22"/>
      <c r="PKO2" s="22"/>
      <c r="PKP2" s="22"/>
      <c r="PKQ2" s="22"/>
      <c r="PKR2" s="22"/>
      <c r="PKS2" s="22"/>
      <c r="PKT2" s="22"/>
      <c r="PKU2" s="22"/>
      <c r="PKV2" s="22"/>
      <c r="PKW2" s="22"/>
      <c r="PKX2" s="22"/>
      <c r="PKY2" s="22"/>
      <c r="PKZ2" s="22"/>
      <c r="PLA2" s="22"/>
      <c r="PLB2" s="22"/>
      <c r="PLC2" s="22"/>
      <c r="PLD2" s="22"/>
      <c r="PLE2" s="22"/>
      <c r="PLF2" s="22"/>
      <c r="PLG2" s="22"/>
      <c r="PLH2" s="22"/>
      <c r="PLI2" s="22"/>
      <c r="PLJ2" s="22"/>
      <c r="PLK2" s="22"/>
      <c r="PLL2" s="22"/>
      <c r="PLM2" s="22"/>
      <c r="PLN2" s="22"/>
      <c r="PLO2" s="22"/>
      <c r="PLP2" s="22"/>
      <c r="PLQ2" s="22"/>
      <c r="PLR2" s="22"/>
      <c r="PLS2" s="22"/>
      <c r="PLT2" s="22"/>
      <c r="PLU2" s="22"/>
      <c r="PLV2" s="22"/>
      <c r="PLW2" s="22"/>
      <c r="PLX2" s="22"/>
      <c r="PLY2" s="22"/>
      <c r="PLZ2" s="22"/>
      <c r="PMA2" s="22"/>
      <c r="PMB2" s="22"/>
      <c r="PMC2" s="22"/>
      <c r="PMD2" s="22"/>
      <c r="PME2" s="22"/>
      <c r="PMF2" s="22"/>
      <c r="PMG2" s="22"/>
      <c r="PMH2" s="22"/>
      <c r="PMI2" s="22"/>
      <c r="PMJ2" s="22"/>
      <c r="PMK2" s="22"/>
      <c r="PML2" s="22"/>
      <c r="PMM2" s="22"/>
      <c r="PMN2" s="22"/>
      <c r="PMO2" s="22"/>
      <c r="PMP2" s="22"/>
      <c r="PMQ2" s="22"/>
      <c r="PMR2" s="22"/>
      <c r="PMS2" s="22"/>
      <c r="PMT2" s="22"/>
      <c r="PMU2" s="22"/>
      <c r="PMV2" s="22"/>
      <c r="PMW2" s="22"/>
      <c r="PMX2" s="22"/>
      <c r="PMY2" s="22"/>
      <c r="PMZ2" s="22"/>
      <c r="PNA2" s="22"/>
      <c r="PNB2" s="22"/>
      <c r="PNC2" s="22"/>
      <c r="PND2" s="22"/>
      <c r="PNE2" s="22"/>
      <c r="PNF2" s="22"/>
      <c r="PNG2" s="22"/>
      <c r="PNH2" s="22"/>
      <c r="PNI2" s="22"/>
      <c r="PNJ2" s="22"/>
      <c r="PNK2" s="22"/>
      <c r="PNL2" s="22"/>
      <c r="PNM2" s="22"/>
      <c r="PNN2" s="22"/>
      <c r="PNO2" s="22"/>
      <c r="PNP2" s="22"/>
      <c r="PNQ2" s="22"/>
      <c r="PNR2" s="22"/>
      <c r="PNS2" s="22"/>
      <c r="PNT2" s="22"/>
      <c r="PNU2" s="22"/>
      <c r="PNV2" s="22"/>
      <c r="PNW2" s="22"/>
      <c r="PNX2" s="22"/>
      <c r="PNY2" s="22"/>
      <c r="PNZ2" s="22"/>
      <c r="POA2" s="22"/>
      <c r="POB2" s="22"/>
      <c r="POC2" s="22"/>
      <c r="POD2" s="22"/>
      <c r="POE2" s="22"/>
      <c r="POF2" s="22"/>
      <c r="POG2" s="22"/>
      <c r="POH2" s="22"/>
      <c r="POI2" s="22"/>
      <c r="POJ2" s="22"/>
      <c r="POK2" s="22"/>
      <c r="POL2" s="22"/>
      <c r="POM2" s="22"/>
      <c r="PON2" s="22"/>
      <c r="POO2" s="22"/>
      <c r="POP2" s="22"/>
      <c r="POQ2" s="22"/>
      <c r="POR2" s="22"/>
      <c r="POS2" s="22"/>
      <c r="POT2" s="22"/>
      <c r="POU2" s="22"/>
      <c r="POV2" s="22"/>
      <c r="POW2" s="22"/>
      <c r="POX2" s="22"/>
      <c r="POY2" s="22"/>
      <c r="POZ2" s="22"/>
      <c r="PPA2" s="22"/>
      <c r="PPB2" s="22"/>
      <c r="PPC2" s="22"/>
      <c r="PPD2" s="22"/>
      <c r="PPE2" s="22"/>
      <c r="PPF2" s="22"/>
      <c r="PPG2" s="22"/>
      <c r="PPH2" s="22"/>
      <c r="PPI2" s="22"/>
      <c r="PPJ2" s="22"/>
      <c r="PPK2" s="22"/>
      <c r="PPL2" s="22"/>
      <c r="PPM2" s="22"/>
      <c r="PPN2" s="22"/>
      <c r="PPO2" s="22"/>
      <c r="PPP2" s="22"/>
      <c r="PPQ2" s="22"/>
      <c r="PPR2" s="22"/>
      <c r="PPS2" s="22"/>
      <c r="PPT2" s="22"/>
      <c r="PPU2" s="22"/>
      <c r="PPV2" s="22"/>
      <c r="PPW2" s="22"/>
      <c r="PPX2" s="22"/>
      <c r="PPY2" s="22"/>
      <c r="PPZ2" s="22"/>
      <c r="PQA2" s="22"/>
      <c r="PQB2" s="22"/>
      <c r="PQC2" s="22"/>
      <c r="PQD2" s="22"/>
      <c r="PQE2" s="22"/>
      <c r="PQF2" s="22"/>
      <c r="PQG2" s="22"/>
      <c r="PQH2" s="22"/>
      <c r="PQI2" s="22"/>
      <c r="PQJ2" s="22"/>
      <c r="PQK2" s="22"/>
      <c r="PQL2" s="22"/>
      <c r="PQM2" s="22"/>
      <c r="PQN2" s="22"/>
      <c r="PQO2" s="22"/>
      <c r="PQP2" s="22"/>
      <c r="PQQ2" s="22"/>
      <c r="PQR2" s="22"/>
      <c r="PQS2" s="22"/>
      <c r="PQT2" s="22"/>
      <c r="PQU2" s="22"/>
      <c r="PQV2" s="22"/>
      <c r="PQW2" s="22"/>
      <c r="PQX2" s="22"/>
      <c r="PQY2" s="22"/>
      <c r="PQZ2" s="22"/>
      <c r="PRA2" s="22"/>
      <c r="PRB2" s="22"/>
      <c r="PRC2" s="22"/>
      <c r="PRD2" s="22"/>
      <c r="PRE2" s="22"/>
      <c r="PRF2" s="22"/>
      <c r="PRG2" s="22"/>
      <c r="PRH2" s="22"/>
      <c r="PRI2" s="22"/>
      <c r="PRJ2" s="22"/>
      <c r="PRK2" s="22"/>
      <c r="PRL2" s="22"/>
      <c r="PRM2" s="22"/>
      <c r="PRN2" s="22"/>
      <c r="PRO2" s="22"/>
      <c r="PRP2" s="22"/>
      <c r="PRQ2" s="22"/>
      <c r="PRR2" s="22"/>
      <c r="PRS2" s="22"/>
      <c r="PRT2" s="22"/>
      <c r="PRU2" s="22"/>
      <c r="PRV2" s="22"/>
      <c r="PRW2" s="22"/>
      <c r="PRX2" s="22"/>
      <c r="PRY2" s="22"/>
      <c r="PRZ2" s="22"/>
      <c r="PSA2" s="22"/>
      <c r="PSB2" s="22"/>
      <c r="PSC2" s="22"/>
      <c r="PSD2" s="22"/>
      <c r="PSE2" s="22"/>
      <c r="PSF2" s="22"/>
      <c r="PSG2" s="22"/>
      <c r="PSH2" s="22"/>
      <c r="PSI2" s="22"/>
      <c r="PSJ2" s="22"/>
      <c r="PSK2" s="22"/>
      <c r="PSL2" s="22"/>
      <c r="PSM2" s="22"/>
      <c r="PSN2" s="22"/>
      <c r="PSO2" s="22"/>
      <c r="PSP2" s="22"/>
      <c r="PSQ2" s="22"/>
      <c r="PSR2" s="22"/>
      <c r="PSS2" s="22"/>
      <c r="PST2" s="22"/>
      <c r="PSU2" s="22"/>
      <c r="PSV2" s="22"/>
      <c r="PSW2" s="22"/>
      <c r="PSX2" s="22"/>
      <c r="PSY2" s="22"/>
      <c r="PSZ2" s="22"/>
      <c r="PTA2" s="22"/>
      <c r="PTB2" s="22"/>
      <c r="PTC2" s="22"/>
      <c r="PTD2" s="22"/>
      <c r="PTE2" s="22"/>
      <c r="PTF2" s="22"/>
      <c r="PTG2" s="22"/>
      <c r="PTH2" s="22"/>
      <c r="PTI2" s="22"/>
      <c r="PTJ2" s="22"/>
      <c r="PTK2" s="22"/>
      <c r="PTL2" s="22"/>
      <c r="PTM2" s="22"/>
      <c r="PTN2" s="22"/>
      <c r="PTO2" s="22"/>
      <c r="PTP2" s="22"/>
      <c r="PTQ2" s="22"/>
      <c r="PTR2" s="22"/>
      <c r="PTS2" s="22"/>
      <c r="PTT2" s="22"/>
      <c r="PTU2" s="22"/>
      <c r="PTV2" s="22"/>
      <c r="PTW2" s="22"/>
      <c r="PTX2" s="22"/>
      <c r="PTY2" s="22"/>
      <c r="PTZ2" s="22"/>
      <c r="PUA2" s="22"/>
      <c r="PUB2" s="22"/>
      <c r="PUC2" s="22"/>
      <c r="PUD2" s="22"/>
      <c r="PUE2" s="22"/>
      <c r="PUF2" s="22"/>
      <c r="PUG2" s="22"/>
      <c r="PUH2" s="22"/>
      <c r="PUI2" s="22"/>
      <c r="PUJ2" s="22"/>
      <c r="PUK2" s="22"/>
      <c r="PUL2" s="22"/>
      <c r="PUM2" s="22"/>
      <c r="PUN2" s="22"/>
      <c r="PUO2" s="22"/>
      <c r="PUP2" s="22"/>
      <c r="PUQ2" s="22"/>
      <c r="PUR2" s="22"/>
      <c r="PUS2" s="22"/>
      <c r="PUT2" s="22"/>
      <c r="PUU2" s="22"/>
      <c r="PUV2" s="22"/>
      <c r="PUW2" s="22"/>
      <c r="PUX2" s="22"/>
      <c r="PUY2" s="22"/>
      <c r="PUZ2" s="22"/>
      <c r="PVA2" s="22"/>
      <c r="PVB2" s="22"/>
      <c r="PVC2" s="22"/>
      <c r="PVD2" s="22"/>
      <c r="PVE2" s="22"/>
      <c r="PVF2" s="22"/>
      <c r="PVG2" s="22"/>
      <c r="PVH2" s="22"/>
      <c r="PVI2" s="22"/>
      <c r="PVJ2" s="22"/>
      <c r="PVK2" s="22"/>
      <c r="PVL2" s="22"/>
      <c r="PVM2" s="22"/>
      <c r="PVN2" s="22"/>
      <c r="PVO2" s="22"/>
      <c r="PVP2" s="22"/>
      <c r="PVQ2" s="22"/>
      <c r="PVR2" s="22"/>
      <c r="PVS2" s="22"/>
      <c r="PVT2" s="22"/>
      <c r="PVU2" s="22"/>
      <c r="PVV2" s="22"/>
      <c r="PVW2" s="22"/>
      <c r="PVX2" s="22"/>
      <c r="PVY2" s="22"/>
      <c r="PVZ2" s="22"/>
      <c r="PWA2" s="22"/>
      <c r="PWB2" s="22"/>
      <c r="PWC2" s="22"/>
      <c r="PWD2" s="22"/>
      <c r="PWE2" s="22"/>
      <c r="PWF2" s="22"/>
      <c r="PWG2" s="22"/>
      <c r="PWH2" s="22"/>
      <c r="PWI2" s="22"/>
      <c r="PWJ2" s="22"/>
      <c r="PWK2" s="22"/>
      <c r="PWL2" s="22"/>
      <c r="PWM2" s="22"/>
      <c r="PWN2" s="22"/>
      <c r="PWO2" s="22"/>
      <c r="PWP2" s="22"/>
      <c r="PWQ2" s="22"/>
      <c r="PWR2" s="22"/>
      <c r="PWS2" s="22"/>
      <c r="PWT2" s="22"/>
      <c r="PWU2" s="22"/>
      <c r="PWV2" s="22"/>
      <c r="PWW2" s="22"/>
      <c r="PWX2" s="22"/>
      <c r="PWY2" s="22"/>
      <c r="PWZ2" s="22"/>
      <c r="PXA2" s="22"/>
      <c r="PXB2" s="22"/>
      <c r="PXC2" s="22"/>
      <c r="PXD2" s="22"/>
      <c r="PXE2" s="22"/>
      <c r="PXF2" s="22"/>
      <c r="PXG2" s="22"/>
      <c r="PXH2" s="22"/>
      <c r="PXI2" s="22"/>
      <c r="PXJ2" s="22"/>
      <c r="PXK2" s="22"/>
      <c r="PXL2" s="22"/>
      <c r="PXM2" s="22"/>
      <c r="PXN2" s="22"/>
      <c r="PXO2" s="22"/>
      <c r="PXP2" s="22"/>
      <c r="PXQ2" s="22"/>
      <c r="PXR2" s="22"/>
      <c r="PXS2" s="22"/>
      <c r="PXT2" s="22"/>
      <c r="PXU2" s="22"/>
      <c r="PXV2" s="22"/>
      <c r="PXW2" s="22"/>
      <c r="PXX2" s="22"/>
      <c r="PXY2" s="22"/>
      <c r="PXZ2" s="22"/>
      <c r="PYA2" s="22"/>
      <c r="PYB2" s="22"/>
      <c r="PYC2" s="22"/>
      <c r="PYD2" s="22"/>
      <c r="PYE2" s="22"/>
      <c r="PYF2" s="22"/>
      <c r="PYG2" s="22"/>
      <c r="PYH2" s="22"/>
      <c r="PYI2" s="22"/>
      <c r="PYJ2" s="22"/>
      <c r="PYK2" s="22"/>
      <c r="PYL2" s="22"/>
      <c r="PYM2" s="22"/>
      <c r="PYN2" s="22"/>
      <c r="PYO2" s="22"/>
      <c r="PYP2" s="22"/>
      <c r="PYQ2" s="22"/>
      <c r="PYR2" s="22"/>
      <c r="PYS2" s="22"/>
      <c r="PYT2" s="22"/>
      <c r="PYU2" s="22"/>
      <c r="PYV2" s="22"/>
      <c r="PYW2" s="22"/>
      <c r="PYX2" s="22"/>
      <c r="PYY2" s="22"/>
      <c r="PYZ2" s="22"/>
      <c r="PZA2" s="22"/>
      <c r="PZB2" s="22"/>
      <c r="PZC2" s="22"/>
      <c r="PZD2" s="22"/>
      <c r="PZE2" s="22"/>
      <c r="PZF2" s="22"/>
      <c r="PZG2" s="22"/>
      <c r="PZH2" s="22"/>
      <c r="PZI2" s="22"/>
      <c r="PZJ2" s="22"/>
      <c r="PZK2" s="22"/>
      <c r="PZL2" s="22"/>
      <c r="PZM2" s="22"/>
      <c r="PZN2" s="22"/>
      <c r="PZO2" s="22"/>
      <c r="PZP2" s="22"/>
      <c r="PZQ2" s="22"/>
      <c r="PZR2" s="22"/>
      <c r="PZS2" s="22"/>
      <c r="PZT2" s="22"/>
      <c r="PZU2" s="22"/>
      <c r="PZV2" s="22"/>
      <c r="PZW2" s="22"/>
      <c r="PZX2" s="22"/>
      <c r="PZY2" s="22"/>
      <c r="PZZ2" s="22"/>
      <c r="QAA2" s="22"/>
      <c r="QAB2" s="22"/>
      <c r="QAC2" s="22"/>
      <c r="QAD2" s="22"/>
      <c r="QAE2" s="22"/>
      <c r="QAF2" s="22"/>
      <c r="QAG2" s="22"/>
      <c r="QAH2" s="22"/>
      <c r="QAI2" s="22"/>
      <c r="QAJ2" s="22"/>
      <c r="QAK2" s="22"/>
      <c r="QAL2" s="22"/>
      <c r="QAM2" s="22"/>
      <c r="QAN2" s="22"/>
      <c r="QAO2" s="22"/>
      <c r="QAP2" s="22"/>
      <c r="QAQ2" s="22"/>
      <c r="QAR2" s="22"/>
      <c r="QAS2" s="22"/>
      <c r="QAT2" s="22"/>
      <c r="QAU2" s="22"/>
      <c r="QAV2" s="22"/>
      <c r="QAW2" s="22"/>
      <c r="QAX2" s="22"/>
      <c r="QAY2" s="22"/>
      <c r="QAZ2" s="22"/>
      <c r="QBA2" s="22"/>
      <c r="QBB2" s="22"/>
      <c r="QBC2" s="22"/>
      <c r="QBD2" s="22"/>
      <c r="QBE2" s="22"/>
      <c r="QBF2" s="22"/>
      <c r="QBG2" s="22"/>
      <c r="QBH2" s="22"/>
      <c r="QBI2" s="22"/>
      <c r="QBJ2" s="22"/>
      <c r="QBK2" s="22"/>
      <c r="QBL2" s="22"/>
      <c r="QBM2" s="22"/>
      <c r="QBN2" s="22"/>
      <c r="QBO2" s="22"/>
      <c r="QBP2" s="22"/>
      <c r="QBQ2" s="22"/>
      <c r="QBR2" s="22"/>
      <c r="QBS2" s="22"/>
      <c r="QBT2" s="22"/>
      <c r="QBU2" s="22"/>
      <c r="QBV2" s="22"/>
      <c r="QBW2" s="22"/>
      <c r="QBX2" s="22"/>
      <c r="QBY2" s="22"/>
      <c r="QBZ2" s="22"/>
      <c r="QCA2" s="22"/>
      <c r="QCB2" s="22"/>
      <c r="QCC2" s="22"/>
      <c r="QCD2" s="22"/>
      <c r="QCE2" s="22"/>
      <c r="QCF2" s="22"/>
      <c r="QCG2" s="22"/>
      <c r="QCH2" s="22"/>
      <c r="QCI2" s="22"/>
      <c r="QCJ2" s="22"/>
      <c r="QCK2" s="22"/>
      <c r="QCL2" s="22"/>
      <c r="QCM2" s="22"/>
      <c r="QCN2" s="22"/>
      <c r="QCO2" s="22"/>
      <c r="QCP2" s="22"/>
      <c r="QCQ2" s="22"/>
      <c r="QCR2" s="22"/>
      <c r="QCS2" s="22"/>
      <c r="QCT2" s="22"/>
      <c r="QCU2" s="22"/>
      <c r="QCV2" s="22"/>
      <c r="QCW2" s="22"/>
      <c r="QCX2" s="22"/>
      <c r="QCY2" s="22"/>
      <c r="QCZ2" s="22"/>
      <c r="QDA2" s="22"/>
      <c r="QDB2" s="22"/>
      <c r="QDC2" s="22"/>
      <c r="QDD2" s="22"/>
      <c r="QDE2" s="22"/>
      <c r="QDF2" s="22"/>
      <c r="QDG2" s="22"/>
      <c r="QDH2" s="22"/>
      <c r="QDI2" s="22"/>
      <c r="QDJ2" s="22"/>
      <c r="QDK2" s="22"/>
      <c r="QDL2" s="22"/>
      <c r="QDM2" s="22"/>
      <c r="QDN2" s="22"/>
      <c r="QDO2" s="22"/>
      <c r="QDP2" s="22"/>
      <c r="QDQ2" s="22"/>
      <c r="QDR2" s="22"/>
      <c r="QDS2" s="22"/>
      <c r="QDT2" s="22"/>
      <c r="QDU2" s="22"/>
      <c r="QDV2" s="22"/>
      <c r="QDW2" s="22"/>
      <c r="QDX2" s="22"/>
      <c r="QDY2" s="22"/>
      <c r="QDZ2" s="22"/>
      <c r="QEA2" s="22"/>
      <c r="QEB2" s="22"/>
      <c r="QEC2" s="22"/>
      <c r="QED2" s="22"/>
      <c r="QEE2" s="22"/>
      <c r="QEF2" s="22"/>
      <c r="QEG2" s="22"/>
      <c r="QEH2" s="22"/>
      <c r="QEI2" s="22"/>
      <c r="QEJ2" s="22"/>
      <c r="QEK2" s="22"/>
      <c r="QEL2" s="22"/>
      <c r="QEM2" s="22"/>
      <c r="QEN2" s="22"/>
      <c r="QEO2" s="22"/>
      <c r="QEP2" s="22"/>
      <c r="QEQ2" s="22"/>
      <c r="QER2" s="22"/>
      <c r="QES2" s="22"/>
      <c r="QET2" s="22"/>
      <c r="QEU2" s="22"/>
      <c r="QEV2" s="22"/>
      <c r="QEW2" s="22"/>
      <c r="QEX2" s="22"/>
      <c r="QEY2" s="22"/>
      <c r="QEZ2" s="22"/>
      <c r="QFA2" s="22"/>
      <c r="QFB2" s="22"/>
      <c r="QFC2" s="22"/>
      <c r="QFD2" s="22"/>
      <c r="QFE2" s="22"/>
      <c r="QFF2" s="22"/>
      <c r="QFG2" s="22"/>
      <c r="QFH2" s="22"/>
      <c r="QFI2" s="22"/>
      <c r="QFJ2" s="22"/>
      <c r="QFK2" s="22"/>
      <c r="QFL2" s="22"/>
      <c r="QFM2" s="22"/>
      <c r="QFN2" s="22"/>
      <c r="QFO2" s="22"/>
      <c r="QFP2" s="22"/>
      <c r="QFQ2" s="22"/>
      <c r="QFR2" s="22"/>
      <c r="QFS2" s="22"/>
      <c r="QFT2" s="22"/>
      <c r="QFU2" s="22"/>
      <c r="QFV2" s="22"/>
      <c r="QFW2" s="22"/>
      <c r="QFX2" s="22"/>
      <c r="QFY2" s="22"/>
      <c r="QFZ2" s="22"/>
      <c r="QGA2" s="22"/>
      <c r="QGB2" s="22"/>
      <c r="QGC2" s="22"/>
      <c r="QGD2" s="22"/>
      <c r="QGE2" s="22"/>
      <c r="QGF2" s="22"/>
      <c r="QGG2" s="22"/>
      <c r="QGH2" s="22"/>
      <c r="QGI2" s="22"/>
      <c r="QGJ2" s="22"/>
      <c r="QGK2" s="22"/>
      <c r="QGL2" s="22"/>
      <c r="QGM2" s="22"/>
      <c r="QGN2" s="22"/>
      <c r="QGO2" s="22"/>
      <c r="QGP2" s="22"/>
      <c r="QGQ2" s="22"/>
      <c r="QGR2" s="22"/>
      <c r="QGS2" s="22"/>
      <c r="QGT2" s="22"/>
      <c r="QGU2" s="22"/>
      <c r="QGV2" s="22"/>
      <c r="QGW2" s="22"/>
      <c r="QGX2" s="22"/>
      <c r="QGY2" s="22"/>
      <c r="QGZ2" s="22"/>
      <c r="QHA2" s="22"/>
      <c r="QHB2" s="22"/>
      <c r="QHC2" s="22"/>
      <c r="QHD2" s="22"/>
      <c r="QHE2" s="22"/>
      <c r="QHF2" s="22"/>
      <c r="QHG2" s="22"/>
      <c r="QHH2" s="22"/>
      <c r="QHI2" s="22"/>
      <c r="QHJ2" s="22"/>
      <c r="QHK2" s="22"/>
      <c r="QHL2" s="22"/>
      <c r="QHM2" s="22"/>
      <c r="QHN2" s="22"/>
      <c r="QHO2" s="22"/>
      <c r="QHP2" s="22"/>
      <c r="QHQ2" s="22"/>
      <c r="QHR2" s="22"/>
      <c r="QHS2" s="22"/>
      <c r="QHT2" s="22"/>
      <c r="QHU2" s="22"/>
      <c r="QHV2" s="22"/>
      <c r="QHW2" s="22"/>
      <c r="QHX2" s="22"/>
      <c r="QHY2" s="22"/>
      <c r="QHZ2" s="22"/>
      <c r="QIA2" s="22"/>
      <c r="QIB2" s="22"/>
      <c r="QIC2" s="22"/>
      <c r="QID2" s="22"/>
      <c r="QIE2" s="22"/>
      <c r="QIF2" s="22"/>
      <c r="QIG2" s="22"/>
      <c r="QIH2" s="22"/>
      <c r="QII2" s="22"/>
      <c r="QIJ2" s="22"/>
      <c r="QIK2" s="22"/>
      <c r="QIL2" s="22"/>
      <c r="QIM2" s="22"/>
      <c r="QIN2" s="22"/>
      <c r="QIO2" s="22"/>
      <c r="QIP2" s="22"/>
      <c r="QIQ2" s="22"/>
      <c r="QIR2" s="22"/>
      <c r="QIS2" s="22"/>
      <c r="QIT2" s="22"/>
      <c r="QIU2" s="22"/>
      <c r="QIV2" s="22"/>
      <c r="QIW2" s="22"/>
      <c r="QIX2" s="22"/>
      <c r="QIY2" s="22"/>
      <c r="QIZ2" s="22"/>
      <c r="QJA2" s="22"/>
      <c r="QJB2" s="22"/>
      <c r="QJC2" s="22"/>
      <c r="QJD2" s="22"/>
      <c r="QJE2" s="22"/>
      <c r="QJF2" s="22"/>
      <c r="QJG2" s="22"/>
      <c r="QJH2" s="22"/>
      <c r="QJI2" s="22"/>
      <c r="QJJ2" s="22"/>
      <c r="QJK2" s="22"/>
      <c r="QJL2" s="22"/>
      <c r="QJM2" s="22"/>
      <c r="QJN2" s="22"/>
      <c r="QJO2" s="22"/>
      <c r="QJP2" s="22"/>
      <c r="QJQ2" s="22"/>
      <c r="QJR2" s="22"/>
      <c r="QJS2" s="22"/>
      <c r="QJT2" s="22"/>
      <c r="QJU2" s="22"/>
      <c r="QJV2" s="22"/>
      <c r="QJW2" s="22"/>
      <c r="QJX2" s="22"/>
      <c r="QJY2" s="22"/>
      <c r="QJZ2" s="22"/>
      <c r="QKA2" s="22"/>
      <c r="QKB2" s="22"/>
      <c r="QKC2" s="22"/>
      <c r="QKD2" s="22"/>
      <c r="QKE2" s="22"/>
      <c r="QKF2" s="22"/>
      <c r="QKG2" s="22"/>
      <c r="QKH2" s="22"/>
      <c r="QKI2" s="22"/>
      <c r="QKJ2" s="22"/>
      <c r="QKK2" s="22"/>
      <c r="QKL2" s="22"/>
      <c r="QKM2" s="22"/>
      <c r="QKN2" s="22"/>
      <c r="QKO2" s="22"/>
      <c r="QKP2" s="22"/>
      <c r="QKQ2" s="22"/>
      <c r="QKR2" s="22"/>
      <c r="QKS2" s="22"/>
      <c r="QKT2" s="22"/>
      <c r="QKU2" s="22"/>
      <c r="QKV2" s="22"/>
      <c r="QKW2" s="22"/>
      <c r="QKX2" s="22"/>
      <c r="QKY2" s="22"/>
      <c r="QKZ2" s="22"/>
      <c r="QLA2" s="22"/>
      <c r="QLB2" s="22"/>
      <c r="QLC2" s="22"/>
      <c r="QLD2" s="22"/>
      <c r="QLE2" s="22"/>
      <c r="QLF2" s="22"/>
      <c r="QLG2" s="22"/>
      <c r="QLH2" s="22"/>
      <c r="QLI2" s="22"/>
      <c r="QLJ2" s="22"/>
      <c r="QLK2" s="22"/>
      <c r="QLL2" s="22"/>
      <c r="QLM2" s="22"/>
      <c r="QLN2" s="22"/>
      <c r="QLO2" s="22"/>
      <c r="QLP2" s="22"/>
      <c r="QLQ2" s="22"/>
      <c r="QLR2" s="22"/>
      <c r="QLS2" s="22"/>
      <c r="QLT2" s="22"/>
      <c r="QLU2" s="22"/>
      <c r="QLV2" s="22"/>
      <c r="QLW2" s="22"/>
      <c r="QLX2" s="22"/>
      <c r="QLY2" s="22"/>
      <c r="QLZ2" s="22"/>
      <c r="QMA2" s="22"/>
      <c r="QMB2" s="22"/>
      <c r="QMC2" s="22"/>
      <c r="QMD2" s="22"/>
      <c r="QME2" s="22"/>
      <c r="QMF2" s="22"/>
      <c r="QMG2" s="22"/>
      <c r="QMH2" s="22"/>
      <c r="QMI2" s="22"/>
      <c r="QMJ2" s="22"/>
      <c r="QMK2" s="22"/>
      <c r="QML2" s="22"/>
      <c r="QMM2" s="22"/>
      <c r="QMN2" s="22"/>
      <c r="QMO2" s="22"/>
      <c r="QMP2" s="22"/>
      <c r="QMQ2" s="22"/>
      <c r="QMR2" s="22"/>
      <c r="QMS2" s="22"/>
      <c r="QMT2" s="22"/>
      <c r="QMU2" s="22"/>
      <c r="QMV2" s="22"/>
      <c r="QMW2" s="22"/>
      <c r="QMX2" s="22"/>
      <c r="QMY2" s="22"/>
      <c r="QMZ2" s="22"/>
      <c r="QNA2" s="22"/>
      <c r="QNB2" s="22"/>
      <c r="QNC2" s="22"/>
      <c r="QND2" s="22"/>
      <c r="QNE2" s="22"/>
      <c r="QNF2" s="22"/>
      <c r="QNG2" s="22"/>
      <c r="QNH2" s="22"/>
      <c r="QNI2" s="22"/>
      <c r="QNJ2" s="22"/>
      <c r="QNK2" s="22"/>
      <c r="QNL2" s="22"/>
      <c r="QNM2" s="22"/>
      <c r="QNN2" s="22"/>
      <c r="QNO2" s="22"/>
      <c r="QNP2" s="22"/>
      <c r="QNQ2" s="22"/>
      <c r="QNR2" s="22"/>
      <c r="QNS2" s="22"/>
      <c r="QNT2" s="22"/>
      <c r="QNU2" s="22"/>
      <c r="QNV2" s="22"/>
      <c r="QNW2" s="22"/>
      <c r="QNX2" s="22"/>
      <c r="QNY2" s="22"/>
      <c r="QNZ2" s="22"/>
      <c r="QOA2" s="22"/>
      <c r="QOB2" s="22"/>
      <c r="QOC2" s="22"/>
      <c r="QOD2" s="22"/>
      <c r="QOE2" s="22"/>
      <c r="QOF2" s="22"/>
      <c r="QOG2" s="22"/>
      <c r="QOH2" s="22"/>
      <c r="QOI2" s="22"/>
      <c r="QOJ2" s="22"/>
      <c r="QOK2" s="22"/>
      <c r="QOL2" s="22"/>
      <c r="QOM2" s="22"/>
      <c r="QON2" s="22"/>
      <c r="QOO2" s="22"/>
      <c r="QOP2" s="22"/>
      <c r="QOQ2" s="22"/>
      <c r="QOR2" s="22"/>
      <c r="QOS2" s="22"/>
      <c r="QOT2" s="22"/>
      <c r="QOU2" s="22"/>
      <c r="QOV2" s="22"/>
      <c r="QOW2" s="22"/>
      <c r="QOX2" s="22"/>
      <c r="QOY2" s="22"/>
      <c r="QOZ2" s="22"/>
      <c r="QPA2" s="22"/>
      <c r="QPB2" s="22"/>
      <c r="QPC2" s="22"/>
      <c r="QPD2" s="22"/>
      <c r="QPE2" s="22"/>
      <c r="QPF2" s="22"/>
      <c r="QPG2" s="22"/>
      <c r="QPH2" s="22"/>
      <c r="QPI2" s="22"/>
      <c r="QPJ2" s="22"/>
      <c r="QPK2" s="22"/>
      <c r="QPL2" s="22"/>
      <c r="QPM2" s="22"/>
      <c r="QPN2" s="22"/>
      <c r="QPO2" s="22"/>
      <c r="QPP2" s="22"/>
      <c r="QPQ2" s="22"/>
      <c r="QPR2" s="22"/>
      <c r="QPS2" s="22"/>
      <c r="QPT2" s="22"/>
      <c r="QPU2" s="22"/>
      <c r="QPV2" s="22"/>
      <c r="QPW2" s="22"/>
      <c r="QPX2" s="22"/>
      <c r="QPY2" s="22"/>
      <c r="QPZ2" s="22"/>
      <c r="QQA2" s="22"/>
      <c r="QQB2" s="22"/>
      <c r="QQC2" s="22"/>
      <c r="QQD2" s="22"/>
      <c r="QQE2" s="22"/>
      <c r="QQF2" s="22"/>
      <c r="QQG2" s="22"/>
      <c r="QQH2" s="22"/>
      <c r="QQI2" s="22"/>
      <c r="QQJ2" s="22"/>
      <c r="QQK2" s="22"/>
      <c r="QQL2" s="22"/>
      <c r="QQM2" s="22"/>
      <c r="QQN2" s="22"/>
      <c r="QQO2" s="22"/>
      <c r="QQP2" s="22"/>
      <c r="QQQ2" s="22"/>
      <c r="QQR2" s="22"/>
      <c r="QQS2" s="22"/>
      <c r="QQT2" s="22"/>
      <c r="QQU2" s="22"/>
      <c r="QQV2" s="22"/>
      <c r="QQW2" s="22"/>
      <c r="QQX2" s="22"/>
      <c r="QQY2" s="22"/>
      <c r="QQZ2" s="22"/>
      <c r="QRA2" s="22"/>
      <c r="QRB2" s="22"/>
      <c r="QRC2" s="22"/>
      <c r="QRD2" s="22"/>
      <c r="QRE2" s="22"/>
      <c r="QRF2" s="22"/>
      <c r="QRG2" s="22"/>
      <c r="QRH2" s="22"/>
      <c r="QRI2" s="22"/>
      <c r="QRJ2" s="22"/>
      <c r="QRK2" s="22"/>
      <c r="QRL2" s="22"/>
      <c r="QRM2" s="22"/>
      <c r="QRN2" s="22"/>
      <c r="QRO2" s="22"/>
      <c r="QRP2" s="22"/>
      <c r="QRQ2" s="22"/>
      <c r="QRR2" s="22"/>
      <c r="QRS2" s="22"/>
      <c r="QRT2" s="22"/>
      <c r="QRU2" s="22"/>
      <c r="QRV2" s="22"/>
      <c r="QRW2" s="22"/>
      <c r="QRX2" s="22"/>
      <c r="QRY2" s="22"/>
      <c r="QRZ2" s="22"/>
      <c r="QSA2" s="22"/>
      <c r="QSB2" s="22"/>
      <c r="QSC2" s="22"/>
      <c r="QSD2" s="22"/>
      <c r="QSE2" s="22"/>
      <c r="QSF2" s="22"/>
      <c r="QSG2" s="22"/>
      <c r="QSH2" s="22"/>
      <c r="QSI2" s="22"/>
      <c r="QSJ2" s="22"/>
      <c r="QSK2" s="22"/>
      <c r="QSL2" s="22"/>
      <c r="QSM2" s="22"/>
      <c r="QSN2" s="22"/>
      <c r="QSO2" s="22"/>
      <c r="QSP2" s="22"/>
      <c r="QSQ2" s="22"/>
      <c r="QSR2" s="22"/>
      <c r="QSS2" s="22"/>
      <c r="QST2" s="22"/>
      <c r="QSU2" s="22"/>
      <c r="QSV2" s="22"/>
      <c r="QSW2" s="22"/>
      <c r="QSX2" s="22"/>
      <c r="QSY2" s="22"/>
      <c r="QSZ2" s="22"/>
      <c r="QTA2" s="22"/>
      <c r="QTB2" s="22"/>
      <c r="QTC2" s="22"/>
      <c r="QTD2" s="22"/>
      <c r="QTE2" s="22"/>
      <c r="QTF2" s="22"/>
      <c r="QTG2" s="22"/>
      <c r="QTH2" s="22"/>
      <c r="QTI2" s="22"/>
      <c r="QTJ2" s="22"/>
      <c r="QTK2" s="22"/>
      <c r="QTL2" s="22"/>
      <c r="QTM2" s="22"/>
      <c r="QTN2" s="22"/>
      <c r="QTO2" s="22"/>
      <c r="QTP2" s="22"/>
      <c r="QTQ2" s="22"/>
      <c r="QTR2" s="22"/>
      <c r="QTS2" s="22"/>
      <c r="QTT2" s="22"/>
      <c r="QTU2" s="22"/>
      <c r="QTV2" s="22"/>
      <c r="QTW2" s="22"/>
      <c r="QTX2" s="22"/>
      <c r="QTY2" s="22"/>
      <c r="QTZ2" s="22"/>
      <c r="QUA2" s="22"/>
      <c r="QUB2" s="22"/>
      <c r="QUC2" s="22"/>
      <c r="QUD2" s="22"/>
      <c r="QUE2" s="22"/>
      <c r="QUF2" s="22"/>
      <c r="QUG2" s="22"/>
      <c r="QUH2" s="22"/>
      <c r="QUI2" s="22"/>
      <c r="QUJ2" s="22"/>
      <c r="QUK2" s="22"/>
      <c r="QUL2" s="22"/>
      <c r="QUM2" s="22"/>
      <c r="QUN2" s="22"/>
      <c r="QUO2" s="22"/>
      <c r="QUP2" s="22"/>
      <c r="QUQ2" s="22"/>
      <c r="QUR2" s="22"/>
      <c r="QUS2" s="22"/>
      <c r="QUT2" s="22"/>
      <c r="QUU2" s="22"/>
      <c r="QUV2" s="22"/>
      <c r="QUW2" s="22"/>
      <c r="QUX2" s="22"/>
      <c r="QUY2" s="22"/>
      <c r="QUZ2" s="22"/>
      <c r="QVA2" s="22"/>
      <c r="QVB2" s="22"/>
      <c r="QVC2" s="22"/>
      <c r="QVD2" s="22"/>
      <c r="QVE2" s="22"/>
      <c r="QVF2" s="22"/>
      <c r="QVG2" s="22"/>
      <c r="QVH2" s="22"/>
      <c r="QVI2" s="22"/>
      <c r="QVJ2" s="22"/>
      <c r="QVK2" s="22"/>
      <c r="QVL2" s="22"/>
      <c r="QVM2" s="22"/>
      <c r="QVN2" s="22"/>
      <c r="QVO2" s="22"/>
      <c r="QVP2" s="22"/>
      <c r="QVQ2" s="22"/>
      <c r="QVR2" s="22"/>
      <c r="QVS2" s="22"/>
      <c r="QVT2" s="22"/>
      <c r="QVU2" s="22"/>
      <c r="QVV2" s="22"/>
      <c r="QVW2" s="22"/>
      <c r="QVX2" s="22"/>
      <c r="QVY2" s="22"/>
      <c r="QVZ2" s="22"/>
      <c r="QWA2" s="22"/>
      <c r="QWB2" s="22"/>
      <c r="QWC2" s="22"/>
      <c r="QWD2" s="22"/>
      <c r="QWE2" s="22"/>
      <c r="QWF2" s="22"/>
      <c r="QWG2" s="22"/>
      <c r="QWH2" s="22"/>
      <c r="QWI2" s="22"/>
      <c r="QWJ2" s="22"/>
      <c r="QWK2" s="22"/>
      <c r="QWL2" s="22"/>
      <c r="QWM2" s="22"/>
      <c r="QWN2" s="22"/>
      <c r="QWO2" s="22"/>
      <c r="QWP2" s="22"/>
      <c r="QWQ2" s="22"/>
      <c r="QWR2" s="22"/>
      <c r="QWS2" s="22"/>
      <c r="QWT2" s="22"/>
      <c r="QWU2" s="22"/>
      <c r="QWV2" s="22"/>
      <c r="QWW2" s="22"/>
      <c r="QWX2" s="22"/>
      <c r="QWY2" s="22"/>
      <c r="QWZ2" s="22"/>
      <c r="QXA2" s="22"/>
      <c r="QXB2" s="22"/>
      <c r="QXC2" s="22"/>
      <c r="QXD2" s="22"/>
      <c r="QXE2" s="22"/>
      <c r="QXF2" s="22"/>
      <c r="QXG2" s="22"/>
      <c r="QXH2" s="22"/>
      <c r="QXI2" s="22"/>
      <c r="QXJ2" s="22"/>
      <c r="QXK2" s="22"/>
      <c r="QXL2" s="22"/>
      <c r="QXM2" s="22"/>
      <c r="QXN2" s="22"/>
      <c r="QXO2" s="22"/>
      <c r="QXP2" s="22"/>
      <c r="QXQ2" s="22"/>
      <c r="QXR2" s="22"/>
      <c r="QXS2" s="22"/>
      <c r="QXT2" s="22"/>
      <c r="QXU2" s="22"/>
      <c r="QXV2" s="22"/>
      <c r="QXW2" s="22"/>
      <c r="QXX2" s="22"/>
      <c r="QXY2" s="22"/>
      <c r="QXZ2" s="22"/>
      <c r="QYA2" s="22"/>
      <c r="QYB2" s="22"/>
      <c r="QYC2" s="22"/>
      <c r="QYD2" s="22"/>
      <c r="QYE2" s="22"/>
      <c r="QYF2" s="22"/>
      <c r="QYG2" s="22"/>
      <c r="QYH2" s="22"/>
      <c r="QYI2" s="22"/>
      <c r="QYJ2" s="22"/>
      <c r="QYK2" s="22"/>
      <c r="QYL2" s="22"/>
      <c r="QYM2" s="22"/>
      <c r="QYN2" s="22"/>
      <c r="QYO2" s="22"/>
      <c r="QYP2" s="22"/>
      <c r="QYQ2" s="22"/>
      <c r="QYR2" s="22"/>
      <c r="QYS2" s="22"/>
      <c r="QYT2" s="22"/>
      <c r="QYU2" s="22"/>
      <c r="QYV2" s="22"/>
      <c r="QYW2" s="22"/>
      <c r="QYX2" s="22"/>
      <c r="QYY2" s="22"/>
      <c r="QYZ2" s="22"/>
      <c r="QZA2" s="22"/>
      <c r="QZB2" s="22"/>
      <c r="QZC2" s="22"/>
      <c r="QZD2" s="22"/>
      <c r="QZE2" s="22"/>
      <c r="QZF2" s="22"/>
      <c r="QZG2" s="22"/>
      <c r="QZH2" s="22"/>
      <c r="QZI2" s="22"/>
      <c r="QZJ2" s="22"/>
      <c r="QZK2" s="22"/>
      <c r="QZL2" s="22"/>
      <c r="QZM2" s="22"/>
      <c r="QZN2" s="22"/>
      <c r="QZO2" s="22"/>
      <c r="QZP2" s="22"/>
      <c r="QZQ2" s="22"/>
      <c r="QZR2" s="22"/>
      <c r="QZS2" s="22"/>
      <c r="QZT2" s="22"/>
      <c r="QZU2" s="22"/>
      <c r="QZV2" s="22"/>
      <c r="QZW2" s="22"/>
      <c r="QZX2" s="22"/>
      <c r="QZY2" s="22"/>
      <c r="QZZ2" s="22"/>
      <c r="RAA2" s="22"/>
      <c r="RAB2" s="22"/>
      <c r="RAC2" s="22"/>
      <c r="RAD2" s="22"/>
      <c r="RAE2" s="22"/>
      <c r="RAF2" s="22"/>
      <c r="RAG2" s="22"/>
      <c r="RAH2" s="22"/>
      <c r="RAI2" s="22"/>
      <c r="RAJ2" s="22"/>
      <c r="RAK2" s="22"/>
      <c r="RAL2" s="22"/>
      <c r="RAM2" s="22"/>
      <c r="RAN2" s="22"/>
      <c r="RAO2" s="22"/>
      <c r="RAP2" s="22"/>
      <c r="RAQ2" s="22"/>
      <c r="RAR2" s="22"/>
      <c r="RAS2" s="22"/>
      <c r="RAT2" s="22"/>
      <c r="RAU2" s="22"/>
      <c r="RAV2" s="22"/>
      <c r="RAW2" s="22"/>
      <c r="RAX2" s="22"/>
      <c r="RAY2" s="22"/>
      <c r="RAZ2" s="22"/>
      <c r="RBA2" s="22"/>
      <c r="RBB2" s="22"/>
      <c r="RBC2" s="22"/>
      <c r="RBD2" s="22"/>
      <c r="RBE2" s="22"/>
      <c r="RBF2" s="22"/>
      <c r="RBG2" s="22"/>
      <c r="RBH2" s="22"/>
      <c r="RBI2" s="22"/>
      <c r="RBJ2" s="22"/>
      <c r="RBK2" s="22"/>
      <c r="RBL2" s="22"/>
      <c r="RBM2" s="22"/>
      <c r="RBN2" s="22"/>
      <c r="RBO2" s="22"/>
      <c r="RBP2" s="22"/>
      <c r="RBQ2" s="22"/>
      <c r="RBR2" s="22"/>
      <c r="RBS2" s="22"/>
      <c r="RBT2" s="22"/>
      <c r="RBU2" s="22"/>
      <c r="RBV2" s="22"/>
      <c r="RBW2" s="22"/>
      <c r="RBX2" s="22"/>
      <c r="RBY2" s="22"/>
      <c r="RBZ2" s="22"/>
      <c r="RCA2" s="22"/>
      <c r="RCB2" s="22"/>
      <c r="RCC2" s="22"/>
      <c r="RCD2" s="22"/>
      <c r="RCE2" s="22"/>
      <c r="RCF2" s="22"/>
      <c r="RCG2" s="22"/>
      <c r="RCH2" s="22"/>
      <c r="RCI2" s="22"/>
      <c r="RCJ2" s="22"/>
      <c r="RCK2" s="22"/>
      <c r="RCL2" s="22"/>
      <c r="RCM2" s="22"/>
      <c r="RCN2" s="22"/>
      <c r="RCO2" s="22"/>
      <c r="RCP2" s="22"/>
      <c r="RCQ2" s="22"/>
      <c r="RCR2" s="22"/>
      <c r="RCS2" s="22"/>
      <c r="RCT2" s="22"/>
      <c r="RCU2" s="22"/>
      <c r="RCV2" s="22"/>
      <c r="RCW2" s="22"/>
      <c r="RCX2" s="22"/>
      <c r="RCY2" s="22"/>
      <c r="RCZ2" s="22"/>
      <c r="RDA2" s="22"/>
      <c r="RDB2" s="22"/>
      <c r="RDC2" s="22"/>
      <c r="RDD2" s="22"/>
      <c r="RDE2" s="22"/>
      <c r="RDF2" s="22"/>
      <c r="RDG2" s="22"/>
      <c r="RDH2" s="22"/>
      <c r="RDI2" s="22"/>
      <c r="RDJ2" s="22"/>
      <c r="RDK2" s="22"/>
      <c r="RDL2" s="22"/>
      <c r="RDM2" s="22"/>
      <c r="RDN2" s="22"/>
      <c r="RDO2" s="22"/>
      <c r="RDP2" s="22"/>
      <c r="RDQ2" s="22"/>
      <c r="RDR2" s="22"/>
      <c r="RDS2" s="22"/>
      <c r="RDT2" s="22"/>
      <c r="RDU2" s="22"/>
      <c r="RDV2" s="22"/>
      <c r="RDW2" s="22"/>
      <c r="RDX2" s="22"/>
      <c r="RDY2" s="22"/>
      <c r="RDZ2" s="22"/>
      <c r="REA2" s="22"/>
      <c r="REB2" s="22"/>
      <c r="REC2" s="22"/>
      <c r="RED2" s="22"/>
      <c r="REE2" s="22"/>
      <c r="REF2" s="22"/>
      <c r="REG2" s="22"/>
      <c r="REH2" s="22"/>
      <c r="REI2" s="22"/>
      <c r="REJ2" s="22"/>
      <c r="REK2" s="22"/>
      <c r="REL2" s="22"/>
      <c r="REM2" s="22"/>
      <c r="REN2" s="22"/>
      <c r="REO2" s="22"/>
      <c r="REP2" s="22"/>
      <c r="REQ2" s="22"/>
      <c r="RER2" s="22"/>
      <c r="RES2" s="22"/>
      <c r="RET2" s="22"/>
      <c r="REU2" s="22"/>
      <c r="REV2" s="22"/>
      <c r="REW2" s="22"/>
      <c r="REX2" s="22"/>
      <c r="REY2" s="22"/>
      <c r="REZ2" s="22"/>
      <c r="RFA2" s="22"/>
      <c r="RFB2" s="22"/>
      <c r="RFC2" s="22"/>
      <c r="RFD2" s="22"/>
      <c r="RFE2" s="22"/>
      <c r="RFF2" s="22"/>
      <c r="RFG2" s="22"/>
      <c r="RFH2" s="22"/>
      <c r="RFI2" s="22"/>
      <c r="RFJ2" s="22"/>
      <c r="RFK2" s="22"/>
      <c r="RFL2" s="22"/>
      <c r="RFM2" s="22"/>
      <c r="RFN2" s="22"/>
      <c r="RFO2" s="22"/>
      <c r="RFP2" s="22"/>
      <c r="RFQ2" s="22"/>
      <c r="RFR2" s="22"/>
      <c r="RFS2" s="22"/>
      <c r="RFT2" s="22"/>
      <c r="RFU2" s="22"/>
      <c r="RFV2" s="22"/>
      <c r="RFW2" s="22"/>
      <c r="RFX2" s="22"/>
      <c r="RFY2" s="22"/>
      <c r="RFZ2" s="22"/>
      <c r="RGA2" s="22"/>
      <c r="RGB2" s="22"/>
      <c r="RGC2" s="22"/>
      <c r="RGD2" s="22"/>
      <c r="RGE2" s="22"/>
      <c r="RGF2" s="22"/>
      <c r="RGG2" s="22"/>
      <c r="RGH2" s="22"/>
      <c r="RGI2" s="22"/>
      <c r="RGJ2" s="22"/>
      <c r="RGK2" s="22"/>
      <c r="RGL2" s="22"/>
      <c r="RGM2" s="22"/>
      <c r="RGN2" s="22"/>
      <c r="RGO2" s="22"/>
      <c r="RGP2" s="22"/>
      <c r="RGQ2" s="22"/>
      <c r="RGR2" s="22"/>
      <c r="RGS2" s="22"/>
      <c r="RGT2" s="22"/>
      <c r="RGU2" s="22"/>
      <c r="RGV2" s="22"/>
      <c r="RGW2" s="22"/>
      <c r="RGX2" s="22"/>
      <c r="RGY2" s="22"/>
      <c r="RGZ2" s="22"/>
      <c r="RHA2" s="22"/>
      <c r="RHB2" s="22"/>
      <c r="RHC2" s="22"/>
      <c r="RHD2" s="22"/>
      <c r="RHE2" s="22"/>
      <c r="RHF2" s="22"/>
      <c r="RHG2" s="22"/>
      <c r="RHH2" s="22"/>
      <c r="RHI2" s="22"/>
      <c r="RHJ2" s="22"/>
      <c r="RHK2" s="22"/>
      <c r="RHL2" s="22"/>
      <c r="RHM2" s="22"/>
      <c r="RHN2" s="22"/>
      <c r="RHO2" s="22"/>
      <c r="RHP2" s="22"/>
      <c r="RHQ2" s="22"/>
      <c r="RHR2" s="22"/>
      <c r="RHS2" s="22"/>
      <c r="RHT2" s="22"/>
      <c r="RHU2" s="22"/>
      <c r="RHV2" s="22"/>
      <c r="RHW2" s="22"/>
      <c r="RHX2" s="22"/>
      <c r="RHY2" s="22"/>
      <c r="RHZ2" s="22"/>
      <c r="RIA2" s="22"/>
      <c r="RIB2" s="22"/>
      <c r="RIC2" s="22"/>
      <c r="RID2" s="22"/>
      <c r="RIE2" s="22"/>
      <c r="RIF2" s="22"/>
      <c r="RIG2" s="22"/>
      <c r="RIH2" s="22"/>
      <c r="RII2" s="22"/>
      <c r="RIJ2" s="22"/>
      <c r="RIK2" s="22"/>
      <c r="RIL2" s="22"/>
      <c r="RIM2" s="22"/>
      <c r="RIN2" s="22"/>
      <c r="RIO2" s="22"/>
      <c r="RIP2" s="22"/>
      <c r="RIQ2" s="22"/>
      <c r="RIR2" s="22"/>
      <c r="RIS2" s="22"/>
      <c r="RIT2" s="22"/>
      <c r="RIU2" s="22"/>
      <c r="RIV2" s="22"/>
      <c r="RIW2" s="22"/>
      <c r="RIX2" s="22"/>
      <c r="RIY2" s="22"/>
      <c r="RIZ2" s="22"/>
      <c r="RJA2" s="22"/>
      <c r="RJB2" s="22"/>
      <c r="RJC2" s="22"/>
      <c r="RJD2" s="22"/>
      <c r="RJE2" s="22"/>
      <c r="RJF2" s="22"/>
      <c r="RJG2" s="22"/>
      <c r="RJH2" s="22"/>
      <c r="RJI2" s="22"/>
      <c r="RJJ2" s="22"/>
      <c r="RJK2" s="22"/>
      <c r="RJL2" s="22"/>
      <c r="RJM2" s="22"/>
      <c r="RJN2" s="22"/>
      <c r="RJO2" s="22"/>
      <c r="RJP2" s="22"/>
      <c r="RJQ2" s="22"/>
      <c r="RJR2" s="22"/>
      <c r="RJS2" s="22"/>
      <c r="RJT2" s="22"/>
      <c r="RJU2" s="22"/>
      <c r="RJV2" s="22"/>
      <c r="RJW2" s="22"/>
      <c r="RJX2" s="22"/>
      <c r="RJY2" s="22"/>
      <c r="RJZ2" s="22"/>
      <c r="RKA2" s="22"/>
      <c r="RKB2" s="22"/>
      <c r="RKC2" s="22"/>
      <c r="RKD2" s="22"/>
      <c r="RKE2" s="22"/>
      <c r="RKF2" s="22"/>
      <c r="RKG2" s="22"/>
      <c r="RKH2" s="22"/>
      <c r="RKI2" s="22"/>
      <c r="RKJ2" s="22"/>
      <c r="RKK2" s="22"/>
      <c r="RKL2" s="22"/>
      <c r="RKM2" s="22"/>
      <c r="RKN2" s="22"/>
      <c r="RKO2" s="22"/>
      <c r="RKP2" s="22"/>
      <c r="RKQ2" s="22"/>
      <c r="RKR2" s="22"/>
      <c r="RKS2" s="22"/>
      <c r="RKT2" s="22"/>
      <c r="RKU2" s="22"/>
      <c r="RKV2" s="22"/>
      <c r="RKW2" s="22"/>
      <c r="RKX2" s="22"/>
      <c r="RKY2" s="22"/>
      <c r="RKZ2" s="22"/>
      <c r="RLA2" s="22"/>
      <c r="RLB2" s="22"/>
      <c r="RLC2" s="22"/>
      <c r="RLD2" s="22"/>
      <c r="RLE2" s="22"/>
      <c r="RLF2" s="22"/>
      <c r="RLG2" s="22"/>
      <c r="RLH2" s="22"/>
      <c r="RLI2" s="22"/>
      <c r="RLJ2" s="22"/>
      <c r="RLK2" s="22"/>
      <c r="RLL2" s="22"/>
      <c r="RLM2" s="22"/>
      <c r="RLN2" s="22"/>
      <c r="RLO2" s="22"/>
      <c r="RLP2" s="22"/>
      <c r="RLQ2" s="22"/>
      <c r="RLR2" s="22"/>
      <c r="RLS2" s="22"/>
      <c r="RLT2" s="22"/>
      <c r="RLU2" s="22"/>
      <c r="RLV2" s="22"/>
      <c r="RLW2" s="22"/>
      <c r="RLX2" s="22"/>
      <c r="RLY2" s="22"/>
      <c r="RLZ2" s="22"/>
      <c r="RMA2" s="22"/>
      <c r="RMB2" s="22"/>
      <c r="RMC2" s="22"/>
      <c r="RMD2" s="22"/>
      <c r="RME2" s="22"/>
      <c r="RMF2" s="22"/>
      <c r="RMG2" s="22"/>
      <c r="RMH2" s="22"/>
      <c r="RMI2" s="22"/>
      <c r="RMJ2" s="22"/>
      <c r="RMK2" s="22"/>
      <c r="RML2" s="22"/>
      <c r="RMM2" s="22"/>
      <c r="RMN2" s="22"/>
      <c r="RMO2" s="22"/>
      <c r="RMP2" s="22"/>
      <c r="RMQ2" s="22"/>
      <c r="RMR2" s="22"/>
      <c r="RMS2" s="22"/>
      <c r="RMT2" s="22"/>
      <c r="RMU2" s="22"/>
      <c r="RMV2" s="22"/>
      <c r="RMW2" s="22"/>
      <c r="RMX2" s="22"/>
      <c r="RMY2" s="22"/>
      <c r="RMZ2" s="22"/>
      <c r="RNA2" s="22"/>
      <c r="RNB2" s="22"/>
      <c r="RNC2" s="22"/>
      <c r="RND2" s="22"/>
      <c r="RNE2" s="22"/>
      <c r="RNF2" s="22"/>
      <c r="RNG2" s="22"/>
      <c r="RNH2" s="22"/>
      <c r="RNI2" s="22"/>
      <c r="RNJ2" s="22"/>
      <c r="RNK2" s="22"/>
      <c r="RNL2" s="22"/>
      <c r="RNM2" s="22"/>
      <c r="RNN2" s="22"/>
      <c r="RNO2" s="22"/>
      <c r="RNP2" s="22"/>
      <c r="RNQ2" s="22"/>
      <c r="RNR2" s="22"/>
      <c r="RNS2" s="22"/>
      <c r="RNT2" s="22"/>
      <c r="RNU2" s="22"/>
      <c r="RNV2" s="22"/>
      <c r="RNW2" s="22"/>
      <c r="RNX2" s="22"/>
      <c r="RNY2" s="22"/>
      <c r="RNZ2" s="22"/>
      <c r="ROA2" s="22"/>
      <c r="ROB2" s="22"/>
      <c r="ROC2" s="22"/>
      <c r="ROD2" s="22"/>
      <c r="ROE2" s="22"/>
      <c r="ROF2" s="22"/>
      <c r="ROG2" s="22"/>
      <c r="ROH2" s="22"/>
      <c r="ROI2" s="22"/>
      <c r="ROJ2" s="22"/>
      <c r="ROK2" s="22"/>
      <c r="ROL2" s="22"/>
      <c r="ROM2" s="22"/>
      <c r="RON2" s="22"/>
      <c r="ROO2" s="22"/>
      <c r="ROP2" s="22"/>
      <c r="ROQ2" s="22"/>
      <c r="ROR2" s="22"/>
      <c r="ROS2" s="22"/>
      <c r="ROT2" s="22"/>
      <c r="ROU2" s="22"/>
      <c r="ROV2" s="22"/>
      <c r="ROW2" s="22"/>
      <c r="ROX2" s="22"/>
      <c r="ROY2" s="22"/>
      <c r="ROZ2" s="22"/>
      <c r="RPA2" s="22"/>
      <c r="RPB2" s="22"/>
      <c r="RPC2" s="22"/>
      <c r="RPD2" s="22"/>
      <c r="RPE2" s="22"/>
      <c r="RPF2" s="22"/>
      <c r="RPG2" s="22"/>
      <c r="RPH2" s="22"/>
      <c r="RPI2" s="22"/>
      <c r="RPJ2" s="22"/>
      <c r="RPK2" s="22"/>
      <c r="RPL2" s="22"/>
      <c r="RPM2" s="22"/>
      <c r="RPN2" s="22"/>
      <c r="RPO2" s="22"/>
      <c r="RPP2" s="22"/>
      <c r="RPQ2" s="22"/>
      <c r="RPR2" s="22"/>
      <c r="RPS2" s="22"/>
      <c r="RPT2" s="22"/>
      <c r="RPU2" s="22"/>
      <c r="RPV2" s="22"/>
      <c r="RPW2" s="22"/>
      <c r="RPX2" s="22"/>
      <c r="RPY2" s="22"/>
      <c r="RPZ2" s="22"/>
      <c r="RQA2" s="22"/>
      <c r="RQB2" s="22"/>
      <c r="RQC2" s="22"/>
      <c r="RQD2" s="22"/>
      <c r="RQE2" s="22"/>
      <c r="RQF2" s="22"/>
      <c r="RQG2" s="22"/>
      <c r="RQH2" s="22"/>
      <c r="RQI2" s="22"/>
      <c r="RQJ2" s="22"/>
      <c r="RQK2" s="22"/>
      <c r="RQL2" s="22"/>
      <c r="RQM2" s="22"/>
      <c r="RQN2" s="22"/>
      <c r="RQO2" s="22"/>
      <c r="RQP2" s="22"/>
      <c r="RQQ2" s="22"/>
      <c r="RQR2" s="22"/>
      <c r="RQS2" s="22"/>
      <c r="RQT2" s="22"/>
      <c r="RQU2" s="22"/>
      <c r="RQV2" s="22"/>
      <c r="RQW2" s="22"/>
      <c r="RQX2" s="22"/>
      <c r="RQY2" s="22"/>
      <c r="RQZ2" s="22"/>
      <c r="RRA2" s="22"/>
      <c r="RRB2" s="22"/>
      <c r="RRC2" s="22"/>
      <c r="RRD2" s="22"/>
      <c r="RRE2" s="22"/>
      <c r="RRF2" s="22"/>
      <c r="RRG2" s="22"/>
      <c r="RRH2" s="22"/>
      <c r="RRI2" s="22"/>
      <c r="RRJ2" s="22"/>
      <c r="RRK2" s="22"/>
      <c r="RRL2" s="22"/>
      <c r="RRM2" s="22"/>
      <c r="RRN2" s="22"/>
      <c r="RRO2" s="22"/>
      <c r="RRP2" s="22"/>
      <c r="RRQ2" s="22"/>
      <c r="RRR2" s="22"/>
      <c r="RRS2" s="22"/>
      <c r="RRT2" s="22"/>
      <c r="RRU2" s="22"/>
      <c r="RRV2" s="22"/>
      <c r="RRW2" s="22"/>
      <c r="RRX2" s="22"/>
      <c r="RRY2" s="22"/>
      <c r="RRZ2" s="22"/>
      <c r="RSA2" s="22"/>
      <c r="RSB2" s="22"/>
      <c r="RSC2" s="22"/>
      <c r="RSD2" s="22"/>
      <c r="RSE2" s="22"/>
      <c r="RSF2" s="22"/>
      <c r="RSG2" s="22"/>
      <c r="RSH2" s="22"/>
      <c r="RSI2" s="22"/>
      <c r="RSJ2" s="22"/>
      <c r="RSK2" s="22"/>
      <c r="RSL2" s="22"/>
      <c r="RSM2" s="22"/>
      <c r="RSN2" s="22"/>
      <c r="RSO2" s="22"/>
      <c r="RSP2" s="22"/>
      <c r="RSQ2" s="22"/>
      <c r="RSR2" s="22"/>
      <c r="RSS2" s="22"/>
      <c r="RST2" s="22"/>
      <c r="RSU2" s="22"/>
      <c r="RSV2" s="22"/>
      <c r="RSW2" s="22"/>
      <c r="RSX2" s="22"/>
      <c r="RSY2" s="22"/>
      <c r="RSZ2" s="22"/>
      <c r="RTA2" s="22"/>
      <c r="RTB2" s="22"/>
      <c r="RTC2" s="22"/>
      <c r="RTD2" s="22"/>
      <c r="RTE2" s="22"/>
      <c r="RTF2" s="22"/>
      <c r="RTG2" s="22"/>
      <c r="RTH2" s="22"/>
      <c r="RTI2" s="22"/>
      <c r="RTJ2" s="22"/>
      <c r="RTK2" s="22"/>
      <c r="RTL2" s="22"/>
      <c r="RTM2" s="22"/>
      <c r="RTN2" s="22"/>
      <c r="RTO2" s="22"/>
      <c r="RTP2" s="22"/>
      <c r="RTQ2" s="22"/>
      <c r="RTR2" s="22"/>
      <c r="RTS2" s="22"/>
      <c r="RTT2" s="22"/>
      <c r="RTU2" s="22"/>
      <c r="RTV2" s="22"/>
      <c r="RTW2" s="22"/>
      <c r="RTX2" s="22"/>
      <c r="RTY2" s="22"/>
      <c r="RTZ2" s="22"/>
      <c r="RUA2" s="22"/>
      <c r="RUB2" s="22"/>
      <c r="RUC2" s="22"/>
      <c r="RUD2" s="22"/>
      <c r="RUE2" s="22"/>
      <c r="RUF2" s="22"/>
      <c r="RUG2" s="22"/>
      <c r="RUH2" s="22"/>
      <c r="RUI2" s="22"/>
      <c r="RUJ2" s="22"/>
      <c r="RUK2" s="22"/>
      <c r="RUL2" s="22"/>
      <c r="RUM2" s="22"/>
      <c r="RUN2" s="22"/>
      <c r="RUO2" s="22"/>
      <c r="RUP2" s="22"/>
      <c r="RUQ2" s="22"/>
      <c r="RUR2" s="22"/>
      <c r="RUS2" s="22"/>
      <c r="RUT2" s="22"/>
      <c r="RUU2" s="22"/>
      <c r="RUV2" s="22"/>
      <c r="RUW2" s="22"/>
      <c r="RUX2" s="22"/>
      <c r="RUY2" s="22"/>
      <c r="RUZ2" s="22"/>
      <c r="RVA2" s="22"/>
      <c r="RVB2" s="22"/>
      <c r="RVC2" s="22"/>
      <c r="RVD2" s="22"/>
      <c r="RVE2" s="22"/>
      <c r="RVF2" s="22"/>
      <c r="RVG2" s="22"/>
      <c r="RVH2" s="22"/>
      <c r="RVI2" s="22"/>
      <c r="RVJ2" s="22"/>
      <c r="RVK2" s="22"/>
      <c r="RVL2" s="22"/>
      <c r="RVM2" s="22"/>
      <c r="RVN2" s="22"/>
      <c r="RVO2" s="22"/>
      <c r="RVP2" s="22"/>
      <c r="RVQ2" s="22"/>
      <c r="RVR2" s="22"/>
      <c r="RVS2" s="22"/>
      <c r="RVT2" s="22"/>
      <c r="RVU2" s="22"/>
      <c r="RVV2" s="22"/>
      <c r="RVW2" s="22"/>
      <c r="RVX2" s="22"/>
      <c r="RVY2" s="22"/>
      <c r="RVZ2" s="22"/>
      <c r="RWA2" s="22"/>
      <c r="RWB2" s="22"/>
      <c r="RWC2" s="22"/>
      <c r="RWD2" s="22"/>
      <c r="RWE2" s="22"/>
      <c r="RWF2" s="22"/>
      <c r="RWG2" s="22"/>
      <c r="RWH2" s="22"/>
      <c r="RWI2" s="22"/>
      <c r="RWJ2" s="22"/>
      <c r="RWK2" s="22"/>
      <c r="RWL2" s="22"/>
      <c r="RWM2" s="22"/>
      <c r="RWN2" s="22"/>
      <c r="RWO2" s="22"/>
      <c r="RWP2" s="22"/>
      <c r="RWQ2" s="22"/>
      <c r="RWR2" s="22"/>
      <c r="RWS2" s="22"/>
      <c r="RWT2" s="22"/>
      <c r="RWU2" s="22"/>
      <c r="RWV2" s="22"/>
      <c r="RWW2" s="22"/>
      <c r="RWX2" s="22"/>
      <c r="RWY2" s="22"/>
      <c r="RWZ2" s="22"/>
      <c r="RXA2" s="22"/>
      <c r="RXB2" s="22"/>
      <c r="RXC2" s="22"/>
      <c r="RXD2" s="22"/>
      <c r="RXE2" s="22"/>
      <c r="RXF2" s="22"/>
      <c r="RXG2" s="22"/>
      <c r="RXH2" s="22"/>
      <c r="RXI2" s="22"/>
      <c r="RXJ2" s="22"/>
      <c r="RXK2" s="22"/>
      <c r="RXL2" s="22"/>
      <c r="RXM2" s="22"/>
      <c r="RXN2" s="22"/>
      <c r="RXO2" s="22"/>
      <c r="RXP2" s="22"/>
      <c r="RXQ2" s="22"/>
      <c r="RXR2" s="22"/>
      <c r="RXS2" s="22"/>
      <c r="RXT2" s="22"/>
      <c r="RXU2" s="22"/>
      <c r="RXV2" s="22"/>
      <c r="RXW2" s="22"/>
      <c r="RXX2" s="22"/>
      <c r="RXY2" s="22"/>
      <c r="RXZ2" s="22"/>
      <c r="RYA2" s="22"/>
      <c r="RYB2" s="22"/>
      <c r="RYC2" s="22"/>
      <c r="RYD2" s="22"/>
      <c r="RYE2" s="22"/>
      <c r="RYF2" s="22"/>
      <c r="RYG2" s="22"/>
      <c r="RYH2" s="22"/>
      <c r="RYI2" s="22"/>
      <c r="RYJ2" s="22"/>
      <c r="RYK2" s="22"/>
      <c r="RYL2" s="22"/>
      <c r="RYM2" s="22"/>
      <c r="RYN2" s="22"/>
      <c r="RYO2" s="22"/>
      <c r="RYP2" s="22"/>
      <c r="RYQ2" s="22"/>
      <c r="RYR2" s="22"/>
      <c r="RYS2" s="22"/>
      <c r="RYT2" s="22"/>
      <c r="RYU2" s="22"/>
      <c r="RYV2" s="22"/>
      <c r="RYW2" s="22"/>
      <c r="RYX2" s="22"/>
      <c r="RYY2" s="22"/>
      <c r="RYZ2" s="22"/>
      <c r="RZA2" s="22"/>
      <c r="RZB2" s="22"/>
      <c r="RZC2" s="22"/>
      <c r="RZD2" s="22"/>
      <c r="RZE2" s="22"/>
      <c r="RZF2" s="22"/>
      <c r="RZG2" s="22"/>
      <c r="RZH2" s="22"/>
      <c r="RZI2" s="22"/>
      <c r="RZJ2" s="22"/>
      <c r="RZK2" s="22"/>
      <c r="RZL2" s="22"/>
      <c r="RZM2" s="22"/>
      <c r="RZN2" s="22"/>
      <c r="RZO2" s="22"/>
      <c r="RZP2" s="22"/>
      <c r="RZQ2" s="22"/>
      <c r="RZR2" s="22"/>
      <c r="RZS2" s="22"/>
      <c r="RZT2" s="22"/>
      <c r="RZU2" s="22"/>
      <c r="RZV2" s="22"/>
      <c r="RZW2" s="22"/>
      <c r="RZX2" s="22"/>
      <c r="RZY2" s="22"/>
      <c r="RZZ2" s="22"/>
      <c r="SAA2" s="22"/>
      <c r="SAB2" s="22"/>
      <c r="SAC2" s="22"/>
      <c r="SAD2" s="22"/>
      <c r="SAE2" s="22"/>
      <c r="SAF2" s="22"/>
      <c r="SAG2" s="22"/>
      <c r="SAH2" s="22"/>
      <c r="SAI2" s="22"/>
      <c r="SAJ2" s="22"/>
      <c r="SAK2" s="22"/>
      <c r="SAL2" s="22"/>
      <c r="SAM2" s="22"/>
      <c r="SAN2" s="22"/>
      <c r="SAO2" s="22"/>
      <c r="SAP2" s="22"/>
      <c r="SAQ2" s="22"/>
      <c r="SAR2" s="22"/>
      <c r="SAS2" s="22"/>
      <c r="SAT2" s="22"/>
      <c r="SAU2" s="22"/>
      <c r="SAV2" s="22"/>
      <c r="SAW2" s="22"/>
      <c r="SAX2" s="22"/>
      <c r="SAY2" s="22"/>
      <c r="SAZ2" s="22"/>
      <c r="SBA2" s="22"/>
      <c r="SBB2" s="22"/>
      <c r="SBC2" s="22"/>
      <c r="SBD2" s="22"/>
      <c r="SBE2" s="22"/>
      <c r="SBF2" s="22"/>
      <c r="SBG2" s="22"/>
      <c r="SBH2" s="22"/>
      <c r="SBI2" s="22"/>
      <c r="SBJ2" s="22"/>
      <c r="SBK2" s="22"/>
      <c r="SBL2" s="22"/>
      <c r="SBM2" s="22"/>
      <c r="SBN2" s="22"/>
      <c r="SBO2" s="22"/>
      <c r="SBP2" s="22"/>
      <c r="SBQ2" s="22"/>
      <c r="SBR2" s="22"/>
      <c r="SBS2" s="22"/>
      <c r="SBT2" s="22"/>
      <c r="SBU2" s="22"/>
      <c r="SBV2" s="22"/>
      <c r="SBW2" s="22"/>
      <c r="SBX2" s="22"/>
      <c r="SBY2" s="22"/>
      <c r="SBZ2" s="22"/>
      <c r="SCA2" s="22"/>
      <c r="SCB2" s="22"/>
      <c r="SCC2" s="22"/>
      <c r="SCD2" s="22"/>
      <c r="SCE2" s="22"/>
      <c r="SCF2" s="22"/>
      <c r="SCG2" s="22"/>
      <c r="SCH2" s="22"/>
      <c r="SCI2" s="22"/>
      <c r="SCJ2" s="22"/>
      <c r="SCK2" s="22"/>
      <c r="SCL2" s="22"/>
      <c r="SCM2" s="22"/>
      <c r="SCN2" s="22"/>
      <c r="SCO2" s="22"/>
      <c r="SCP2" s="22"/>
      <c r="SCQ2" s="22"/>
      <c r="SCR2" s="22"/>
      <c r="SCS2" s="22"/>
      <c r="SCT2" s="22"/>
      <c r="SCU2" s="22"/>
      <c r="SCV2" s="22"/>
      <c r="SCW2" s="22"/>
      <c r="SCX2" s="22"/>
      <c r="SCY2" s="22"/>
      <c r="SCZ2" s="22"/>
      <c r="SDA2" s="22"/>
      <c r="SDB2" s="22"/>
      <c r="SDC2" s="22"/>
      <c r="SDD2" s="22"/>
      <c r="SDE2" s="22"/>
      <c r="SDF2" s="22"/>
      <c r="SDG2" s="22"/>
      <c r="SDH2" s="22"/>
      <c r="SDI2" s="22"/>
      <c r="SDJ2" s="22"/>
      <c r="SDK2" s="22"/>
      <c r="SDL2" s="22"/>
      <c r="SDM2" s="22"/>
      <c r="SDN2" s="22"/>
      <c r="SDO2" s="22"/>
      <c r="SDP2" s="22"/>
      <c r="SDQ2" s="22"/>
      <c r="SDR2" s="22"/>
      <c r="SDS2" s="22"/>
      <c r="SDT2" s="22"/>
      <c r="SDU2" s="22"/>
      <c r="SDV2" s="22"/>
      <c r="SDW2" s="22"/>
      <c r="SDX2" s="22"/>
      <c r="SDY2" s="22"/>
      <c r="SDZ2" s="22"/>
      <c r="SEA2" s="22"/>
      <c r="SEB2" s="22"/>
      <c r="SEC2" s="22"/>
      <c r="SED2" s="22"/>
      <c r="SEE2" s="22"/>
      <c r="SEF2" s="22"/>
      <c r="SEG2" s="22"/>
      <c r="SEH2" s="22"/>
      <c r="SEI2" s="22"/>
      <c r="SEJ2" s="22"/>
      <c r="SEK2" s="22"/>
      <c r="SEL2" s="22"/>
      <c r="SEM2" s="22"/>
      <c r="SEN2" s="22"/>
      <c r="SEO2" s="22"/>
      <c r="SEP2" s="22"/>
      <c r="SEQ2" s="22"/>
      <c r="SER2" s="22"/>
      <c r="SES2" s="22"/>
      <c r="SET2" s="22"/>
      <c r="SEU2" s="22"/>
      <c r="SEV2" s="22"/>
      <c r="SEW2" s="22"/>
      <c r="SEX2" s="22"/>
      <c r="SEY2" s="22"/>
      <c r="SEZ2" s="22"/>
      <c r="SFA2" s="22"/>
      <c r="SFB2" s="22"/>
      <c r="SFC2" s="22"/>
      <c r="SFD2" s="22"/>
      <c r="SFE2" s="22"/>
      <c r="SFF2" s="22"/>
      <c r="SFG2" s="22"/>
      <c r="SFH2" s="22"/>
      <c r="SFI2" s="22"/>
      <c r="SFJ2" s="22"/>
      <c r="SFK2" s="22"/>
      <c r="SFL2" s="22"/>
      <c r="SFM2" s="22"/>
      <c r="SFN2" s="22"/>
      <c r="SFO2" s="22"/>
      <c r="SFP2" s="22"/>
      <c r="SFQ2" s="22"/>
      <c r="SFR2" s="22"/>
      <c r="SFS2" s="22"/>
      <c r="SFT2" s="22"/>
      <c r="SFU2" s="22"/>
      <c r="SFV2" s="22"/>
      <c r="SFW2" s="22"/>
      <c r="SFX2" s="22"/>
      <c r="SFY2" s="22"/>
      <c r="SFZ2" s="22"/>
      <c r="SGA2" s="22"/>
      <c r="SGB2" s="22"/>
      <c r="SGC2" s="22"/>
      <c r="SGD2" s="22"/>
      <c r="SGE2" s="22"/>
      <c r="SGF2" s="22"/>
      <c r="SGG2" s="22"/>
      <c r="SGH2" s="22"/>
      <c r="SGI2" s="22"/>
      <c r="SGJ2" s="22"/>
      <c r="SGK2" s="22"/>
      <c r="SGL2" s="22"/>
      <c r="SGM2" s="22"/>
      <c r="SGN2" s="22"/>
      <c r="SGO2" s="22"/>
      <c r="SGP2" s="22"/>
      <c r="SGQ2" s="22"/>
      <c r="SGR2" s="22"/>
      <c r="SGS2" s="22"/>
      <c r="SGT2" s="22"/>
      <c r="SGU2" s="22"/>
      <c r="SGV2" s="22"/>
      <c r="SGW2" s="22"/>
      <c r="SGX2" s="22"/>
      <c r="SGY2" s="22"/>
      <c r="SGZ2" s="22"/>
      <c r="SHA2" s="22"/>
      <c r="SHB2" s="22"/>
      <c r="SHC2" s="22"/>
      <c r="SHD2" s="22"/>
      <c r="SHE2" s="22"/>
      <c r="SHF2" s="22"/>
      <c r="SHG2" s="22"/>
      <c r="SHH2" s="22"/>
      <c r="SHI2" s="22"/>
      <c r="SHJ2" s="22"/>
      <c r="SHK2" s="22"/>
      <c r="SHL2" s="22"/>
      <c r="SHM2" s="22"/>
      <c r="SHN2" s="22"/>
      <c r="SHO2" s="22"/>
      <c r="SHP2" s="22"/>
      <c r="SHQ2" s="22"/>
      <c r="SHR2" s="22"/>
      <c r="SHS2" s="22"/>
      <c r="SHT2" s="22"/>
      <c r="SHU2" s="22"/>
      <c r="SHV2" s="22"/>
      <c r="SHW2" s="22"/>
      <c r="SHX2" s="22"/>
      <c r="SHY2" s="22"/>
      <c r="SHZ2" s="22"/>
      <c r="SIA2" s="22"/>
      <c r="SIB2" s="22"/>
      <c r="SIC2" s="22"/>
      <c r="SID2" s="22"/>
      <c r="SIE2" s="22"/>
      <c r="SIF2" s="22"/>
      <c r="SIG2" s="22"/>
      <c r="SIH2" s="22"/>
      <c r="SII2" s="22"/>
      <c r="SIJ2" s="22"/>
      <c r="SIK2" s="22"/>
      <c r="SIL2" s="22"/>
      <c r="SIM2" s="22"/>
      <c r="SIN2" s="22"/>
      <c r="SIO2" s="22"/>
      <c r="SIP2" s="22"/>
      <c r="SIQ2" s="22"/>
      <c r="SIR2" s="22"/>
      <c r="SIS2" s="22"/>
      <c r="SIT2" s="22"/>
      <c r="SIU2" s="22"/>
      <c r="SIV2" s="22"/>
      <c r="SIW2" s="22"/>
      <c r="SIX2" s="22"/>
      <c r="SIY2" s="22"/>
      <c r="SIZ2" s="22"/>
      <c r="SJA2" s="22"/>
      <c r="SJB2" s="22"/>
      <c r="SJC2" s="22"/>
      <c r="SJD2" s="22"/>
      <c r="SJE2" s="22"/>
      <c r="SJF2" s="22"/>
      <c r="SJG2" s="22"/>
      <c r="SJH2" s="22"/>
      <c r="SJI2" s="22"/>
      <c r="SJJ2" s="22"/>
      <c r="SJK2" s="22"/>
      <c r="SJL2" s="22"/>
      <c r="SJM2" s="22"/>
      <c r="SJN2" s="22"/>
      <c r="SJO2" s="22"/>
      <c r="SJP2" s="22"/>
      <c r="SJQ2" s="22"/>
      <c r="SJR2" s="22"/>
      <c r="SJS2" s="22"/>
      <c r="SJT2" s="22"/>
      <c r="SJU2" s="22"/>
      <c r="SJV2" s="22"/>
      <c r="SJW2" s="22"/>
      <c r="SJX2" s="22"/>
      <c r="SJY2" s="22"/>
      <c r="SJZ2" s="22"/>
      <c r="SKA2" s="22"/>
      <c r="SKB2" s="22"/>
      <c r="SKC2" s="22"/>
      <c r="SKD2" s="22"/>
      <c r="SKE2" s="22"/>
      <c r="SKF2" s="22"/>
      <c r="SKG2" s="22"/>
      <c r="SKH2" s="22"/>
      <c r="SKI2" s="22"/>
      <c r="SKJ2" s="22"/>
      <c r="SKK2" s="22"/>
      <c r="SKL2" s="22"/>
      <c r="SKM2" s="22"/>
      <c r="SKN2" s="22"/>
      <c r="SKO2" s="22"/>
      <c r="SKP2" s="22"/>
      <c r="SKQ2" s="22"/>
      <c r="SKR2" s="22"/>
      <c r="SKS2" s="22"/>
      <c r="SKT2" s="22"/>
      <c r="SKU2" s="22"/>
      <c r="SKV2" s="22"/>
      <c r="SKW2" s="22"/>
      <c r="SKX2" s="22"/>
      <c r="SKY2" s="22"/>
      <c r="SKZ2" s="22"/>
      <c r="SLA2" s="22"/>
      <c r="SLB2" s="22"/>
      <c r="SLC2" s="22"/>
      <c r="SLD2" s="22"/>
      <c r="SLE2" s="22"/>
      <c r="SLF2" s="22"/>
      <c r="SLG2" s="22"/>
      <c r="SLH2" s="22"/>
      <c r="SLI2" s="22"/>
      <c r="SLJ2" s="22"/>
      <c r="SLK2" s="22"/>
      <c r="SLL2" s="22"/>
      <c r="SLM2" s="22"/>
      <c r="SLN2" s="22"/>
      <c r="SLO2" s="22"/>
      <c r="SLP2" s="22"/>
      <c r="SLQ2" s="22"/>
      <c r="SLR2" s="22"/>
      <c r="SLS2" s="22"/>
      <c r="SLT2" s="22"/>
      <c r="SLU2" s="22"/>
      <c r="SLV2" s="22"/>
      <c r="SLW2" s="22"/>
      <c r="SLX2" s="22"/>
      <c r="SLY2" s="22"/>
      <c r="SLZ2" s="22"/>
      <c r="SMA2" s="22"/>
      <c r="SMB2" s="22"/>
      <c r="SMC2" s="22"/>
      <c r="SMD2" s="22"/>
      <c r="SME2" s="22"/>
      <c r="SMF2" s="22"/>
      <c r="SMG2" s="22"/>
      <c r="SMH2" s="22"/>
      <c r="SMI2" s="22"/>
      <c r="SMJ2" s="22"/>
      <c r="SMK2" s="22"/>
      <c r="SML2" s="22"/>
      <c r="SMM2" s="22"/>
      <c r="SMN2" s="22"/>
      <c r="SMO2" s="22"/>
      <c r="SMP2" s="22"/>
      <c r="SMQ2" s="22"/>
      <c r="SMR2" s="22"/>
      <c r="SMS2" s="22"/>
      <c r="SMT2" s="22"/>
      <c r="SMU2" s="22"/>
      <c r="SMV2" s="22"/>
      <c r="SMW2" s="22"/>
      <c r="SMX2" s="22"/>
      <c r="SMY2" s="22"/>
      <c r="SMZ2" s="22"/>
      <c r="SNA2" s="22"/>
      <c r="SNB2" s="22"/>
      <c r="SNC2" s="22"/>
      <c r="SND2" s="22"/>
      <c r="SNE2" s="22"/>
      <c r="SNF2" s="22"/>
      <c r="SNG2" s="22"/>
      <c r="SNH2" s="22"/>
      <c r="SNI2" s="22"/>
      <c r="SNJ2" s="22"/>
      <c r="SNK2" s="22"/>
      <c r="SNL2" s="22"/>
      <c r="SNM2" s="22"/>
      <c r="SNN2" s="22"/>
      <c r="SNO2" s="22"/>
      <c r="SNP2" s="22"/>
      <c r="SNQ2" s="22"/>
      <c r="SNR2" s="22"/>
      <c r="SNS2" s="22"/>
      <c r="SNT2" s="22"/>
      <c r="SNU2" s="22"/>
      <c r="SNV2" s="22"/>
      <c r="SNW2" s="22"/>
      <c r="SNX2" s="22"/>
      <c r="SNY2" s="22"/>
      <c r="SNZ2" s="22"/>
      <c r="SOA2" s="22"/>
      <c r="SOB2" s="22"/>
      <c r="SOC2" s="22"/>
      <c r="SOD2" s="22"/>
      <c r="SOE2" s="22"/>
      <c r="SOF2" s="22"/>
      <c r="SOG2" s="22"/>
      <c r="SOH2" s="22"/>
      <c r="SOI2" s="22"/>
      <c r="SOJ2" s="22"/>
      <c r="SOK2" s="22"/>
      <c r="SOL2" s="22"/>
      <c r="SOM2" s="22"/>
      <c r="SON2" s="22"/>
      <c r="SOO2" s="22"/>
      <c r="SOP2" s="22"/>
      <c r="SOQ2" s="22"/>
      <c r="SOR2" s="22"/>
      <c r="SOS2" s="22"/>
      <c r="SOT2" s="22"/>
      <c r="SOU2" s="22"/>
      <c r="SOV2" s="22"/>
      <c r="SOW2" s="22"/>
      <c r="SOX2" s="22"/>
      <c r="SOY2" s="22"/>
      <c r="SOZ2" s="22"/>
      <c r="SPA2" s="22"/>
      <c r="SPB2" s="22"/>
      <c r="SPC2" s="22"/>
      <c r="SPD2" s="22"/>
      <c r="SPE2" s="22"/>
      <c r="SPF2" s="22"/>
      <c r="SPG2" s="22"/>
      <c r="SPH2" s="22"/>
      <c r="SPI2" s="22"/>
      <c r="SPJ2" s="22"/>
      <c r="SPK2" s="22"/>
      <c r="SPL2" s="22"/>
      <c r="SPM2" s="22"/>
      <c r="SPN2" s="22"/>
      <c r="SPO2" s="22"/>
      <c r="SPP2" s="22"/>
      <c r="SPQ2" s="22"/>
      <c r="SPR2" s="22"/>
      <c r="SPS2" s="22"/>
      <c r="SPT2" s="22"/>
      <c r="SPU2" s="22"/>
      <c r="SPV2" s="22"/>
      <c r="SPW2" s="22"/>
      <c r="SPX2" s="22"/>
      <c r="SPY2" s="22"/>
      <c r="SPZ2" s="22"/>
      <c r="SQA2" s="22"/>
      <c r="SQB2" s="22"/>
      <c r="SQC2" s="22"/>
      <c r="SQD2" s="22"/>
      <c r="SQE2" s="22"/>
      <c r="SQF2" s="22"/>
      <c r="SQG2" s="22"/>
      <c r="SQH2" s="22"/>
      <c r="SQI2" s="22"/>
      <c r="SQJ2" s="22"/>
      <c r="SQK2" s="22"/>
      <c r="SQL2" s="22"/>
      <c r="SQM2" s="22"/>
      <c r="SQN2" s="22"/>
      <c r="SQO2" s="22"/>
      <c r="SQP2" s="22"/>
      <c r="SQQ2" s="22"/>
      <c r="SQR2" s="22"/>
      <c r="SQS2" s="22"/>
      <c r="SQT2" s="22"/>
      <c r="SQU2" s="22"/>
      <c r="SQV2" s="22"/>
      <c r="SQW2" s="22"/>
      <c r="SQX2" s="22"/>
      <c r="SQY2" s="22"/>
      <c r="SQZ2" s="22"/>
      <c r="SRA2" s="22"/>
      <c r="SRB2" s="22"/>
      <c r="SRC2" s="22"/>
      <c r="SRD2" s="22"/>
      <c r="SRE2" s="22"/>
      <c r="SRF2" s="22"/>
      <c r="SRG2" s="22"/>
      <c r="SRH2" s="22"/>
      <c r="SRI2" s="22"/>
      <c r="SRJ2" s="22"/>
      <c r="SRK2" s="22"/>
      <c r="SRL2" s="22"/>
      <c r="SRM2" s="22"/>
      <c r="SRN2" s="22"/>
      <c r="SRO2" s="22"/>
      <c r="SRP2" s="22"/>
      <c r="SRQ2" s="22"/>
      <c r="SRR2" s="22"/>
      <c r="SRS2" s="22"/>
      <c r="SRT2" s="22"/>
      <c r="SRU2" s="22"/>
      <c r="SRV2" s="22"/>
      <c r="SRW2" s="22"/>
      <c r="SRX2" s="22"/>
      <c r="SRY2" s="22"/>
      <c r="SRZ2" s="22"/>
      <c r="SSA2" s="22"/>
      <c r="SSB2" s="22"/>
      <c r="SSC2" s="22"/>
      <c r="SSD2" s="22"/>
      <c r="SSE2" s="22"/>
      <c r="SSF2" s="22"/>
      <c r="SSG2" s="22"/>
      <c r="SSH2" s="22"/>
      <c r="SSI2" s="22"/>
      <c r="SSJ2" s="22"/>
      <c r="SSK2" s="22"/>
      <c r="SSL2" s="22"/>
      <c r="SSM2" s="22"/>
      <c r="SSN2" s="22"/>
      <c r="SSO2" s="22"/>
      <c r="SSP2" s="22"/>
      <c r="SSQ2" s="22"/>
      <c r="SSR2" s="22"/>
      <c r="SSS2" s="22"/>
      <c r="SST2" s="22"/>
      <c r="SSU2" s="22"/>
      <c r="SSV2" s="22"/>
      <c r="SSW2" s="22"/>
      <c r="SSX2" s="22"/>
      <c r="SSY2" s="22"/>
      <c r="SSZ2" s="22"/>
      <c r="STA2" s="22"/>
      <c r="STB2" s="22"/>
      <c r="STC2" s="22"/>
      <c r="STD2" s="22"/>
      <c r="STE2" s="22"/>
      <c r="STF2" s="22"/>
      <c r="STG2" s="22"/>
      <c r="STH2" s="22"/>
      <c r="STI2" s="22"/>
      <c r="STJ2" s="22"/>
      <c r="STK2" s="22"/>
      <c r="STL2" s="22"/>
      <c r="STM2" s="22"/>
      <c r="STN2" s="22"/>
      <c r="STO2" s="22"/>
      <c r="STP2" s="22"/>
      <c r="STQ2" s="22"/>
      <c r="STR2" s="22"/>
      <c r="STS2" s="22"/>
      <c r="STT2" s="22"/>
      <c r="STU2" s="22"/>
      <c r="STV2" s="22"/>
      <c r="STW2" s="22"/>
      <c r="STX2" s="22"/>
      <c r="STY2" s="22"/>
      <c r="STZ2" s="22"/>
      <c r="SUA2" s="22"/>
      <c r="SUB2" s="22"/>
      <c r="SUC2" s="22"/>
      <c r="SUD2" s="22"/>
      <c r="SUE2" s="22"/>
      <c r="SUF2" s="22"/>
      <c r="SUG2" s="22"/>
      <c r="SUH2" s="22"/>
      <c r="SUI2" s="22"/>
      <c r="SUJ2" s="22"/>
      <c r="SUK2" s="22"/>
      <c r="SUL2" s="22"/>
      <c r="SUM2" s="22"/>
      <c r="SUN2" s="22"/>
      <c r="SUO2" s="22"/>
      <c r="SUP2" s="22"/>
      <c r="SUQ2" s="22"/>
      <c r="SUR2" s="22"/>
      <c r="SUS2" s="22"/>
      <c r="SUT2" s="22"/>
      <c r="SUU2" s="22"/>
      <c r="SUV2" s="22"/>
      <c r="SUW2" s="22"/>
      <c r="SUX2" s="22"/>
      <c r="SUY2" s="22"/>
      <c r="SUZ2" s="22"/>
      <c r="SVA2" s="22"/>
      <c r="SVB2" s="22"/>
      <c r="SVC2" s="22"/>
      <c r="SVD2" s="22"/>
      <c r="SVE2" s="22"/>
      <c r="SVF2" s="22"/>
      <c r="SVG2" s="22"/>
      <c r="SVH2" s="22"/>
      <c r="SVI2" s="22"/>
      <c r="SVJ2" s="22"/>
      <c r="SVK2" s="22"/>
      <c r="SVL2" s="22"/>
      <c r="SVM2" s="22"/>
      <c r="SVN2" s="22"/>
      <c r="SVO2" s="22"/>
      <c r="SVP2" s="22"/>
      <c r="SVQ2" s="22"/>
      <c r="SVR2" s="22"/>
      <c r="SVS2" s="22"/>
      <c r="SVT2" s="22"/>
      <c r="SVU2" s="22"/>
      <c r="SVV2" s="22"/>
      <c r="SVW2" s="22"/>
      <c r="SVX2" s="22"/>
      <c r="SVY2" s="22"/>
      <c r="SVZ2" s="22"/>
      <c r="SWA2" s="22"/>
      <c r="SWB2" s="22"/>
      <c r="SWC2" s="22"/>
      <c r="SWD2" s="22"/>
      <c r="SWE2" s="22"/>
      <c r="SWF2" s="22"/>
      <c r="SWG2" s="22"/>
      <c r="SWH2" s="22"/>
      <c r="SWI2" s="22"/>
      <c r="SWJ2" s="22"/>
      <c r="SWK2" s="22"/>
      <c r="SWL2" s="22"/>
      <c r="SWM2" s="22"/>
      <c r="SWN2" s="22"/>
      <c r="SWO2" s="22"/>
      <c r="SWP2" s="22"/>
      <c r="SWQ2" s="22"/>
      <c r="SWR2" s="22"/>
      <c r="SWS2" s="22"/>
      <c r="SWT2" s="22"/>
      <c r="SWU2" s="22"/>
      <c r="SWV2" s="22"/>
      <c r="SWW2" s="22"/>
      <c r="SWX2" s="22"/>
      <c r="SWY2" s="22"/>
      <c r="SWZ2" s="22"/>
      <c r="SXA2" s="22"/>
      <c r="SXB2" s="22"/>
      <c r="SXC2" s="22"/>
      <c r="SXD2" s="22"/>
      <c r="SXE2" s="22"/>
      <c r="SXF2" s="22"/>
      <c r="SXG2" s="22"/>
      <c r="SXH2" s="22"/>
      <c r="SXI2" s="22"/>
      <c r="SXJ2" s="22"/>
      <c r="SXK2" s="22"/>
      <c r="SXL2" s="22"/>
      <c r="SXM2" s="22"/>
      <c r="SXN2" s="22"/>
      <c r="SXO2" s="22"/>
      <c r="SXP2" s="22"/>
      <c r="SXQ2" s="22"/>
      <c r="SXR2" s="22"/>
      <c r="SXS2" s="22"/>
      <c r="SXT2" s="22"/>
      <c r="SXU2" s="22"/>
      <c r="SXV2" s="22"/>
      <c r="SXW2" s="22"/>
      <c r="SXX2" s="22"/>
      <c r="SXY2" s="22"/>
      <c r="SXZ2" s="22"/>
      <c r="SYA2" s="22"/>
      <c r="SYB2" s="22"/>
      <c r="SYC2" s="22"/>
      <c r="SYD2" s="22"/>
      <c r="SYE2" s="22"/>
      <c r="SYF2" s="22"/>
      <c r="SYG2" s="22"/>
      <c r="SYH2" s="22"/>
      <c r="SYI2" s="22"/>
      <c r="SYJ2" s="22"/>
      <c r="SYK2" s="22"/>
      <c r="SYL2" s="22"/>
      <c r="SYM2" s="22"/>
      <c r="SYN2" s="22"/>
      <c r="SYO2" s="22"/>
      <c r="SYP2" s="22"/>
      <c r="SYQ2" s="22"/>
      <c r="SYR2" s="22"/>
      <c r="SYS2" s="22"/>
      <c r="SYT2" s="22"/>
      <c r="SYU2" s="22"/>
      <c r="SYV2" s="22"/>
      <c r="SYW2" s="22"/>
      <c r="SYX2" s="22"/>
      <c r="SYY2" s="22"/>
      <c r="SYZ2" s="22"/>
      <c r="SZA2" s="22"/>
      <c r="SZB2" s="22"/>
      <c r="SZC2" s="22"/>
      <c r="SZD2" s="22"/>
      <c r="SZE2" s="22"/>
      <c r="SZF2" s="22"/>
      <c r="SZG2" s="22"/>
      <c r="SZH2" s="22"/>
      <c r="SZI2" s="22"/>
      <c r="SZJ2" s="22"/>
      <c r="SZK2" s="22"/>
      <c r="SZL2" s="22"/>
      <c r="SZM2" s="22"/>
      <c r="SZN2" s="22"/>
      <c r="SZO2" s="22"/>
      <c r="SZP2" s="22"/>
      <c r="SZQ2" s="22"/>
      <c r="SZR2" s="22"/>
      <c r="SZS2" s="22"/>
      <c r="SZT2" s="22"/>
      <c r="SZU2" s="22"/>
      <c r="SZV2" s="22"/>
      <c r="SZW2" s="22"/>
      <c r="SZX2" s="22"/>
      <c r="SZY2" s="22"/>
      <c r="SZZ2" s="22"/>
      <c r="TAA2" s="22"/>
      <c r="TAB2" s="22"/>
      <c r="TAC2" s="22"/>
      <c r="TAD2" s="22"/>
      <c r="TAE2" s="22"/>
      <c r="TAF2" s="22"/>
      <c r="TAG2" s="22"/>
      <c r="TAH2" s="22"/>
      <c r="TAI2" s="22"/>
      <c r="TAJ2" s="22"/>
      <c r="TAK2" s="22"/>
      <c r="TAL2" s="22"/>
      <c r="TAM2" s="22"/>
      <c r="TAN2" s="22"/>
      <c r="TAO2" s="22"/>
      <c r="TAP2" s="22"/>
      <c r="TAQ2" s="22"/>
      <c r="TAR2" s="22"/>
      <c r="TAS2" s="22"/>
      <c r="TAT2" s="22"/>
      <c r="TAU2" s="22"/>
      <c r="TAV2" s="22"/>
      <c r="TAW2" s="22"/>
      <c r="TAX2" s="22"/>
      <c r="TAY2" s="22"/>
      <c r="TAZ2" s="22"/>
      <c r="TBA2" s="22"/>
      <c r="TBB2" s="22"/>
      <c r="TBC2" s="22"/>
      <c r="TBD2" s="22"/>
      <c r="TBE2" s="22"/>
      <c r="TBF2" s="22"/>
      <c r="TBG2" s="22"/>
      <c r="TBH2" s="22"/>
      <c r="TBI2" s="22"/>
      <c r="TBJ2" s="22"/>
      <c r="TBK2" s="22"/>
      <c r="TBL2" s="22"/>
      <c r="TBM2" s="22"/>
      <c r="TBN2" s="22"/>
      <c r="TBO2" s="22"/>
      <c r="TBP2" s="22"/>
      <c r="TBQ2" s="22"/>
      <c r="TBR2" s="22"/>
      <c r="TBS2" s="22"/>
      <c r="TBT2" s="22"/>
      <c r="TBU2" s="22"/>
      <c r="TBV2" s="22"/>
      <c r="TBW2" s="22"/>
      <c r="TBX2" s="22"/>
      <c r="TBY2" s="22"/>
      <c r="TBZ2" s="22"/>
      <c r="TCA2" s="22"/>
      <c r="TCB2" s="22"/>
      <c r="TCC2" s="22"/>
      <c r="TCD2" s="22"/>
      <c r="TCE2" s="22"/>
      <c r="TCF2" s="22"/>
      <c r="TCG2" s="22"/>
      <c r="TCH2" s="22"/>
      <c r="TCI2" s="22"/>
      <c r="TCJ2" s="22"/>
      <c r="TCK2" s="22"/>
      <c r="TCL2" s="22"/>
      <c r="TCM2" s="22"/>
      <c r="TCN2" s="22"/>
      <c r="TCO2" s="22"/>
      <c r="TCP2" s="22"/>
      <c r="TCQ2" s="22"/>
      <c r="TCR2" s="22"/>
      <c r="TCS2" s="22"/>
      <c r="TCT2" s="22"/>
      <c r="TCU2" s="22"/>
      <c r="TCV2" s="22"/>
      <c r="TCW2" s="22"/>
      <c r="TCX2" s="22"/>
      <c r="TCY2" s="22"/>
      <c r="TCZ2" s="22"/>
      <c r="TDA2" s="22"/>
      <c r="TDB2" s="22"/>
      <c r="TDC2" s="22"/>
      <c r="TDD2" s="22"/>
      <c r="TDE2" s="22"/>
      <c r="TDF2" s="22"/>
      <c r="TDG2" s="22"/>
      <c r="TDH2" s="22"/>
      <c r="TDI2" s="22"/>
      <c r="TDJ2" s="22"/>
      <c r="TDK2" s="22"/>
      <c r="TDL2" s="22"/>
      <c r="TDM2" s="22"/>
      <c r="TDN2" s="22"/>
      <c r="TDO2" s="22"/>
      <c r="TDP2" s="22"/>
      <c r="TDQ2" s="22"/>
      <c r="TDR2" s="22"/>
      <c r="TDS2" s="22"/>
      <c r="TDT2" s="22"/>
      <c r="TDU2" s="22"/>
      <c r="TDV2" s="22"/>
      <c r="TDW2" s="22"/>
      <c r="TDX2" s="22"/>
      <c r="TDY2" s="22"/>
      <c r="TDZ2" s="22"/>
      <c r="TEA2" s="22"/>
      <c r="TEB2" s="22"/>
      <c r="TEC2" s="22"/>
      <c r="TED2" s="22"/>
      <c r="TEE2" s="22"/>
      <c r="TEF2" s="22"/>
      <c r="TEG2" s="22"/>
      <c r="TEH2" s="22"/>
      <c r="TEI2" s="22"/>
      <c r="TEJ2" s="22"/>
      <c r="TEK2" s="22"/>
      <c r="TEL2" s="22"/>
      <c r="TEM2" s="22"/>
      <c r="TEN2" s="22"/>
      <c r="TEO2" s="22"/>
      <c r="TEP2" s="22"/>
      <c r="TEQ2" s="22"/>
      <c r="TER2" s="22"/>
      <c r="TES2" s="22"/>
      <c r="TET2" s="22"/>
      <c r="TEU2" s="22"/>
      <c r="TEV2" s="22"/>
      <c r="TEW2" s="22"/>
      <c r="TEX2" s="22"/>
      <c r="TEY2" s="22"/>
      <c r="TEZ2" s="22"/>
      <c r="TFA2" s="22"/>
      <c r="TFB2" s="22"/>
      <c r="TFC2" s="22"/>
      <c r="TFD2" s="22"/>
      <c r="TFE2" s="22"/>
      <c r="TFF2" s="22"/>
      <c r="TFG2" s="22"/>
      <c r="TFH2" s="22"/>
      <c r="TFI2" s="22"/>
      <c r="TFJ2" s="22"/>
      <c r="TFK2" s="22"/>
      <c r="TFL2" s="22"/>
      <c r="TFM2" s="22"/>
      <c r="TFN2" s="22"/>
      <c r="TFO2" s="22"/>
      <c r="TFP2" s="22"/>
      <c r="TFQ2" s="22"/>
      <c r="TFR2" s="22"/>
      <c r="TFS2" s="22"/>
      <c r="TFT2" s="22"/>
      <c r="TFU2" s="22"/>
      <c r="TFV2" s="22"/>
      <c r="TFW2" s="22"/>
      <c r="TFX2" s="22"/>
      <c r="TFY2" s="22"/>
      <c r="TFZ2" s="22"/>
      <c r="TGA2" s="22"/>
      <c r="TGB2" s="22"/>
      <c r="TGC2" s="22"/>
      <c r="TGD2" s="22"/>
      <c r="TGE2" s="22"/>
      <c r="TGF2" s="22"/>
      <c r="TGG2" s="22"/>
      <c r="TGH2" s="22"/>
      <c r="TGI2" s="22"/>
      <c r="TGJ2" s="22"/>
      <c r="TGK2" s="22"/>
      <c r="TGL2" s="22"/>
      <c r="TGM2" s="22"/>
      <c r="TGN2" s="22"/>
      <c r="TGO2" s="22"/>
      <c r="TGP2" s="22"/>
      <c r="TGQ2" s="22"/>
      <c r="TGR2" s="22"/>
      <c r="TGS2" s="22"/>
      <c r="TGT2" s="22"/>
      <c r="TGU2" s="22"/>
      <c r="TGV2" s="22"/>
      <c r="TGW2" s="22"/>
      <c r="TGX2" s="22"/>
      <c r="TGY2" s="22"/>
      <c r="TGZ2" s="22"/>
      <c r="THA2" s="22"/>
      <c r="THB2" s="22"/>
      <c r="THC2" s="22"/>
      <c r="THD2" s="22"/>
      <c r="THE2" s="22"/>
      <c r="THF2" s="22"/>
      <c r="THG2" s="22"/>
      <c r="THH2" s="22"/>
      <c r="THI2" s="22"/>
      <c r="THJ2" s="22"/>
      <c r="THK2" s="22"/>
      <c r="THL2" s="22"/>
      <c r="THM2" s="22"/>
      <c r="THN2" s="22"/>
      <c r="THO2" s="22"/>
      <c r="THP2" s="22"/>
      <c r="THQ2" s="22"/>
      <c r="THR2" s="22"/>
      <c r="THS2" s="22"/>
      <c r="THT2" s="22"/>
      <c r="THU2" s="22"/>
      <c r="THV2" s="22"/>
      <c r="THW2" s="22"/>
      <c r="THX2" s="22"/>
      <c r="THY2" s="22"/>
      <c r="THZ2" s="22"/>
      <c r="TIA2" s="22"/>
      <c r="TIB2" s="22"/>
      <c r="TIC2" s="22"/>
      <c r="TID2" s="22"/>
      <c r="TIE2" s="22"/>
      <c r="TIF2" s="22"/>
      <c r="TIG2" s="22"/>
      <c r="TIH2" s="22"/>
      <c r="TII2" s="22"/>
      <c r="TIJ2" s="22"/>
      <c r="TIK2" s="22"/>
      <c r="TIL2" s="22"/>
      <c r="TIM2" s="22"/>
      <c r="TIN2" s="22"/>
      <c r="TIO2" s="22"/>
      <c r="TIP2" s="22"/>
      <c r="TIQ2" s="22"/>
      <c r="TIR2" s="22"/>
      <c r="TIS2" s="22"/>
      <c r="TIT2" s="22"/>
      <c r="TIU2" s="22"/>
      <c r="TIV2" s="22"/>
      <c r="TIW2" s="22"/>
      <c r="TIX2" s="22"/>
      <c r="TIY2" s="22"/>
      <c r="TIZ2" s="22"/>
      <c r="TJA2" s="22"/>
      <c r="TJB2" s="22"/>
      <c r="TJC2" s="22"/>
      <c r="TJD2" s="22"/>
      <c r="TJE2" s="22"/>
      <c r="TJF2" s="22"/>
      <c r="TJG2" s="22"/>
      <c r="TJH2" s="22"/>
      <c r="TJI2" s="22"/>
      <c r="TJJ2" s="22"/>
      <c r="TJK2" s="22"/>
      <c r="TJL2" s="22"/>
      <c r="TJM2" s="22"/>
      <c r="TJN2" s="22"/>
      <c r="TJO2" s="22"/>
      <c r="TJP2" s="22"/>
      <c r="TJQ2" s="22"/>
      <c r="TJR2" s="22"/>
      <c r="TJS2" s="22"/>
      <c r="TJT2" s="22"/>
      <c r="TJU2" s="22"/>
      <c r="TJV2" s="22"/>
      <c r="TJW2" s="22"/>
      <c r="TJX2" s="22"/>
      <c r="TJY2" s="22"/>
      <c r="TJZ2" s="22"/>
      <c r="TKA2" s="22"/>
      <c r="TKB2" s="22"/>
      <c r="TKC2" s="22"/>
      <c r="TKD2" s="22"/>
      <c r="TKE2" s="22"/>
      <c r="TKF2" s="22"/>
      <c r="TKG2" s="22"/>
      <c r="TKH2" s="22"/>
      <c r="TKI2" s="22"/>
      <c r="TKJ2" s="22"/>
      <c r="TKK2" s="22"/>
      <c r="TKL2" s="22"/>
      <c r="TKM2" s="22"/>
      <c r="TKN2" s="22"/>
      <c r="TKO2" s="22"/>
      <c r="TKP2" s="22"/>
      <c r="TKQ2" s="22"/>
      <c r="TKR2" s="22"/>
      <c r="TKS2" s="22"/>
      <c r="TKT2" s="22"/>
      <c r="TKU2" s="22"/>
      <c r="TKV2" s="22"/>
      <c r="TKW2" s="22"/>
      <c r="TKX2" s="22"/>
      <c r="TKY2" s="22"/>
      <c r="TKZ2" s="22"/>
      <c r="TLA2" s="22"/>
      <c r="TLB2" s="22"/>
      <c r="TLC2" s="22"/>
      <c r="TLD2" s="22"/>
      <c r="TLE2" s="22"/>
      <c r="TLF2" s="22"/>
      <c r="TLG2" s="22"/>
      <c r="TLH2" s="22"/>
      <c r="TLI2" s="22"/>
      <c r="TLJ2" s="22"/>
      <c r="TLK2" s="22"/>
      <c r="TLL2" s="22"/>
      <c r="TLM2" s="22"/>
      <c r="TLN2" s="22"/>
      <c r="TLO2" s="22"/>
      <c r="TLP2" s="22"/>
      <c r="TLQ2" s="22"/>
      <c r="TLR2" s="22"/>
      <c r="TLS2" s="22"/>
      <c r="TLT2" s="22"/>
      <c r="TLU2" s="22"/>
      <c r="TLV2" s="22"/>
      <c r="TLW2" s="22"/>
      <c r="TLX2" s="22"/>
      <c r="TLY2" s="22"/>
      <c r="TLZ2" s="22"/>
      <c r="TMA2" s="22"/>
      <c r="TMB2" s="22"/>
      <c r="TMC2" s="22"/>
      <c r="TMD2" s="22"/>
      <c r="TME2" s="22"/>
      <c r="TMF2" s="22"/>
      <c r="TMG2" s="22"/>
      <c r="TMH2" s="22"/>
      <c r="TMI2" s="22"/>
      <c r="TMJ2" s="22"/>
      <c r="TMK2" s="22"/>
      <c r="TML2" s="22"/>
      <c r="TMM2" s="22"/>
      <c r="TMN2" s="22"/>
      <c r="TMO2" s="22"/>
      <c r="TMP2" s="22"/>
      <c r="TMQ2" s="22"/>
      <c r="TMR2" s="22"/>
      <c r="TMS2" s="22"/>
      <c r="TMT2" s="22"/>
      <c r="TMU2" s="22"/>
      <c r="TMV2" s="22"/>
      <c r="TMW2" s="22"/>
      <c r="TMX2" s="22"/>
      <c r="TMY2" s="22"/>
      <c r="TMZ2" s="22"/>
      <c r="TNA2" s="22"/>
      <c r="TNB2" s="22"/>
      <c r="TNC2" s="22"/>
      <c r="TND2" s="22"/>
      <c r="TNE2" s="22"/>
      <c r="TNF2" s="22"/>
      <c r="TNG2" s="22"/>
      <c r="TNH2" s="22"/>
      <c r="TNI2" s="22"/>
      <c r="TNJ2" s="22"/>
      <c r="TNK2" s="22"/>
      <c r="TNL2" s="22"/>
      <c r="TNM2" s="22"/>
      <c r="TNN2" s="22"/>
      <c r="TNO2" s="22"/>
      <c r="TNP2" s="22"/>
      <c r="TNQ2" s="22"/>
      <c r="TNR2" s="22"/>
      <c r="TNS2" s="22"/>
      <c r="TNT2" s="22"/>
      <c r="TNU2" s="22"/>
      <c r="TNV2" s="22"/>
      <c r="TNW2" s="22"/>
      <c r="TNX2" s="22"/>
      <c r="TNY2" s="22"/>
      <c r="TNZ2" s="22"/>
      <c r="TOA2" s="22"/>
      <c r="TOB2" s="22"/>
      <c r="TOC2" s="22"/>
      <c r="TOD2" s="22"/>
      <c r="TOE2" s="22"/>
      <c r="TOF2" s="22"/>
      <c r="TOG2" s="22"/>
      <c r="TOH2" s="22"/>
      <c r="TOI2" s="22"/>
      <c r="TOJ2" s="22"/>
      <c r="TOK2" s="22"/>
      <c r="TOL2" s="22"/>
      <c r="TOM2" s="22"/>
      <c r="TON2" s="22"/>
      <c r="TOO2" s="22"/>
      <c r="TOP2" s="22"/>
      <c r="TOQ2" s="22"/>
      <c r="TOR2" s="22"/>
      <c r="TOS2" s="22"/>
      <c r="TOT2" s="22"/>
      <c r="TOU2" s="22"/>
      <c r="TOV2" s="22"/>
      <c r="TOW2" s="22"/>
      <c r="TOX2" s="22"/>
      <c r="TOY2" s="22"/>
      <c r="TOZ2" s="22"/>
      <c r="TPA2" s="22"/>
      <c r="TPB2" s="22"/>
      <c r="TPC2" s="22"/>
      <c r="TPD2" s="22"/>
      <c r="TPE2" s="22"/>
      <c r="TPF2" s="22"/>
      <c r="TPG2" s="22"/>
      <c r="TPH2" s="22"/>
      <c r="TPI2" s="22"/>
      <c r="TPJ2" s="22"/>
      <c r="TPK2" s="22"/>
      <c r="TPL2" s="22"/>
      <c r="TPM2" s="22"/>
      <c r="TPN2" s="22"/>
      <c r="TPO2" s="22"/>
      <c r="TPP2" s="22"/>
      <c r="TPQ2" s="22"/>
      <c r="TPR2" s="22"/>
      <c r="TPS2" s="22"/>
      <c r="TPT2" s="22"/>
      <c r="TPU2" s="22"/>
      <c r="TPV2" s="22"/>
      <c r="TPW2" s="22"/>
      <c r="TPX2" s="22"/>
      <c r="TPY2" s="22"/>
      <c r="TPZ2" s="22"/>
      <c r="TQA2" s="22"/>
      <c r="TQB2" s="22"/>
      <c r="TQC2" s="22"/>
      <c r="TQD2" s="22"/>
      <c r="TQE2" s="22"/>
      <c r="TQF2" s="22"/>
      <c r="TQG2" s="22"/>
      <c r="TQH2" s="22"/>
      <c r="TQI2" s="22"/>
      <c r="TQJ2" s="22"/>
      <c r="TQK2" s="22"/>
      <c r="TQL2" s="22"/>
      <c r="TQM2" s="22"/>
      <c r="TQN2" s="22"/>
      <c r="TQO2" s="22"/>
      <c r="TQP2" s="22"/>
      <c r="TQQ2" s="22"/>
      <c r="TQR2" s="22"/>
      <c r="TQS2" s="22"/>
      <c r="TQT2" s="22"/>
      <c r="TQU2" s="22"/>
      <c r="TQV2" s="22"/>
      <c r="TQW2" s="22"/>
      <c r="TQX2" s="22"/>
      <c r="TQY2" s="22"/>
      <c r="TQZ2" s="22"/>
      <c r="TRA2" s="22"/>
      <c r="TRB2" s="22"/>
      <c r="TRC2" s="22"/>
      <c r="TRD2" s="22"/>
      <c r="TRE2" s="22"/>
      <c r="TRF2" s="22"/>
      <c r="TRG2" s="22"/>
      <c r="TRH2" s="22"/>
      <c r="TRI2" s="22"/>
      <c r="TRJ2" s="22"/>
      <c r="TRK2" s="22"/>
      <c r="TRL2" s="22"/>
      <c r="TRM2" s="22"/>
      <c r="TRN2" s="22"/>
      <c r="TRO2" s="22"/>
      <c r="TRP2" s="22"/>
      <c r="TRQ2" s="22"/>
      <c r="TRR2" s="22"/>
      <c r="TRS2" s="22"/>
      <c r="TRT2" s="22"/>
      <c r="TRU2" s="22"/>
      <c r="TRV2" s="22"/>
      <c r="TRW2" s="22"/>
      <c r="TRX2" s="22"/>
      <c r="TRY2" s="22"/>
      <c r="TRZ2" s="22"/>
      <c r="TSA2" s="22"/>
      <c r="TSB2" s="22"/>
      <c r="TSC2" s="22"/>
      <c r="TSD2" s="22"/>
      <c r="TSE2" s="22"/>
      <c r="TSF2" s="22"/>
      <c r="TSG2" s="22"/>
      <c r="TSH2" s="22"/>
      <c r="TSI2" s="22"/>
      <c r="TSJ2" s="22"/>
      <c r="TSK2" s="22"/>
      <c r="TSL2" s="22"/>
      <c r="TSM2" s="22"/>
      <c r="TSN2" s="22"/>
      <c r="TSO2" s="22"/>
      <c r="TSP2" s="22"/>
      <c r="TSQ2" s="22"/>
      <c r="TSR2" s="22"/>
      <c r="TSS2" s="22"/>
      <c r="TST2" s="22"/>
      <c r="TSU2" s="22"/>
      <c r="TSV2" s="22"/>
      <c r="TSW2" s="22"/>
      <c r="TSX2" s="22"/>
      <c r="TSY2" s="22"/>
      <c r="TSZ2" s="22"/>
      <c r="TTA2" s="22"/>
      <c r="TTB2" s="22"/>
      <c r="TTC2" s="22"/>
      <c r="TTD2" s="22"/>
      <c r="TTE2" s="22"/>
      <c r="TTF2" s="22"/>
      <c r="TTG2" s="22"/>
      <c r="TTH2" s="22"/>
      <c r="TTI2" s="22"/>
      <c r="TTJ2" s="22"/>
      <c r="TTK2" s="22"/>
      <c r="TTL2" s="22"/>
      <c r="TTM2" s="22"/>
      <c r="TTN2" s="22"/>
      <c r="TTO2" s="22"/>
      <c r="TTP2" s="22"/>
      <c r="TTQ2" s="22"/>
      <c r="TTR2" s="22"/>
      <c r="TTS2" s="22"/>
      <c r="TTT2" s="22"/>
      <c r="TTU2" s="22"/>
      <c r="TTV2" s="22"/>
      <c r="TTW2" s="22"/>
      <c r="TTX2" s="22"/>
      <c r="TTY2" s="22"/>
      <c r="TTZ2" s="22"/>
      <c r="TUA2" s="22"/>
      <c r="TUB2" s="22"/>
      <c r="TUC2" s="22"/>
      <c r="TUD2" s="22"/>
      <c r="TUE2" s="22"/>
      <c r="TUF2" s="22"/>
      <c r="TUG2" s="22"/>
      <c r="TUH2" s="22"/>
      <c r="TUI2" s="22"/>
      <c r="TUJ2" s="22"/>
      <c r="TUK2" s="22"/>
      <c r="TUL2" s="22"/>
      <c r="TUM2" s="22"/>
      <c r="TUN2" s="22"/>
      <c r="TUO2" s="22"/>
      <c r="TUP2" s="22"/>
      <c r="TUQ2" s="22"/>
      <c r="TUR2" s="22"/>
      <c r="TUS2" s="22"/>
      <c r="TUT2" s="22"/>
      <c r="TUU2" s="22"/>
      <c r="TUV2" s="22"/>
      <c r="TUW2" s="22"/>
      <c r="TUX2" s="22"/>
      <c r="TUY2" s="22"/>
      <c r="TUZ2" s="22"/>
      <c r="TVA2" s="22"/>
      <c r="TVB2" s="22"/>
      <c r="TVC2" s="22"/>
      <c r="TVD2" s="22"/>
      <c r="TVE2" s="22"/>
      <c r="TVF2" s="22"/>
      <c r="TVG2" s="22"/>
      <c r="TVH2" s="22"/>
      <c r="TVI2" s="22"/>
      <c r="TVJ2" s="22"/>
      <c r="TVK2" s="22"/>
      <c r="TVL2" s="22"/>
      <c r="TVM2" s="22"/>
      <c r="TVN2" s="22"/>
      <c r="TVO2" s="22"/>
      <c r="TVP2" s="22"/>
      <c r="TVQ2" s="22"/>
      <c r="TVR2" s="22"/>
      <c r="TVS2" s="22"/>
      <c r="TVT2" s="22"/>
      <c r="TVU2" s="22"/>
      <c r="TVV2" s="22"/>
      <c r="TVW2" s="22"/>
      <c r="TVX2" s="22"/>
      <c r="TVY2" s="22"/>
      <c r="TVZ2" s="22"/>
      <c r="TWA2" s="22"/>
      <c r="TWB2" s="22"/>
      <c r="TWC2" s="22"/>
      <c r="TWD2" s="22"/>
      <c r="TWE2" s="22"/>
      <c r="TWF2" s="22"/>
      <c r="TWG2" s="22"/>
      <c r="TWH2" s="22"/>
      <c r="TWI2" s="22"/>
      <c r="TWJ2" s="22"/>
      <c r="TWK2" s="22"/>
      <c r="TWL2" s="22"/>
      <c r="TWM2" s="22"/>
      <c r="TWN2" s="22"/>
      <c r="TWO2" s="22"/>
      <c r="TWP2" s="22"/>
      <c r="TWQ2" s="22"/>
      <c r="TWR2" s="22"/>
      <c r="TWS2" s="22"/>
      <c r="TWT2" s="22"/>
      <c r="TWU2" s="22"/>
      <c r="TWV2" s="22"/>
      <c r="TWW2" s="22"/>
      <c r="TWX2" s="22"/>
      <c r="TWY2" s="22"/>
      <c r="TWZ2" s="22"/>
      <c r="TXA2" s="22"/>
      <c r="TXB2" s="22"/>
      <c r="TXC2" s="22"/>
      <c r="TXD2" s="22"/>
      <c r="TXE2" s="22"/>
      <c r="TXF2" s="22"/>
      <c r="TXG2" s="22"/>
      <c r="TXH2" s="22"/>
      <c r="TXI2" s="22"/>
      <c r="TXJ2" s="22"/>
      <c r="TXK2" s="22"/>
      <c r="TXL2" s="22"/>
      <c r="TXM2" s="22"/>
      <c r="TXN2" s="22"/>
      <c r="TXO2" s="22"/>
      <c r="TXP2" s="22"/>
      <c r="TXQ2" s="22"/>
      <c r="TXR2" s="22"/>
      <c r="TXS2" s="22"/>
      <c r="TXT2" s="22"/>
      <c r="TXU2" s="22"/>
      <c r="TXV2" s="22"/>
      <c r="TXW2" s="22"/>
      <c r="TXX2" s="22"/>
      <c r="TXY2" s="22"/>
      <c r="TXZ2" s="22"/>
      <c r="TYA2" s="22"/>
      <c r="TYB2" s="22"/>
      <c r="TYC2" s="22"/>
      <c r="TYD2" s="22"/>
      <c r="TYE2" s="22"/>
      <c r="TYF2" s="22"/>
      <c r="TYG2" s="22"/>
      <c r="TYH2" s="22"/>
      <c r="TYI2" s="22"/>
      <c r="TYJ2" s="22"/>
      <c r="TYK2" s="22"/>
      <c r="TYL2" s="22"/>
      <c r="TYM2" s="22"/>
      <c r="TYN2" s="22"/>
      <c r="TYO2" s="22"/>
      <c r="TYP2" s="22"/>
      <c r="TYQ2" s="22"/>
      <c r="TYR2" s="22"/>
      <c r="TYS2" s="22"/>
      <c r="TYT2" s="22"/>
      <c r="TYU2" s="22"/>
      <c r="TYV2" s="22"/>
      <c r="TYW2" s="22"/>
      <c r="TYX2" s="22"/>
      <c r="TYY2" s="22"/>
      <c r="TYZ2" s="22"/>
      <c r="TZA2" s="22"/>
      <c r="TZB2" s="22"/>
      <c r="TZC2" s="22"/>
      <c r="TZD2" s="22"/>
      <c r="TZE2" s="22"/>
      <c r="TZF2" s="22"/>
      <c r="TZG2" s="22"/>
      <c r="TZH2" s="22"/>
      <c r="TZI2" s="22"/>
      <c r="TZJ2" s="22"/>
      <c r="TZK2" s="22"/>
      <c r="TZL2" s="22"/>
      <c r="TZM2" s="22"/>
      <c r="TZN2" s="22"/>
      <c r="TZO2" s="22"/>
      <c r="TZP2" s="22"/>
      <c r="TZQ2" s="22"/>
      <c r="TZR2" s="22"/>
      <c r="TZS2" s="22"/>
      <c r="TZT2" s="22"/>
      <c r="TZU2" s="22"/>
      <c r="TZV2" s="22"/>
      <c r="TZW2" s="22"/>
      <c r="TZX2" s="22"/>
      <c r="TZY2" s="22"/>
      <c r="TZZ2" s="22"/>
      <c r="UAA2" s="22"/>
      <c r="UAB2" s="22"/>
      <c r="UAC2" s="22"/>
      <c r="UAD2" s="22"/>
      <c r="UAE2" s="22"/>
      <c r="UAF2" s="22"/>
      <c r="UAG2" s="22"/>
      <c r="UAH2" s="22"/>
      <c r="UAI2" s="22"/>
      <c r="UAJ2" s="22"/>
      <c r="UAK2" s="22"/>
      <c r="UAL2" s="22"/>
      <c r="UAM2" s="22"/>
      <c r="UAN2" s="22"/>
      <c r="UAO2" s="22"/>
      <c r="UAP2" s="22"/>
      <c r="UAQ2" s="22"/>
      <c r="UAR2" s="22"/>
      <c r="UAS2" s="22"/>
      <c r="UAT2" s="22"/>
      <c r="UAU2" s="22"/>
      <c r="UAV2" s="22"/>
      <c r="UAW2" s="22"/>
      <c r="UAX2" s="22"/>
      <c r="UAY2" s="22"/>
      <c r="UAZ2" s="22"/>
      <c r="UBA2" s="22"/>
      <c r="UBB2" s="22"/>
      <c r="UBC2" s="22"/>
      <c r="UBD2" s="22"/>
      <c r="UBE2" s="22"/>
      <c r="UBF2" s="22"/>
      <c r="UBG2" s="22"/>
      <c r="UBH2" s="22"/>
      <c r="UBI2" s="22"/>
      <c r="UBJ2" s="22"/>
      <c r="UBK2" s="22"/>
      <c r="UBL2" s="22"/>
      <c r="UBM2" s="22"/>
      <c r="UBN2" s="22"/>
      <c r="UBO2" s="22"/>
      <c r="UBP2" s="22"/>
      <c r="UBQ2" s="22"/>
      <c r="UBR2" s="22"/>
      <c r="UBS2" s="22"/>
      <c r="UBT2" s="22"/>
      <c r="UBU2" s="22"/>
      <c r="UBV2" s="22"/>
      <c r="UBW2" s="22"/>
      <c r="UBX2" s="22"/>
      <c r="UBY2" s="22"/>
      <c r="UBZ2" s="22"/>
      <c r="UCA2" s="22"/>
      <c r="UCB2" s="22"/>
      <c r="UCC2" s="22"/>
      <c r="UCD2" s="22"/>
      <c r="UCE2" s="22"/>
      <c r="UCF2" s="22"/>
      <c r="UCG2" s="22"/>
      <c r="UCH2" s="22"/>
      <c r="UCI2" s="22"/>
      <c r="UCJ2" s="22"/>
      <c r="UCK2" s="22"/>
      <c r="UCL2" s="22"/>
      <c r="UCM2" s="22"/>
      <c r="UCN2" s="22"/>
      <c r="UCO2" s="22"/>
      <c r="UCP2" s="22"/>
      <c r="UCQ2" s="22"/>
      <c r="UCR2" s="22"/>
      <c r="UCS2" s="22"/>
      <c r="UCT2" s="22"/>
      <c r="UCU2" s="22"/>
      <c r="UCV2" s="22"/>
      <c r="UCW2" s="22"/>
      <c r="UCX2" s="22"/>
      <c r="UCY2" s="22"/>
      <c r="UCZ2" s="22"/>
      <c r="UDA2" s="22"/>
      <c r="UDB2" s="22"/>
      <c r="UDC2" s="22"/>
      <c r="UDD2" s="22"/>
      <c r="UDE2" s="22"/>
      <c r="UDF2" s="22"/>
      <c r="UDG2" s="22"/>
      <c r="UDH2" s="22"/>
      <c r="UDI2" s="22"/>
      <c r="UDJ2" s="22"/>
      <c r="UDK2" s="22"/>
      <c r="UDL2" s="22"/>
      <c r="UDM2" s="22"/>
      <c r="UDN2" s="22"/>
      <c r="UDO2" s="22"/>
      <c r="UDP2" s="22"/>
      <c r="UDQ2" s="22"/>
      <c r="UDR2" s="22"/>
      <c r="UDS2" s="22"/>
      <c r="UDT2" s="22"/>
      <c r="UDU2" s="22"/>
      <c r="UDV2" s="22"/>
      <c r="UDW2" s="22"/>
      <c r="UDX2" s="22"/>
      <c r="UDY2" s="22"/>
      <c r="UDZ2" s="22"/>
      <c r="UEA2" s="22"/>
      <c r="UEB2" s="22"/>
      <c r="UEC2" s="22"/>
      <c r="UED2" s="22"/>
      <c r="UEE2" s="22"/>
      <c r="UEF2" s="22"/>
      <c r="UEG2" s="22"/>
      <c r="UEH2" s="22"/>
      <c r="UEI2" s="22"/>
      <c r="UEJ2" s="22"/>
      <c r="UEK2" s="22"/>
      <c r="UEL2" s="22"/>
      <c r="UEM2" s="22"/>
      <c r="UEN2" s="22"/>
      <c r="UEO2" s="22"/>
      <c r="UEP2" s="22"/>
      <c r="UEQ2" s="22"/>
      <c r="UER2" s="22"/>
      <c r="UES2" s="22"/>
      <c r="UET2" s="22"/>
      <c r="UEU2" s="22"/>
      <c r="UEV2" s="22"/>
      <c r="UEW2" s="22"/>
      <c r="UEX2" s="22"/>
      <c r="UEY2" s="22"/>
      <c r="UEZ2" s="22"/>
      <c r="UFA2" s="22"/>
      <c r="UFB2" s="22"/>
      <c r="UFC2" s="22"/>
      <c r="UFD2" s="22"/>
      <c r="UFE2" s="22"/>
      <c r="UFF2" s="22"/>
      <c r="UFG2" s="22"/>
      <c r="UFH2" s="22"/>
      <c r="UFI2" s="22"/>
      <c r="UFJ2" s="22"/>
      <c r="UFK2" s="22"/>
      <c r="UFL2" s="22"/>
      <c r="UFM2" s="22"/>
      <c r="UFN2" s="22"/>
      <c r="UFO2" s="22"/>
      <c r="UFP2" s="22"/>
      <c r="UFQ2" s="22"/>
      <c r="UFR2" s="22"/>
      <c r="UFS2" s="22"/>
      <c r="UFT2" s="22"/>
      <c r="UFU2" s="22"/>
      <c r="UFV2" s="22"/>
      <c r="UFW2" s="22"/>
      <c r="UFX2" s="22"/>
      <c r="UFY2" s="22"/>
      <c r="UFZ2" s="22"/>
      <c r="UGA2" s="22"/>
      <c r="UGB2" s="22"/>
      <c r="UGC2" s="22"/>
      <c r="UGD2" s="22"/>
      <c r="UGE2" s="22"/>
      <c r="UGF2" s="22"/>
      <c r="UGG2" s="22"/>
      <c r="UGH2" s="22"/>
      <c r="UGI2" s="22"/>
      <c r="UGJ2" s="22"/>
      <c r="UGK2" s="22"/>
      <c r="UGL2" s="22"/>
      <c r="UGM2" s="22"/>
      <c r="UGN2" s="22"/>
      <c r="UGO2" s="22"/>
      <c r="UGP2" s="22"/>
      <c r="UGQ2" s="22"/>
      <c r="UGR2" s="22"/>
      <c r="UGS2" s="22"/>
      <c r="UGT2" s="22"/>
      <c r="UGU2" s="22"/>
      <c r="UGV2" s="22"/>
      <c r="UGW2" s="22"/>
      <c r="UGX2" s="22"/>
      <c r="UGY2" s="22"/>
      <c r="UGZ2" s="22"/>
      <c r="UHA2" s="22"/>
      <c r="UHB2" s="22"/>
      <c r="UHC2" s="22"/>
      <c r="UHD2" s="22"/>
      <c r="UHE2" s="22"/>
      <c r="UHF2" s="22"/>
      <c r="UHG2" s="22"/>
      <c r="UHH2" s="22"/>
      <c r="UHI2" s="22"/>
      <c r="UHJ2" s="22"/>
      <c r="UHK2" s="22"/>
      <c r="UHL2" s="22"/>
      <c r="UHM2" s="22"/>
      <c r="UHN2" s="22"/>
      <c r="UHO2" s="22"/>
      <c r="UHP2" s="22"/>
      <c r="UHQ2" s="22"/>
      <c r="UHR2" s="22"/>
      <c r="UHS2" s="22"/>
      <c r="UHT2" s="22"/>
      <c r="UHU2" s="22"/>
      <c r="UHV2" s="22"/>
      <c r="UHW2" s="22"/>
      <c r="UHX2" s="22"/>
      <c r="UHY2" s="22"/>
      <c r="UHZ2" s="22"/>
      <c r="UIA2" s="22"/>
      <c r="UIB2" s="22"/>
      <c r="UIC2" s="22"/>
      <c r="UID2" s="22"/>
      <c r="UIE2" s="22"/>
      <c r="UIF2" s="22"/>
      <c r="UIG2" s="22"/>
      <c r="UIH2" s="22"/>
      <c r="UII2" s="22"/>
      <c r="UIJ2" s="22"/>
      <c r="UIK2" s="22"/>
      <c r="UIL2" s="22"/>
      <c r="UIM2" s="22"/>
      <c r="UIN2" s="22"/>
      <c r="UIO2" s="22"/>
      <c r="UIP2" s="22"/>
      <c r="UIQ2" s="22"/>
      <c r="UIR2" s="22"/>
      <c r="UIS2" s="22"/>
      <c r="UIT2" s="22"/>
      <c r="UIU2" s="22"/>
      <c r="UIV2" s="22"/>
      <c r="UIW2" s="22"/>
      <c r="UIX2" s="22"/>
      <c r="UIY2" s="22"/>
      <c r="UIZ2" s="22"/>
      <c r="UJA2" s="22"/>
      <c r="UJB2" s="22"/>
      <c r="UJC2" s="22"/>
      <c r="UJD2" s="22"/>
      <c r="UJE2" s="22"/>
      <c r="UJF2" s="22"/>
      <c r="UJG2" s="22"/>
      <c r="UJH2" s="22"/>
      <c r="UJI2" s="22"/>
      <c r="UJJ2" s="22"/>
      <c r="UJK2" s="22"/>
      <c r="UJL2" s="22"/>
      <c r="UJM2" s="22"/>
      <c r="UJN2" s="22"/>
      <c r="UJO2" s="22"/>
      <c r="UJP2" s="22"/>
      <c r="UJQ2" s="22"/>
      <c r="UJR2" s="22"/>
      <c r="UJS2" s="22"/>
      <c r="UJT2" s="22"/>
      <c r="UJU2" s="22"/>
      <c r="UJV2" s="22"/>
      <c r="UJW2" s="22"/>
      <c r="UJX2" s="22"/>
      <c r="UJY2" s="22"/>
      <c r="UJZ2" s="22"/>
      <c r="UKA2" s="22"/>
      <c r="UKB2" s="22"/>
      <c r="UKC2" s="22"/>
      <c r="UKD2" s="22"/>
      <c r="UKE2" s="22"/>
      <c r="UKF2" s="22"/>
      <c r="UKG2" s="22"/>
      <c r="UKH2" s="22"/>
      <c r="UKI2" s="22"/>
      <c r="UKJ2" s="22"/>
      <c r="UKK2" s="22"/>
      <c r="UKL2" s="22"/>
      <c r="UKM2" s="22"/>
      <c r="UKN2" s="22"/>
      <c r="UKO2" s="22"/>
      <c r="UKP2" s="22"/>
      <c r="UKQ2" s="22"/>
      <c r="UKR2" s="22"/>
      <c r="UKS2" s="22"/>
      <c r="UKT2" s="22"/>
      <c r="UKU2" s="22"/>
      <c r="UKV2" s="22"/>
      <c r="UKW2" s="22"/>
      <c r="UKX2" s="22"/>
      <c r="UKY2" s="22"/>
      <c r="UKZ2" s="22"/>
      <c r="ULA2" s="22"/>
      <c r="ULB2" s="22"/>
      <c r="ULC2" s="22"/>
      <c r="ULD2" s="22"/>
      <c r="ULE2" s="22"/>
      <c r="ULF2" s="22"/>
      <c r="ULG2" s="22"/>
      <c r="ULH2" s="22"/>
      <c r="ULI2" s="22"/>
      <c r="ULJ2" s="22"/>
      <c r="ULK2" s="22"/>
      <c r="ULL2" s="22"/>
      <c r="ULM2" s="22"/>
      <c r="ULN2" s="22"/>
      <c r="ULO2" s="22"/>
      <c r="ULP2" s="22"/>
      <c r="ULQ2" s="22"/>
      <c r="ULR2" s="22"/>
      <c r="ULS2" s="22"/>
      <c r="ULT2" s="22"/>
      <c r="ULU2" s="22"/>
      <c r="ULV2" s="22"/>
      <c r="ULW2" s="22"/>
      <c r="ULX2" s="22"/>
      <c r="ULY2" s="22"/>
      <c r="ULZ2" s="22"/>
      <c r="UMA2" s="22"/>
      <c r="UMB2" s="22"/>
      <c r="UMC2" s="22"/>
      <c r="UMD2" s="22"/>
      <c r="UME2" s="22"/>
      <c r="UMF2" s="22"/>
      <c r="UMG2" s="22"/>
      <c r="UMH2" s="22"/>
      <c r="UMI2" s="22"/>
      <c r="UMJ2" s="22"/>
      <c r="UMK2" s="22"/>
      <c r="UML2" s="22"/>
      <c r="UMM2" s="22"/>
      <c r="UMN2" s="22"/>
      <c r="UMO2" s="22"/>
      <c r="UMP2" s="22"/>
      <c r="UMQ2" s="22"/>
      <c r="UMR2" s="22"/>
      <c r="UMS2" s="22"/>
      <c r="UMT2" s="22"/>
      <c r="UMU2" s="22"/>
      <c r="UMV2" s="22"/>
      <c r="UMW2" s="22"/>
      <c r="UMX2" s="22"/>
      <c r="UMY2" s="22"/>
      <c r="UMZ2" s="22"/>
      <c r="UNA2" s="22"/>
      <c r="UNB2" s="22"/>
      <c r="UNC2" s="22"/>
      <c r="UND2" s="22"/>
      <c r="UNE2" s="22"/>
      <c r="UNF2" s="22"/>
      <c r="UNG2" s="22"/>
      <c r="UNH2" s="22"/>
      <c r="UNI2" s="22"/>
      <c r="UNJ2" s="22"/>
      <c r="UNK2" s="22"/>
      <c r="UNL2" s="22"/>
      <c r="UNM2" s="22"/>
      <c r="UNN2" s="22"/>
      <c r="UNO2" s="22"/>
      <c r="UNP2" s="22"/>
      <c r="UNQ2" s="22"/>
      <c r="UNR2" s="22"/>
      <c r="UNS2" s="22"/>
      <c r="UNT2" s="22"/>
      <c r="UNU2" s="22"/>
      <c r="UNV2" s="22"/>
      <c r="UNW2" s="22"/>
      <c r="UNX2" s="22"/>
      <c r="UNY2" s="22"/>
      <c r="UNZ2" s="22"/>
      <c r="UOA2" s="22"/>
      <c r="UOB2" s="22"/>
      <c r="UOC2" s="22"/>
      <c r="UOD2" s="22"/>
      <c r="UOE2" s="22"/>
      <c r="UOF2" s="22"/>
      <c r="UOG2" s="22"/>
      <c r="UOH2" s="22"/>
      <c r="UOI2" s="22"/>
      <c r="UOJ2" s="22"/>
      <c r="UOK2" s="22"/>
      <c r="UOL2" s="22"/>
      <c r="UOM2" s="22"/>
      <c r="UON2" s="22"/>
      <c r="UOO2" s="22"/>
      <c r="UOP2" s="22"/>
      <c r="UOQ2" s="22"/>
      <c r="UOR2" s="22"/>
      <c r="UOS2" s="22"/>
      <c r="UOT2" s="22"/>
      <c r="UOU2" s="22"/>
      <c r="UOV2" s="22"/>
      <c r="UOW2" s="22"/>
      <c r="UOX2" s="22"/>
      <c r="UOY2" s="22"/>
      <c r="UOZ2" s="22"/>
      <c r="UPA2" s="22"/>
      <c r="UPB2" s="22"/>
      <c r="UPC2" s="22"/>
      <c r="UPD2" s="22"/>
      <c r="UPE2" s="22"/>
      <c r="UPF2" s="22"/>
      <c r="UPG2" s="22"/>
      <c r="UPH2" s="22"/>
      <c r="UPI2" s="22"/>
      <c r="UPJ2" s="22"/>
      <c r="UPK2" s="22"/>
      <c r="UPL2" s="22"/>
      <c r="UPM2" s="22"/>
      <c r="UPN2" s="22"/>
      <c r="UPO2" s="22"/>
      <c r="UPP2" s="22"/>
      <c r="UPQ2" s="22"/>
      <c r="UPR2" s="22"/>
      <c r="UPS2" s="22"/>
      <c r="UPT2" s="22"/>
      <c r="UPU2" s="22"/>
      <c r="UPV2" s="22"/>
      <c r="UPW2" s="22"/>
      <c r="UPX2" s="22"/>
      <c r="UPY2" s="22"/>
      <c r="UPZ2" s="22"/>
      <c r="UQA2" s="22"/>
      <c r="UQB2" s="22"/>
      <c r="UQC2" s="22"/>
      <c r="UQD2" s="22"/>
      <c r="UQE2" s="22"/>
      <c r="UQF2" s="22"/>
      <c r="UQG2" s="22"/>
      <c r="UQH2" s="22"/>
      <c r="UQI2" s="22"/>
      <c r="UQJ2" s="22"/>
      <c r="UQK2" s="22"/>
      <c r="UQL2" s="22"/>
      <c r="UQM2" s="22"/>
      <c r="UQN2" s="22"/>
      <c r="UQO2" s="22"/>
      <c r="UQP2" s="22"/>
      <c r="UQQ2" s="22"/>
      <c r="UQR2" s="22"/>
      <c r="UQS2" s="22"/>
      <c r="UQT2" s="22"/>
      <c r="UQU2" s="22"/>
      <c r="UQV2" s="22"/>
      <c r="UQW2" s="22"/>
      <c r="UQX2" s="22"/>
      <c r="UQY2" s="22"/>
      <c r="UQZ2" s="22"/>
      <c r="URA2" s="22"/>
      <c r="URB2" s="22"/>
      <c r="URC2" s="22"/>
      <c r="URD2" s="22"/>
      <c r="URE2" s="22"/>
      <c r="URF2" s="22"/>
      <c r="URG2" s="22"/>
      <c r="URH2" s="22"/>
      <c r="URI2" s="22"/>
      <c r="URJ2" s="22"/>
      <c r="URK2" s="22"/>
      <c r="URL2" s="22"/>
      <c r="URM2" s="22"/>
      <c r="URN2" s="22"/>
      <c r="URO2" s="22"/>
      <c r="URP2" s="22"/>
      <c r="URQ2" s="22"/>
      <c r="URR2" s="22"/>
      <c r="URS2" s="22"/>
      <c r="URT2" s="22"/>
      <c r="URU2" s="22"/>
      <c r="URV2" s="22"/>
      <c r="URW2" s="22"/>
      <c r="URX2" s="22"/>
      <c r="URY2" s="22"/>
      <c r="URZ2" s="22"/>
      <c r="USA2" s="22"/>
      <c r="USB2" s="22"/>
      <c r="USC2" s="22"/>
      <c r="USD2" s="22"/>
      <c r="USE2" s="22"/>
      <c r="USF2" s="22"/>
      <c r="USG2" s="22"/>
      <c r="USH2" s="22"/>
      <c r="USI2" s="22"/>
      <c r="USJ2" s="22"/>
      <c r="USK2" s="22"/>
      <c r="USL2" s="22"/>
      <c r="USM2" s="22"/>
      <c r="USN2" s="22"/>
      <c r="USO2" s="22"/>
      <c r="USP2" s="22"/>
      <c r="USQ2" s="22"/>
      <c r="USR2" s="22"/>
      <c r="USS2" s="22"/>
      <c r="UST2" s="22"/>
      <c r="USU2" s="22"/>
      <c r="USV2" s="22"/>
      <c r="USW2" s="22"/>
      <c r="USX2" s="22"/>
      <c r="USY2" s="22"/>
      <c r="USZ2" s="22"/>
      <c r="UTA2" s="22"/>
      <c r="UTB2" s="22"/>
      <c r="UTC2" s="22"/>
      <c r="UTD2" s="22"/>
      <c r="UTE2" s="22"/>
      <c r="UTF2" s="22"/>
      <c r="UTG2" s="22"/>
      <c r="UTH2" s="22"/>
      <c r="UTI2" s="22"/>
      <c r="UTJ2" s="22"/>
      <c r="UTK2" s="22"/>
      <c r="UTL2" s="22"/>
      <c r="UTM2" s="22"/>
      <c r="UTN2" s="22"/>
      <c r="UTO2" s="22"/>
      <c r="UTP2" s="22"/>
      <c r="UTQ2" s="22"/>
      <c r="UTR2" s="22"/>
      <c r="UTS2" s="22"/>
      <c r="UTT2" s="22"/>
      <c r="UTU2" s="22"/>
      <c r="UTV2" s="22"/>
      <c r="UTW2" s="22"/>
      <c r="UTX2" s="22"/>
      <c r="UTY2" s="22"/>
      <c r="UTZ2" s="22"/>
      <c r="UUA2" s="22"/>
      <c r="UUB2" s="22"/>
      <c r="UUC2" s="22"/>
      <c r="UUD2" s="22"/>
      <c r="UUE2" s="22"/>
      <c r="UUF2" s="22"/>
      <c r="UUG2" s="22"/>
      <c r="UUH2" s="22"/>
      <c r="UUI2" s="22"/>
      <c r="UUJ2" s="22"/>
      <c r="UUK2" s="22"/>
      <c r="UUL2" s="22"/>
      <c r="UUM2" s="22"/>
      <c r="UUN2" s="22"/>
      <c r="UUO2" s="22"/>
      <c r="UUP2" s="22"/>
      <c r="UUQ2" s="22"/>
      <c r="UUR2" s="22"/>
      <c r="UUS2" s="22"/>
      <c r="UUT2" s="22"/>
      <c r="UUU2" s="22"/>
      <c r="UUV2" s="22"/>
      <c r="UUW2" s="22"/>
      <c r="UUX2" s="22"/>
      <c r="UUY2" s="22"/>
      <c r="UUZ2" s="22"/>
      <c r="UVA2" s="22"/>
      <c r="UVB2" s="22"/>
      <c r="UVC2" s="22"/>
      <c r="UVD2" s="22"/>
      <c r="UVE2" s="22"/>
      <c r="UVF2" s="22"/>
      <c r="UVG2" s="22"/>
      <c r="UVH2" s="22"/>
      <c r="UVI2" s="22"/>
      <c r="UVJ2" s="22"/>
      <c r="UVK2" s="22"/>
      <c r="UVL2" s="22"/>
      <c r="UVM2" s="22"/>
      <c r="UVN2" s="22"/>
      <c r="UVO2" s="22"/>
      <c r="UVP2" s="22"/>
      <c r="UVQ2" s="22"/>
      <c r="UVR2" s="22"/>
      <c r="UVS2" s="22"/>
      <c r="UVT2" s="22"/>
      <c r="UVU2" s="22"/>
      <c r="UVV2" s="22"/>
      <c r="UVW2" s="22"/>
      <c r="UVX2" s="22"/>
      <c r="UVY2" s="22"/>
      <c r="UVZ2" s="22"/>
      <c r="UWA2" s="22"/>
      <c r="UWB2" s="22"/>
      <c r="UWC2" s="22"/>
      <c r="UWD2" s="22"/>
      <c r="UWE2" s="22"/>
      <c r="UWF2" s="22"/>
      <c r="UWG2" s="22"/>
      <c r="UWH2" s="22"/>
      <c r="UWI2" s="22"/>
      <c r="UWJ2" s="22"/>
      <c r="UWK2" s="22"/>
      <c r="UWL2" s="22"/>
      <c r="UWM2" s="22"/>
      <c r="UWN2" s="22"/>
      <c r="UWO2" s="22"/>
      <c r="UWP2" s="22"/>
      <c r="UWQ2" s="22"/>
      <c r="UWR2" s="22"/>
      <c r="UWS2" s="22"/>
      <c r="UWT2" s="22"/>
      <c r="UWU2" s="22"/>
      <c r="UWV2" s="22"/>
      <c r="UWW2" s="22"/>
      <c r="UWX2" s="22"/>
      <c r="UWY2" s="22"/>
      <c r="UWZ2" s="22"/>
      <c r="UXA2" s="22"/>
      <c r="UXB2" s="22"/>
      <c r="UXC2" s="22"/>
      <c r="UXD2" s="22"/>
      <c r="UXE2" s="22"/>
      <c r="UXF2" s="22"/>
      <c r="UXG2" s="22"/>
      <c r="UXH2" s="22"/>
      <c r="UXI2" s="22"/>
      <c r="UXJ2" s="22"/>
      <c r="UXK2" s="22"/>
      <c r="UXL2" s="22"/>
      <c r="UXM2" s="22"/>
      <c r="UXN2" s="22"/>
      <c r="UXO2" s="22"/>
      <c r="UXP2" s="22"/>
      <c r="UXQ2" s="22"/>
      <c r="UXR2" s="22"/>
      <c r="UXS2" s="22"/>
      <c r="UXT2" s="22"/>
      <c r="UXU2" s="22"/>
      <c r="UXV2" s="22"/>
      <c r="UXW2" s="22"/>
      <c r="UXX2" s="22"/>
      <c r="UXY2" s="22"/>
      <c r="UXZ2" s="22"/>
      <c r="UYA2" s="22"/>
      <c r="UYB2" s="22"/>
      <c r="UYC2" s="22"/>
      <c r="UYD2" s="22"/>
      <c r="UYE2" s="22"/>
      <c r="UYF2" s="22"/>
      <c r="UYG2" s="22"/>
      <c r="UYH2" s="22"/>
      <c r="UYI2" s="22"/>
      <c r="UYJ2" s="22"/>
      <c r="UYK2" s="22"/>
      <c r="UYL2" s="22"/>
      <c r="UYM2" s="22"/>
      <c r="UYN2" s="22"/>
      <c r="UYO2" s="22"/>
      <c r="UYP2" s="22"/>
      <c r="UYQ2" s="22"/>
      <c r="UYR2" s="22"/>
      <c r="UYS2" s="22"/>
      <c r="UYT2" s="22"/>
      <c r="UYU2" s="22"/>
      <c r="UYV2" s="22"/>
      <c r="UYW2" s="22"/>
      <c r="UYX2" s="22"/>
      <c r="UYY2" s="22"/>
      <c r="UYZ2" s="22"/>
      <c r="UZA2" s="22"/>
      <c r="UZB2" s="22"/>
      <c r="UZC2" s="22"/>
      <c r="UZD2" s="22"/>
      <c r="UZE2" s="22"/>
      <c r="UZF2" s="22"/>
      <c r="UZG2" s="22"/>
      <c r="UZH2" s="22"/>
      <c r="UZI2" s="22"/>
      <c r="UZJ2" s="22"/>
      <c r="UZK2" s="22"/>
      <c r="UZL2" s="22"/>
      <c r="UZM2" s="22"/>
      <c r="UZN2" s="22"/>
      <c r="UZO2" s="22"/>
      <c r="UZP2" s="22"/>
      <c r="UZQ2" s="22"/>
      <c r="UZR2" s="22"/>
      <c r="UZS2" s="22"/>
      <c r="UZT2" s="22"/>
      <c r="UZU2" s="22"/>
      <c r="UZV2" s="22"/>
      <c r="UZW2" s="22"/>
      <c r="UZX2" s="22"/>
      <c r="UZY2" s="22"/>
      <c r="UZZ2" s="22"/>
      <c r="VAA2" s="22"/>
      <c r="VAB2" s="22"/>
      <c r="VAC2" s="22"/>
      <c r="VAD2" s="22"/>
      <c r="VAE2" s="22"/>
      <c r="VAF2" s="22"/>
      <c r="VAG2" s="22"/>
      <c r="VAH2" s="22"/>
      <c r="VAI2" s="22"/>
      <c r="VAJ2" s="22"/>
      <c r="VAK2" s="22"/>
      <c r="VAL2" s="22"/>
      <c r="VAM2" s="22"/>
      <c r="VAN2" s="22"/>
      <c r="VAO2" s="22"/>
      <c r="VAP2" s="22"/>
      <c r="VAQ2" s="22"/>
      <c r="VAR2" s="22"/>
      <c r="VAS2" s="22"/>
      <c r="VAT2" s="22"/>
      <c r="VAU2" s="22"/>
      <c r="VAV2" s="22"/>
      <c r="VAW2" s="22"/>
      <c r="VAX2" s="22"/>
      <c r="VAY2" s="22"/>
      <c r="VAZ2" s="22"/>
      <c r="VBA2" s="22"/>
      <c r="VBB2" s="22"/>
      <c r="VBC2" s="22"/>
      <c r="VBD2" s="22"/>
      <c r="VBE2" s="22"/>
      <c r="VBF2" s="22"/>
      <c r="VBG2" s="22"/>
      <c r="VBH2" s="22"/>
      <c r="VBI2" s="22"/>
      <c r="VBJ2" s="22"/>
      <c r="VBK2" s="22"/>
      <c r="VBL2" s="22"/>
      <c r="VBM2" s="22"/>
      <c r="VBN2" s="22"/>
      <c r="VBO2" s="22"/>
      <c r="VBP2" s="22"/>
      <c r="VBQ2" s="22"/>
      <c r="VBR2" s="22"/>
      <c r="VBS2" s="22"/>
      <c r="VBT2" s="22"/>
      <c r="VBU2" s="22"/>
      <c r="VBV2" s="22"/>
      <c r="VBW2" s="22"/>
      <c r="VBX2" s="22"/>
      <c r="VBY2" s="22"/>
      <c r="VBZ2" s="22"/>
      <c r="VCA2" s="22"/>
      <c r="VCB2" s="22"/>
      <c r="VCC2" s="22"/>
      <c r="VCD2" s="22"/>
      <c r="VCE2" s="22"/>
      <c r="VCF2" s="22"/>
      <c r="VCG2" s="22"/>
      <c r="VCH2" s="22"/>
      <c r="VCI2" s="22"/>
      <c r="VCJ2" s="22"/>
      <c r="VCK2" s="22"/>
      <c r="VCL2" s="22"/>
      <c r="VCM2" s="22"/>
      <c r="VCN2" s="22"/>
      <c r="VCO2" s="22"/>
      <c r="VCP2" s="22"/>
      <c r="VCQ2" s="22"/>
      <c r="VCR2" s="22"/>
      <c r="VCS2" s="22"/>
      <c r="VCT2" s="22"/>
      <c r="VCU2" s="22"/>
      <c r="VCV2" s="22"/>
      <c r="VCW2" s="22"/>
      <c r="VCX2" s="22"/>
      <c r="VCY2" s="22"/>
      <c r="VCZ2" s="22"/>
      <c r="VDA2" s="22"/>
      <c r="VDB2" s="22"/>
      <c r="VDC2" s="22"/>
      <c r="VDD2" s="22"/>
      <c r="VDE2" s="22"/>
      <c r="VDF2" s="22"/>
      <c r="VDG2" s="22"/>
      <c r="VDH2" s="22"/>
      <c r="VDI2" s="22"/>
      <c r="VDJ2" s="22"/>
      <c r="VDK2" s="22"/>
      <c r="VDL2" s="22"/>
      <c r="VDM2" s="22"/>
      <c r="VDN2" s="22"/>
      <c r="VDO2" s="22"/>
      <c r="VDP2" s="22"/>
      <c r="VDQ2" s="22"/>
      <c r="VDR2" s="22"/>
      <c r="VDS2" s="22"/>
      <c r="VDT2" s="22"/>
      <c r="VDU2" s="22"/>
      <c r="VDV2" s="22"/>
      <c r="VDW2" s="22"/>
      <c r="VDX2" s="22"/>
      <c r="VDY2" s="22"/>
      <c r="VDZ2" s="22"/>
      <c r="VEA2" s="22"/>
      <c r="VEB2" s="22"/>
      <c r="VEC2" s="22"/>
      <c r="VED2" s="22"/>
      <c r="VEE2" s="22"/>
      <c r="VEF2" s="22"/>
      <c r="VEG2" s="22"/>
      <c r="VEH2" s="22"/>
      <c r="VEI2" s="22"/>
      <c r="VEJ2" s="22"/>
      <c r="VEK2" s="22"/>
      <c r="VEL2" s="22"/>
      <c r="VEM2" s="22"/>
      <c r="VEN2" s="22"/>
      <c r="VEO2" s="22"/>
      <c r="VEP2" s="22"/>
      <c r="VEQ2" s="22"/>
      <c r="VER2" s="22"/>
      <c r="VES2" s="22"/>
      <c r="VET2" s="22"/>
      <c r="VEU2" s="22"/>
      <c r="VEV2" s="22"/>
      <c r="VEW2" s="22"/>
      <c r="VEX2" s="22"/>
      <c r="VEY2" s="22"/>
      <c r="VEZ2" s="22"/>
      <c r="VFA2" s="22"/>
      <c r="VFB2" s="22"/>
      <c r="VFC2" s="22"/>
      <c r="VFD2" s="22"/>
      <c r="VFE2" s="22"/>
      <c r="VFF2" s="22"/>
      <c r="VFG2" s="22"/>
      <c r="VFH2" s="22"/>
      <c r="VFI2" s="22"/>
      <c r="VFJ2" s="22"/>
      <c r="VFK2" s="22"/>
      <c r="VFL2" s="22"/>
      <c r="VFM2" s="22"/>
      <c r="VFN2" s="22"/>
      <c r="VFO2" s="22"/>
      <c r="VFP2" s="22"/>
      <c r="VFQ2" s="22"/>
      <c r="VFR2" s="22"/>
      <c r="VFS2" s="22"/>
      <c r="VFT2" s="22"/>
      <c r="VFU2" s="22"/>
      <c r="VFV2" s="22"/>
      <c r="VFW2" s="22"/>
      <c r="VFX2" s="22"/>
      <c r="VFY2" s="22"/>
      <c r="VFZ2" s="22"/>
      <c r="VGA2" s="22"/>
      <c r="VGB2" s="22"/>
      <c r="VGC2" s="22"/>
      <c r="VGD2" s="22"/>
      <c r="VGE2" s="22"/>
      <c r="VGF2" s="22"/>
      <c r="VGG2" s="22"/>
      <c r="VGH2" s="22"/>
      <c r="VGI2" s="22"/>
      <c r="VGJ2" s="22"/>
      <c r="VGK2" s="22"/>
      <c r="VGL2" s="22"/>
      <c r="VGM2" s="22"/>
      <c r="VGN2" s="22"/>
      <c r="VGO2" s="22"/>
      <c r="VGP2" s="22"/>
      <c r="VGQ2" s="22"/>
      <c r="VGR2" s="22"/>
      <c r="VGS2" s="22"/>
      <c r="VGT2" s="22"/>
      <c r="VGU2" s="22"/>
      <c r="VGV2" s="22"/>
      <c r="VGW2" s="22"/>
      <c r="VGX2" s="22"/>
      <c r="VGY2" s="22"/>
      <c r="VGZ2" s="22"/>
      <c r="VHA2" s="22"/>
      <c r="VHB2" s="22"/>
      <c r="VHC2" s="22"/>
      <c r="VHD2" s="22"/>
      <c r="VHE2" s="22"/>
      <c r="VHF2" s="22"/>
      <c r="VHG2" s="22"/>
      <c r="VHH2" s="22"/>
      <c r="VHI2" s="22"/>
      <c r="VHJ2" s="22"/>
      <c r="VHK2" s="22"/>
      <c r="VHL2" s="22"/>
      <c r="VHM2" s="22"/>
      <c r="VHN2" s="22"/>
      <c r="VHO2" s="22"/>
      <c r="VHP2" s="22"/>
      <c r="VHQ2" s="22"/>
      <c r="VHR2" s="22"/>
      <c r="VHS2" s="22"/>
      <c r="VHT2" s="22"/>
      <c r="VHU2" s="22"/>
      <c r="VHV2" s="22"/>
      <c r="VHW2" s="22"/>
      <c r="VHX2" s="22"/>
      <c r="VHY2" s="22"/>
      <c r="VHZ2" s="22"/>
      <c r="VIA2" s="22"/>
      <c r="VIB2" s="22"/>
      <c r="VIC2" s="22"/>
      <c r="VID2" s="22"/>
      <c r="VIE2" s="22"/>
      <c r="VIF2" s="22"/>
      <c r="VIG2" s="22"/>
      <c r="VIH2" s="22"/>
      <c r="VII2" s="22"/>
      <c r="VIJ2" s="22"/>
      <c r="VIK2" s="22"/>
      <c r="VIL2" s="22"/>
      <c r="VIM2" s="22"/>
      <c r="VIN2" s="22"/>
      <c r="VIO2" s="22"/>
      <c r="VIP2" s="22"/>
      <c r="VIQ2" s="22"/>
      <c r="VIR2" s="22"/>
      <c r="VIS2" s="22"/>
      <c r="VIT2" s="22"/>
      <c r="VIU2" s="22"/>
      <c r="VIV2" s="22"/>
      <c r="VIW2" s="22"/>
      <c r="VIX2" s="22"/>
      <c r="VIY2" s="22"/>
      <c r="VIZ2" s="22"/>
      <c r="VJA2" s="22"/>
      <c r="VJB2" s="22"/>
      <c r="VJC2" s="22"/>
      <c r="VJD2" s="22"/>
      <c r="VJE2" s="22"/>
      <c r="VJF2" s="22"/>
      <c r="VJG2" s="22"/>
      <c r="VJH2" s="22"/>
      <c r="VJI2" s="22"/>
      <c r="VJJ2" s="22"/>
      <c r="VJK2" s="22"/>
      <c r="VJL2" s="22"/>
      <c r="VJM2" s="22"/>
      <c r="VJN2" s="22"/>
      <c r="VJO2" s="22"/>
      <c r="VJP2" s="22"/>
      <c r="VJQ2" s="22"/>
      <c r="VJR2" s="22"/>
      <c r="VJS2" s="22"/>
      <c r="VJT2" s="22"/>
      <c r="VJU2" s="22"/>
      <c r="VJV2" s="22"/>
      <c r="VJW2" s="22"/>
      <c r="VJX2" s="22"/>
      <c r="VJY2" s="22"/>
      <c r="VJZ2" s="22"/>
      <c r="VKA2" s="22"/>
      <c r="VKB2" s="22"/>
      <c r="VKC2" s="22"/>
      <c r="VKD2" s="22"/>
      <c r="VKE2" s="22"/>
      <c r="VKF2" s="22"/>
      <c r="VKG2" s="22"/>
      <c r="VKH2" s="22"/>
      <c r="VKI2" s="22"/>
      <c r="VKJ2" s="22"/>
      <c r="VKK2" s="22"/>
      <c r="VKL2" s="22"/>
      <c r="VKM2" s="22"/>
      <c r="VKN2" s="22"/>
      <c r="VKO2" s="22"/>
      <c r="VKP2" s="22"/>
      <c r="VKQ2" s="22"/>
      <c r="VKR2" s="22"/>
      <c r="VKS2" s="22"/>
      <c r="VKT2" s="22"/>
      <c r="VKU2" s="22"/>
      <c r="VKV2" s="22"/>
      <c r="VKW2" s="22"/>
      <c r="VKX2" s="22"/>
      <c r="VKY2" s="22"/>
      <c r="VKZ2" s="22"/>
      <c r="VLA2" s="22"/>
      <c r="VLB2" s="22"/>
      <c r="VLC2" s="22"/>
      <c r="VLD2" s="22"/>
      <c r="VLE2" s="22"/>
      <c r="VLF2" s="22"/>
      <c r="VLG2" s="22"/>
      <c r="VLH2" s="22"/>
      <c r="VLI2" s="22"/>
      <c r="VLJ2" s="22"/>
      <c r="VLK2" s="22"/>
      <c r="VLL2" s="22"/>
      <c r="VLM2" s="22"/>
      <c r="VLN2" s="22"/>
      <c r="VLO2" s="22"/>
      <c r="VLP2" s="22"/>
      <c r="VLQ2" s="22"/>
      <c r="VLR2" s="22"/>
      <c r="VLS2" s="22"/>
      <c r="VLT2" s="22"/>
      <c r="VLU2" s="22"/>
      <c r="VLV2" s="22"/>
      <c r="VLW2" s="22"/>
      <c r="VLX2" s="22"/>
      <c r="VLY2" s="22"/>
      <c r="VLZ2" s="22"/>
      <c r="VMA2" s="22"/>
      <c r="VMB2" s="22"/>
      <c r="VMC2" s="22"/>
      <c r="VMD2" s="22"/>
      <c r="VME2" s="22"/>
      <c r="VMF2" s="22"/>
      <c r="VMG2" s="22"/>
      <c r="VMH2" s="22"/>
      <c r="VMI2" s="22"/>
      <c r="VMJ2" s="22"/>
      <c r="VMK2" s="22"/>
      <c r="VML2" s="22"/>
      <c r="VMM2" s="22"/>
      <c r="VMN2" s="22"/>
      <c r="VMO2" s="22"/>
      <c r="VMP2" s="22"/>
      <c r="VMQ2" s="22"/>
      <c r="VMR2" s="22"/>
      <c r="VMS2" s="22"/>
      <c r="VMT2" s="22"/>
      <c r="VMU2" s="22"/>
      <c r="VMV2" s="22"/>
      <c r="VMW2" s="22"/>
      <c r="VMX2" s="22"/>
      <c r="VMY2" s="22"/>
      <c r="VMZ2" s="22"/>
      <c r="VNA2" s="22"/>
      <c r="VNB2" s="22"/>
      <c r="VNC2" s="22"/>
      <c r="VND2" s="22"/>
      <c r="VNE2" s="22"/>
      <c r="VNF2" s="22"/>
      <c r="VNG2" s="22"/>
      <c r="VNH2" s="22"/>
      <c r="VNI2" s="22"/>
      <c r="VNJ2" s="22"/>
      <c r="VNK2" s="22"/>
      <c r="VNL2" s="22"/>
      <c r="VNM2" s="22"/>
      <c r="VNN2" s="22"/>
      <c r="VNO2" s="22"/>
      <c r="VNP2" s="22"/>
      <c r="VNQ2" s="22"/>
      <c r="VNR2" s="22"/>
      <c r="VNS2" s="22"/>
      <c r="VNT2" s="22"/>
      <c r="VNU2" s="22"/>
      <c r="VNV2" s="22"/>
      <c r="VNW2" s="22"/>
      <c r="VNX2" s="22"/>
      <c r="VNY2" s="22"/>
      <c r="VNZ2" s="22"/>
      <c r="VOA2" s="22"/>
      <c r="VOB2" s="22"/>
      <c r="VOC2" s="22"/>
      <c r="VOD2" s="22"/>
      <c r="VOE2" s="22"/>
      <c r="VOF2" s="22"/>
      <c r="VOG2" s="22"/>
      <c r="VOH2" s="22"/>
      <c r="VOI2" s="22"/>
      <c r="VOJ2" s="22"/>
      <c r="VOK2" s="22"/>
      <c r="VOL2" s="22"/>
      <c r="VOM2" s="22"/>
      <c r="VON2" s="22"/>
      <c r="VOO2" s="22"/>
      <c r="VOP2" s="22"/>
      <c r="VOQ2" s="22"/>
      <c r="VOR2" s="22"/>
      <c r="VOS2" s="22"/>
      <c r="VOT2" s="22"/>
      <c r="VOU2" s="22"/>
      <c r="VOV2" s="22"/>
      <c r="VOW2" s="22"/>
      <c r="VOX2" s="22"/>
      <c r="VOY2" s="22"/>
      <c r="VOZ2" s="22"/>
      <c r="VPA2" s="22"/>
      <c r="VPB2" s="22"/>
      <c r="VPC2" s="22"/>
      <c r="VPD2" s="22"/>
      <c r="VPE2" s="22"/>
      <c r="VPF2" s="22"/>
      <c r="VPG2" s="22"/>
      <c r="VPH2" s="22"/>
      <c r="VPI2" s="22"/>
      <c r="VPJ2" s="22"/>
      <c r="VPK2" s="22"/>
      <c r="VPL2" s="22"/>
      <c r="VPM2" s="22"/>
      <c r="VPN2" s="22"/>
      <c r="VPO2" s="22"/>
      <c r="VPP2" s="22"/>
      <c r="VPQ2" s="22"/>
      <c r="VPR2" s="22"/>
      <c r="VPS2" s="22"/>
      <c r="VPT2" s="22"/>
      <c r="VPU2" s="22"/>
      <c r="VPV2" s="22"/>
      <c r="VPW2" s="22"/>
      <c r="VPX2" s="22"/>
      <c r="VPY2" s="22"/>
      <c r="VPZ2" s="22"/>
      <c r="VQA2" s="22"/>
      <c r="VQB2" s="22"/>
      <c r="VQC2" s="22"/>
      <c r="VQD2" s="22"/>
      <c r="VQE2" s="22"/>
      <c r="VQF2" s="22"/>
      <c r="VQG2" s="22"/>
      <c r="VQH2" s="22"/>
      <c r="VQI2" s="22"/>
      <c r="VQJ2" s="22"/>
      <c r="VQK2" s="22"/>
      <c r="VQL2" s="22"/>
      <c r="VQM2" s="22"/>
      <c r="VQN2" s="22"/>
      <c r="VQO2" s="22"/>
      <c r="VQP2" s="22"/>
      <c r="VQQ2" s="22"/>
      <c r="VQR2" s="22"/>
      <c r="VQS2" s="22"/>
      <c r="VQT2" s="22"/>
      <c r="VQU2" s="22"/>
      <c r="VQV2" s="22"/>
      <c r="VQW2" s="22"/>
      <c r="VQX2" s="22"/>
      <c r="VQY2" s="22"/>
      <c r="VQZ2" s="22"/>
      <c r="VRA2" s="22"/>
      <c r="VRB2" s="22"/>
      <c r="VRC2" s="22"/>
      <c r="VRD2" s="22"/>
      <c r="VRE2" s="22"/>
      <c r="VRF2" s="22"/>
      <c r="VRG2" s="22"/>
      <c r="VRH2" s="22"/>
      <c r="VRI2" s="22"/>
      <c r="VRJ2" s="22"/>
      <c r="VRK2" s="22"/>
      <c r="VRL2" s="22"/>
      <c r="VRM2" s="22"/>
      <c r="VRN2" s="22"/>
      <c r="VRO2" s="22"/>
      <c r="VRP2" s="22"/>
      <c r="VRQ2" s="22"/>
      <c r="VRR2" s="22"/>
      <c r="VRS2" s="22"/>
      <c r="VRT2" s="22"/>
      <c r="VRU2" s="22"/>
      <c r="VRV2" s="22"/>
      <c r="VRW2" s="22"/>
      <c r="VRX2" s="22"/>
      <c r="VRY2" s="22"/>
      <c r="VRZ2" s="22"/>
      <c r="VSA2" s="22"/>
      <c r="VSB2" s="22"/>
      <c r="VSC2" s="22"/>
      <c r="VSD2" s="22"/>
      <c r="VSE2" s="22"/>
      <c r="VSF2" s="22"/>
      <c r="VSG2" s="22"/>
      <c r="VSH2" s="22"/>
      <c r="VSI2" s="22"/>
      <c r="VSJ2" s="22"/>
      <c r="VSK2" s="22"/>
      <c r="VSL2" s="22"/>
      <c r="VSM2" s="22"/>
      <c r="VSN2" s="22"/>
      <c r="VSO2" s="22"/>
      <c r="VSP2" s="22"/>
      <c r="VSQ2" s="22"/>
      <c r="VSR2" s="22"/>
      <c r="VSS2" s="22"/>
      <c r="VST2" s="22"/>
      <c r="VSU2" s="22"/>
      <c r="VSV2" s="22"/>
      <c r="VSW2" s="22"/>
      <c r="VSX2" s="22"/>
      <c r="VSY2" s="22"/>
      <c r="VSZ2" s="22"/>
      <c r="VTA2" s="22"/>
      <c r="VTB2" s="22"/>
      <c r="VTC2" s="22"/>
      <c r="VTD2" s="22"/>
      <c r="VTE2" s="22"/>
      <c r="VTF2" s="22"/>
      <c r="VTG2" s="22"/>
      <c r="VTH2" s="22"/>
      <c r="VTI2" s="22"/>
      <c r="VTJ2" s="22"/>
      <c r="VTK2" s="22"/>
      <c r="VTL2" s="22"/>
      <c r="VTM2" s="22"/>
      <c r="VTN2" s="22"/>
      <c r="VTO2" s="22"/>
      <c r="VTP2" s="22"/>
      <c r="VTQ2" s="22"/>
      <c r="VTR2" s="22"/>
      <c r="VTS2" s="22"/>
      <c r="VTT2" s="22"/>
      <c r="VTU2" s="22"/>
      <c r="VTV2" s="22"/>
      <c r="VTW2" s="22"/>
      <c r="VTX2" s="22"/>
      <c r="VTY2" s="22"/>
      <c r="VTZ2" s="22"/>
      <c r="VUA2" s="22"/>
      <c r="VUB2" s="22"/>
      <c r="VUC2" s="22"/>
      <c r="VUD2" s="22"/>
      <c r="VUE2" s="22"/>
      <c r="VUF2" s="22"/>
      <c r="VUG2" s="22"/>
      <c r="VUH2" s="22"/>
      <c r="VUI2" s="22"/>
      <c r="VUJ2" s="22"/>
      <c r="VUK2" s="22"/>
      <c r="VUL2" s="22"/>
      <c r="VUM2" s="22"/>
      <c r="VUN2" s="22"/>
      <c r="VUO2" s="22"/>
      <c r="VUP2" s="22"/>
      <c r="VUQ2" s="22"/>
      <c r="VUR2" s="22"/>
      <c r="VUS2" s="22"/>
      <c r="VUT2" s="22"/>
      <c r="VUU2" s="22"/>
      <c r="VUV2" s="22"/>
      <c r="VUW2" s="22"/>
      <c r="VUX2" s="22"/>
      <c r="VUY2" s="22"/>
      <c r="VUZ2" s="22"/>
      <c r="VVA2" s="22"/>
      <c r="VVB2" s="22"/>
      <c r="VVC2" s="22"/>
      <c r="VVD2" s="22"/>
      <c r="VVE2" s="22"/>
      <c r="VVF2" s="22"/>
      <c r="VVG2" s="22"/>
      <c r="VVH2" s="22"/>
      <c r="VVI2" s="22"/>
      <c r="VVJ2" s="22"/>
      <c r="VVK2" s="22"/>
      <c r="VVL2" s="22"/>
      <c r="VVM2" s="22"/>
      <c r="VVN2" s="22"/>
      <c r="VVO2" s="22"/>
      <c r="VVP2" s="22"/>
      <c r="VVQ2" s="22"/>
      <c r="VVR2" s="22"/>
      <c r="VVS2" s="22"/>
      <c r="VVT2" s="22"/>
      <c r="VVU2" s="22"/>
      <c r="VVV2" s="22"/>
      <c r="VVW2" s="22"/>
      <c r="VVX2" s="22"/>
      <c r="VVY2" s="22"/>
      <c r="VVZ2" s="22"/>
      <c r="VWA2" s="22"/>
      <c r="VWB2" s="22"/>
      <c r="VWC2" s="22"/>
      <c r="VWD2" s="22"/>
      <c r="VWE2" s="22"/>
      <c r="VWF2" s="22"/>
      <c r="VWG2" s="22"/>
      <c r="VWH2" s="22"/>
      <c r="VWI2" s="22"/>
      <c r="VWJ2" s="22"/>
      <c r="VWK2" s="22"/>
      <c r="VWL2" s="22"/>
      <c r="VWM2" s="22"/>
      <c r="VWN2" s="22"/>
      <c r="VWO2" s="22"/>
      <c r="VWP2" s="22"/>
      <c r="VWQ2" s="22"/>
      <c r="VWR2" s="22"/>
      <c r="VWS2" s="22"/>
      <c r="VWT2" s="22"/>
      <c r="VWU2" s="22"/>
      <c r="VWV2" s="22"/>
      <c r="VWW2" s="22"/>
      <c r="VWX2" s="22"/>
      <c r="VWY2" s="22"/>
      <c r="VWZ2" s="22"/>
      <c r="VXA2" s="22"/>
      <c r="VXB2" s="22"/>
      <c r="VXC2" s="22"/>
      <c r="VXD2" s="22"/>
      <c r="VXE2" s="22"/>
      <c r="VXF2" s="22"/>
      <c r="VXG2" s="22"/>
      <c r="VXH2" s="22"/>
      <c r="VXI2" s="22"/>
      <c r="VXJ2" s="22"/>
      <c r="VXK2" s="22"/>
      <c r="VXL2" s="22"/>
      <c r="VXM2" s="22"/>
      <c r="VXN2" s="22"/>
      <c r="VXO2" s="22"/>
      <c r="VXP2" s="22"/>
      <c r="VXQ2" s="22"/>
      <c r="VXR2" s="22"/>
      <c r="VXS2" s="22"/>
      <c r="VXT2" s="22"/>
      <c r="VXU2" s="22"/>
      <c r="VXV2" s="22"/>
      <c r="VXW2" s="22"/>
      <c r="VXX2" s="22"/>
      <c r="VXY2" s="22"/>
      <c r="VXZ2" s="22"/>
      <c r="VYA2" s="22"/>
      <c r="VYB2" s="22"/>
      <c r="VYC2" s="22"/>
      <c r="VYD2" s="22"/>
      <c r="VYE2" s="22"/>
      <c r="VYF2" s="22"/>
      <c r="VYG2" s="22"/>
      <c r="VYH2" s="22"/>
      <c r="VYI2" s="22"/>
      <c r="VYJ2" s="22"/>
      <c r="VYK2" s="22"/>
      <c r="VYL2" s="22"/>
      <c r="VYM2" s="22"/>
      <c r="VYN2" s="22"/>
      <c r="VYO2" s="22"/>
      <c r="VYP2" s="22"/>
      <c r="VYQ2" s="22"/>
      <c r="VYR2" s="22"/>
      <c r="VYS2" s="22"/>
      <c r="VYT2" s="22"/>
      <c r="VYU2" s="22"/>
      <c r="VYV2" s="22"/>
      <c r="VYW2" s="22"/>
      <c r="VYX2" s="22"/>
      <c r="VYY2" s="22"/>
      <c r="VYZ2" s="22"/>
      <c r="VZA2" s="22"/>
      <c r="VZB2" s="22"/>
      <c r="VZC2" s="22"/>
      <c r="VZD2" s="22"/>
      <c r="VZE2" s="22"/>
      <c r="VZF2" s="22"/>
      <c r="VZG2" s="22"/>
      <c r="VZH2" s="22"/>
      <c r="VZI2" s="22"/>
      <c r="VZJ2" s="22"/>
      <c r="VZK2" s="22"/>
      <c r="VZL2" s="22"/>
      <c r="VZM2" s="22"/>
      <c r="VZN2" s="22"/>
      <c r="VZO2" s="22"/>
      <c r="VZP2" s="22"/>
      <c r="VZQ2" s="22"/>
      <c r="VZR2" s="22"/>
      <c r="VZS2" s="22"/>
      <c r="VZT2" s="22"/>
      <c r="VZU2" s="22"/>
      <c r="VZV2" s="22"/>
      <c r="VZW2" s="22"/>
      <c r="VZX2" s="22"/>
      <c r="VZY2" s="22"/>
      <c r="VZZ2" s="22"/>
      <c r="WAA2" s="22"/>
      <c r="WAB2" s="22"/>
      <c r="WAC2" s="22"/>
      <c r="WAD2" s="22"/>
      <c r="WAE2" s="22"/>
      <c r="WAF2" s="22"/>
      <c r="WAG2" s="22"/>
      <c r="WAH2" s="22"/>
      <c r="WAI2" s="22"/>
      <c r="WAJ2" s="22"/>
      <c r="WAK2" s="22"/>
      <c r="WAL2" s="22"/>
      <c r="WAM2" s="22"/>
      <c r="WAN2" s="22"/>
      <c r="WAO2" s="22"/>
      <c r="WAP2" s="22"/>
      <c r="WAQ2" s="22"/>
      <c r="WAR2" s="22"/>
      <c r="WAS2" s="22"/>
      <c r="WAT2" s="22"/>
      <c r="WAU2" s="22"/>
      <c r="WAV2" s="22"/>
      <c r="WAW2" s="22"/>
      <c r="WAX2" s="22"/>
      <c r="WAY2" s="22"/>
      <c r="WAZ2" s="22"/>
      <c r="WBA2" s="22"/>
      <c r="WBB2" s="22"/>
      <c r="WBC2" s="22"/>
      <c r="WBD2" s="22"/>
      <c r="WBE2" s="22"/>
      <c r="WBF2" s="22"/>
      <c r="WBG2" s="22"/>
      <c r="WBH2" s="22"/>
      <c r="WBI2" s="22"/>
      <c r="WBJ2" s="22"/>
      <c r="WBK2" s="22"/>
      <c r="WBL2" s="22"/>
      <c r="WBM2" s="22"/>
      <c r="WBN2" s="22"/>
      <c r="WBO2" s="22"/>
      <c r="WBP2" s="22"/>
      <c r="WBQ2" s="22"/>
      <c r="WBR2" s="22"/>
      <c r="WBS2" s="22"/>
      <c r="WBT2" s="22"/>
      <c r="WBU2" s="22"/>
      <c r="WBV2" s="22"/>
      <c r="WBW2" s="22"/>
      <c r="WBX2" s="22"/>
      <c r="WBY2" s="22"/>
      <c r="WBZ2" s="22"/>
      <c r="WCA2" s="22"/>
      <c r="WCB2" s="22"/>
      <c r="WCC2" s="22"/>
      <c r="WCD2" s="22"/>
      <c r="WCE2" s="22"/>
      <c r="WCF2" s="22"/>
      <c r="WCG2" s="22"/>
      <c r="WCH2" s="22"/>
      <c r="WCI2" s="22"/>
      <c r="WCJ2" s="22"/>
      <c r="WCK2" s="22"/>
      <c r="WCL2" s="22"/>
      <c r="WCM2" s="22"/>
      <c r="WCN2" s="22"/>
      <c r="WCO2" s="22"/>
      <c r="WCP2" s="22"/>
      <c r="WCQ2" s="22"/>
      <c r="WCR2" s="22"/>
      <c r="WCS2" s="22"/>
      <c r="WCT2" s="22"/>
      <c r="WCU2" s="22"/>
      <c r="WCV2" s="22"/>
      <c r="WCW2" s="22"/>
      <c r="WCX2" s="22"/>
      <c r="WCY2" s="22"/>
      <c r="WCZ2" s="22"/>
      <c r="WDA2" s="22"/>
      <c r="WDB2" s="22"/>
      <c r="WDC2" s="22"/>
      <c r="WDD2" s="22"/>
      <c r="WDE2" s="22"/>
      <c r="WDF2" s="22"/>
      <c r="WDG2" s="22"/>
      <c r="WDH2" s="22"/>
      <c r="WDI2" s="22"/>
      <c r="WDJ2" s="22"/>
      <c r="WDK2" s="22"/>
      <c r="WDL2" s="22"/>
      <c r="WDM2" s="22"/>
      <c r="WDN2" s="22"/>
      <c r="WDO2" s="22"/>
      <c r="WDP2" s="22"/>
      <c r="WDQ2" s="22"/>
      <c r="WDR2" s="22"/>
      <c r="WDS2" s="22"/>
      <c r="WDT2" s="22"/>
      <c r="WDU2" s="22"/>
      <c r="WDV2" s="22"/>
      <c r="WDW2" s="22"/>
      <c r="WDX2" s="22"/>
      <c r="WDY2" s="22"/>
      <c r="WDZ2" s="22"/>
      <c r="WEA2" s="22"/>
      <c r="WEB2" s="22"/>
      <c r="WEC2" s="22"/>
      <c r="WED2" s="22"/>
      <c r="WEE2" s="22"/>
      <c r="WEF2" s="22"/>
      <c r="WEG2" s="22"/>
      <c r="WEH2" s="22"/>
      <c r="WEI2" s="22"/>
      <c r="WEJ2" s="22"/>
      <c r="WEK2" s="22"/>
      <c r="WEL2" s="22"/>
      <c r="WEM2" s="22"/>
      <c r="WEN2" s="22"/>
      <c r="WEO2" s="22"/>
      <c r="WEP2" s="22"/>
      <c r="WEQ2" s="22"/>
      <c r="WER2" s="22"/>
      <c r="WES2" s="22"/>
      <c r="WET2" s="22"/>
      <c r="WEU2" s="22"/>
      <c r="WEV2" s="22"/>
      <c r="WEW2" s="22"/>
      <c r="WEX2" s="22"/>
      <c r="WEY2" s="22"/>
      <c r="WEZ2" s="22"/>
      <c r="WFA2" s="22"/>
      <c r="WFB2" s="22"/>
      <c r="WFC2" s="22"/>
      <c r="WFD2" s="22"/>
      <c r="WFE2" s="22"/>
      <c r="WFF2" s="22"/>
      <c r="WFG2" s="22"/>
      <c r="WFH2" s="22"/>
      <c r="WFI2" s="22"/>
      <c r="WFJ2" s="22"/>
      <c r="WFK2" s="22"/>
      <c r="WFL2" s="22"/>
      <c r="WFM2" s="22"/>
      <c r="WFN2" s="22"/>
      <c r="WFO2" s="22"/>
      <c r="WFP2" s="22"/>
      <c r="WFQ2" s="22"/>
      <c r="WFR2" s="22"/>
      <c r="WFS2" s="22"/>
      <c r="WFT2" s="22"/>
      <c r="WFU2" s="22"/>
      <c r="WFV2" s="22"/>
      <c r="WFW2" s="22"/>
      <c r="WFX2" s="22"/>
      <c r="WFY2" s="22"/>
      <c r="WFZ2" s="22"/>
      <c r="WGA2" s="22"/>
      <c r="WGB2" s="22"/>
      <c r="WGC2" s="22"/>
      <c r="WGD2" s="22"/>
      <c r="WGE2" s="22"/>
      <c r="WGF2" s="22"/>
      <c r="WGG2" s="22"/>
      <c r="WGH2" s="22"/>
      <c r="WGI2" s="22"/>
      <c r="WGJ2" s="22"/>
      <c r="WGK2" s="22"/>
      <c r="WGL2" s="22"/>
      <c r="WGM2" s="22"/>
      <c r="WGN2" s="22"/>
      <c r="WGO2" s="22"/>
      <c r="WGP2" s="22"/>
      <c r="WGQ2" s="22"/>
      <c r="WGR2" s="22"/>
      <c r="WGS2" s="22"/>
      <c r="WGT2" s="22"/>
      <c r="WGU2" s="22"/>
      <c r="WGV2" s="22"/>
      <c r="WGW2" s="22"/>
      <c r="WGX2" s="22"/>
      <c r="WGY2" s="22"/>
      <c r="WGZ2" s="22"/>
      <c r="WHA2" s="22"/>
      <c r="WHB2" s="22"/>
      <c r="WHC2" s="22"/>
      <c r="WHD2" s="22"/>
      <c r="WHE2" s="22"/>
      <c r="WHF2" s="22"/>
      <c r="WHG2" s="22"/>
      <c r="WHH2" s="22"/>
      <c r="WHI2" s="22"/>
      <c r="WHJ2" s="22"/>
      <c r="WHK2" s="22"/>
      <c r="WHL2" s="22"/>
      <c r="WHM2" s="22"/>
      <c r="WHN2" s="22"/>
      <c r="WHO2" s="22"/>
      <c r="WHP2" s="22"/>
      <c r="WHQ2" s="22"/>
      <c r="WHR2" s="22"/>
      <c r="WHS2" s="22"/>
      <c r="WHT2" s="22"/>
      <c r="WHU2" s="22"/>
      <c r="WHV2" s="22"/>
      <c r="WHW2" s="22"/>
      <c r="WHX2" s="22"/>
      <c r="WHY2" s="22"/>
      <c r="WHZ2" s="22"/>
      <c r="WIA2" s="22"/>
      <c r="WIB2" s="22"/>
      <c r="WIC2" s="22"/>
      <c r="WID2" s="22"/>
      <c r="WIE2" s="22"/>
      <c r="WIF2" s="22"/>
      <c r="WIG2" s="22"/>
      <c r="WIH2" s="22"/>
      <c r="WII2" s="22"/>
      <c r="WIJ2" s="22"/>
      <c r="WIK2" s="22"/>
      <c r="WIL2" s="22"/>
      <c r="WIM2" s="22"/>
      <c r="WIN2" s="22"/>
      <c r="WIO2" s="22"/>
      <c r="WIP2" s="22"/>
      <c r="WIQ2" s="22"/>
      <c r="WIR2" s="22"/>
      <c r="WIS2" s="22"/>
      <c r="WIT2" s="22"/>
      <c r="WIU2" s="22"/>
      <c r="WIV2" s="22"/>
      <c r="WIW2" s="22"/>
      <c r="WIX2" s="22"/>
      <c r="WIY2" s="22"/>
      <c r="WIZ2" s="22"/>
      <c r="WJA2" s="22"/>
      <c r="WJB2" s="22"/>
      <c r="WJC2" s="22"/>
      <c r="WJD2" s="22"/>
      <c r="WJE2" s="22"/>
      <c r="WJF2" s="22"/>
      <c r="WJG2" s="22"/>
      <c r="WJH2" s="22"/>
      <c r="WJI2" s="22"/>
      <c r="WJJ2" s="22"/>
      <c r="WJK2" s="22"/>
      <c r="WJL2" s="22"/>
      <c r="WJM2" s="22"/>
      <c r="WJN2" s="22"/>
      <c r="WJO2" s="22"/>
      <c r="WJP2" s="22"/>
      <c r="WJQ2" s="22"/>
      <c r="WJR2" s="22"/>
      <c r="WJS2" s="22"/>
      <c r="WJT2" s="22"/>
      <c r="WJU2" s="22"/>
      <c r="WJV2" s="22"/>
      <c r="WJW2" s="22"/>
      <c r="WJX2" s="22"/>
      <c r="WJY2" s="22"/>
      <c r="WJZ2" s="22"/>
      <c r="WKA2" s="22"/>
      <c r="WKB2" s="22"/>
      <c r="WKC2" s="22"/>
      <c r="WKD2" s="22"/>
      <c r="WKE2" s="22"/>
      <c r="WKF2" s="22"/>
      <c r="WKG2" s="22"/>
      <c r="WKH2" s="22"/>
      <c r="WKI2" s="22"/>
      <c r="WKJ2" s="22"/>
      <c r="WKK2" s="22"/>
      <c r="WKL2" s="22"/>
      <c r="WKM2" s="22"/>
      <c r="WKN2" s="22"/>
      <c r="WKO2" s="22"/>
      <c r="WKP2" s="22"/>
      <c r="WKQ2" s="22"/>
      <c r="WKR2" s="22"/>
      <c r="WKS2" s="22"/>
      <c r="WKT2" s="22"/>
      <c r="WKU2" s="22"/>
      <c r="WKV2" s="22"/>
      <c r="WKW2" s="22"/>
      <c r="WKX2" s="22"/>
      <c r="WKY2" s="22"/>
      <c r="WKZ2" s="22"/>
      <c r="WLA2" s="22"/>
      <c r="WLB2" s="22"/>
      <c r="WLC2" s="22"/>
      <c r="WLD2" s="22"/>
      <c r="WLE2" s="22"/>
      <c r="WLF2" s="22"/>
      <c r="WLG2" s="22"/>
      <c r="WLH2" s="22"/>
      <c r="WLI2" s="22"/>
      <c r="WLJ2" s="22"/>
      <c r="WLK2" s="22"/>
      <c r="WLL2" s="22"/>
      <c r="WLM2" s="22"/>
      <c r="WLN2" s="22"/>
      <c r="WLO2" s="22"/>
      <c r="WLP2" s="22"/>
      <c r="WLQ2" s="22"/>
      <c r="WLR2" s="22"/>
      <c r="WLS2" s="22"/>
      <c r="WLT2" s="22"/>
      <c r="WLU2" s="22"/>
      <c r="WLV2" s="22"/>
      <c r="WLW2" s="22"/>
      <c r="WLX2" s="22"/>
      <c r="WLY2" s="22"/>
      <c r="WLZ2" s="22"/>
      <c r="WMA2" s="22"/>
      <c r="WMB2" s="22"/>
      <c r="WMC2" s="22"/>
      <c r="WMD2" s="22"/>
      <c r="WME2" s="22"/>
      <c r="WMF2" s="22"/>
      <c r="WMG2" s="22"/>
      <c r="WMH2" s="22"/>
      <c r="WMI2" s="22"/>
      <c r="WMJ2" s="22"/>
      <c r="WMK2" s="22"/>
      <c r="WML2" s="22"/>
      <c r="WMM2" s="22"/>
      <c r="WMN2" s="22"/>
      <c r="WMO2" s="22"/>
      <c r="WMP2" s="22"/>
      <c r="WMQ2" s="22"/>
      <c r="WMR2" s="22"/>
      <c r="WMS2" s="22"/>
      <c r="WMT2" s="22"/>
      <c r="WMU2" s="22"/>
      <c r="WMV2" s="22"/>
      <c r="WMW2" s="22"/>
      <c r="WMX2" s="22"/>
      <c r="WMY2" s="22"/>
      <c r="WMZ2" s="22"/>
      <c r="WNA2" s="22"/>
      <c r="WNB2" s="22"/>
      <c r="WNC2" s="22"/>
      <c r="WND2" s="22"/>
      <c r="WNE2" s="22"/>
      <c r="WNF2" s="22"/>
      <c r="WNG2" s="22"/>
      <c r="WNH2" s="22"/>
      <c r="WNI2" s="22"/>
      <c r="WNJ2" s="22"/>
      <c r="WNK2" s="22"/>
      <c r="WNL2" s="22"/>
      <c r="WNM2" s="22"/>
      <c r="WNN2" s="22"/>
      <c r="WNO2" s="22"/>
      <c r="WNP2" s="22"/>
      <c r="WNQ2" s="22"/>
      <c r="WNR2" s="22"/>
      <c r="WNS2" s="22"/>
      <c r="WNT2" s="22"/>
      <c r="WNU2" s="22"/>
      <c r="WNV2" s="22"/>
      <c r="WNW2" s="22"/>
      <c r="WNX2" s="22"/>
      <c r="WNY2" s="22"/>
      <c r="WNZ2" s="22"/>
      <c r="WOA2" s="22"/>
      <c r="WOB2" s="22"/>
      <c r="WOC2" s="22"/>
      <c r="WOD2" s="22"/>
      <c r="WOE2" s="22"/>
      <c r="WOF2" s="22"/>
      <c r="WOG2" s="22"/>
      <c r="WOH2" s="22"/>
      <c r="WOI2" s="22"/>
      <c r="WOJ2" s="22"/>
      <c r="WOK2" s="22"/>
      <c r="WOL2" s="22"/>
      <c r="WOM2" s="22"/>
      <c r="WON2" s="22"/>
      <c r="WOO2" s="22"/>
      <c r="WOP2" s="22"/>
      <c r="WOQ2" s="22"/>
      <c r="WOR2" s="22"/>
      <c r="WOS2" s="22"/>
      <c r="WOT2" s="22"/>
      <c r="WOU2" s="22"/>
      <c r="WOV2" s="22"/>
      <c r="WOW2" s="22"/>
      <c r="WOX2" s="22"/>
      <c r="WOY2" s="22"/>
      <c r="WOZ2" s="22"/>
      <c r="WPA2" s="22"/>
      <c r="WPB2" s="22"/>
      <c r="WPC2" s="22"/>
      <c r="WPD2" s="22"/>
      <c r="WPE2" s="22"/>
      <c r="WPF2" s="22"/>
      <c r="WPG2" s="22"/>
      <c r="WPH2" s="22"/>
      <c r="WPI2" s="22"/>
      <c r="WPJ2" s="22"/>
      <c r="WPK2" s="22"/>
      <c r="WPL2" s="22"/>
      <c r="WPM2" s="22"/>
      <c r="WPN2" s="22"/>
      <c r="WPO2" s="22"/>
      <c r="WPP2" s="22"/>
      <c r="WPQ2" s="22"/>
      <c r="WPR2" s="22"/>
      <c r="WPS2" s="22"/>
      <c r="WPT2" s="22"/>
      <c r="WPU2" s="22"/>
      <c r="WPV2" s="22"/>
      <c r="WPW2" s="22"/>
      <c r="WPX2" s="22"/>
      <c r="WPY2" s="22"/>
      <c r="WPZ2" s="22"/>
      <c r="WQA2" s="22"/>
      <c r="WQB2" s="22"/>
      <c r="WQC2" s="22"/>
      <c r="WQD2" s="22"/>
      <c r="WQE2" s="22"/>
      <c r="WQF2" s="22"/>
      <c r="WQG2" s="22"/>
      <c r="WQH2" s="22"/>
      <c r="WQI2" s="22"/>
      <c r="WQJ2" s="22"/>
      <c r="WQK2" s="22"/>
      <c r="WQL2" s="22"/>
      <c r="WQM2" s="22"/>
      <c r="WQN2" s="22"/>
      <c r="WQO2" s="22"/>
      <c r="WQP2" s="22"/>
      <c r="WQQ2" s="22"/>
      <c r="WQR2" s="22"/>
      <c r="WQS2" s="22"/>
      <c r="WQT2" s="22"/>
      <c r="WQU2" s="22"/>
      <c r="WQV2" s="22"/>
      <c r="WQW2" s="22"/>
      <c r="WQX2" s="22"/>
      <c r="WQY2" s="22"/>
      <c r="WQZ2" s="22"/>
      <c r="WRA2" s="22"/>
      <c r="WRB2" s="22"/>
      <c r="WRC2" s="22"/>
      <c r="WRD2" s="22"/>
      <c r="WRE2" s="22"/>
      <c r="WRF2" s="22"/>
      <c r="WRG2" s="22"/>
      <c r="WRH2" s="22"/>
      <c r="WRI2" s="22"/>
      <c r="WRJ2" s="22"/>
      <c r="WRK2" s="22"/>
      <c r="WRL2" s="22"/>
      <c r="WRM2" s="22"/>
      <c r="WRN2" s="22"/>
      <c r="WRO2" s="22"/>
      <c r="WRP2" s="22"/>
      <c r="WRQ2" s="22"/>
      <c r="WRR2" s="22"/>
      <c r="WRS2" s="22"/>
      <c r="WRT2" s="22"/>
      <c r="WRU2" s="22"/>
      <c r="WRV2" s="22"/>
      <c r="WRW2" s="22"/>
      <c r="WRX2" s="22"/>
      <c r="WRY2" s="22"/>
      <c r="WRZ2" s="22"/>
      <c r="WSA2" s="22"/>
      <c r="WSB2" s="22"/>
      <c r="WSC2" s="22"/>
      <c r="WSD2" s="22"/>
      <c r="WSE2" s="22"/>
      <c r="WSF2" s="22"/>
      <c r="WSG2" s="22"/>
      <c r="WSH2" s="22"/>
      <c r="WSI2" s="22"/>
      <c r="WSJ2" s="22"/>
      <c r="WSK2" s="22"/>
      <c r="WSL2" s="22"/>
      <c r="WSM2" s="22"/>
      <c r="WSN2" s="22"/>
      <c r="WSO2" s="22"/>
      <c r="WSP2" s="22"/>
      <c r="WSQ2" s="22"/>
      <c r="WSR2" s="22"/>
      <c r="WSS2" s="22"/>
      <c r="WST2" s="22"/>
      <c r="WSU2" s="22"/>
      <c r="WSV2" s="22"/>
      <c r="WSW2" s="22"/>
      <c r="WSX2" s="22"/>
      <c r="WSY2" s="22"/>
      <c r="WSZ2" s="22"/>
      <c r="WTA2" s="22"/>
      <c r="WTB2" s="22"/>
      <c r="WTC2" s="22"/>
      <c r="WTD2" s="22"/>
      <c r="WTE2" s="22"/>
      <c r="WTF2" s="22"/>
      <c r="WTG2" s="22"/>
      <c r="WTH2" s="22"/>
      <c r="WTI2" s="22"/>
      <c r="WTJ2" s="22"/>
      <c r="WTK2" s="22"/>
      <c r="WTL2" s="22"/>
      <c r="WTM2" s="22"/>
      <c r="WTN2" s="22"/>
      <c r="WTO2" s="22"/>
      <c r="WTP2" s="22"/>
      <c r="WTQ2" s="22"/>
      <c r="WTR2" s="22"/>
      <c r="WTS2" s="22"/>
      <c r="WTT2" s="22"/>
      <c r="WTU2" s="22"/>
      <c r="WTV2" s="22"/>
      <c r="WTW2" s="22"/>
      <c r="WTX2" s="22"/>
      <c r="WTY2" s="22"/>
      <c r="WTZ2" s="22"/>
      <c r="WUA2" s="22"/>
      <c r="WUB2" s="22"/>
      <c r="WUC2" s="22"/>
      <c r="WUD2" s="22"/>
      <c r="WUE2" s="22"/>
      <c r="WUF2" s="22"/>
      <c r="WUG2" s="22"/>
      <c r="WUH2" s="22"/>
      <c r="WUI2" s="22"/>
      <c r="WUJ2" s="22"/>
      <c r="WUK2" s="22"/>
      <c r="WUL2" s="22"/>
      <c r="WUM2" s="22"/>
      <c r="WUN2" s="22"/>
      <c r="WUO2" s="22"/>
      <c r="WUP2" s="22"/>
      <c r="WUQ2" s="22"/>
      <c r="WUR2" s="22"/>
      <c r="WUS2" s="22"/>
      <c r="WUT2" s="22"/>
      <c r="WUU2" s="22"/>
      <c r="WUV2" s="22"/>
      <c r="WUW2" s="22"/>
      <c r="WUX2" s="22"/>
      <c r="WUY2" s="22"/>
      <c r="WUZ2" s="22"/>
      <c r="WVA2" s="22"/>
      <c r="WVB2" s="22"/>
      <c r="WVC2" s="22"/>
      <c r="WVD2" s="22"/>
      <c r="WVE2" s="22"/>
      <c r="WVF2" s="22"/>
      <c r="WVG2" s="22"/>
      <c r="WVH2" s="22"/>
      <c r="WVI2" s="22"/>
      <c r="WVJ2" s="22"/>
      <c r="WVK2" s="22"/>
      <c r="WVL2" s="22"/>
      <c r="WVM2" s="22"/>
      <c r="WVN2" s="22"/>
      <c r="WVO2" s="22"/>
      <c r="WVP2" s="22"/>
      <c r="WVQ2" s="22"/>
      <c r="WVR2" s="22"/>
      <c r="WVS2" s="22"/>
      <c r="WVT2" s="22"/>
      <c r="WVU2" s="22"/>
      <c r="WVV2" s="22"/>
      <c r="WVW2" s="22"/>
      <c r="WVX2" s="22"/>
      <c r="WVY2" s="22"/>
      <c r="WVZ2" s="22"/>
      <c r="WWA2" s="22"/>
      <c r="WWB2" s="22"/>
      <c r="WWC2" s="22"/>
      <c r="WWD2" s="22"/>
      <c r="WWE2" s="22"/>
      <c r="WWF2" s="22"/>
      <c r="WWG2" s="22"/>
      <c r="WWH2" s="22"/>
      <c r="WWI2" s="22"/>
      <c r="WWJ2" s="22"/>
      <c r="WWK2" s="22"/>
      <c r="WWL2" s="22"/>
      <c r="WWM2" s="22"/>
      <c r="WWN2" s="22"/>
      <c r="WWO2" s="22"/>
      <c r="WWP2" s="22"/>
      <c r="WWQ2" s="22"/>
      <c r="WWR2" s="22"/>
      <c r="WWS2" s="22"/>
      <c r="WWT2" s="22"/>
      <c r="WWU2" s="22"/>
      <c r="WWV2" s="22"/>
      <c r="WWW2" s="22"/>
      <c r="WWX2" s="22"/>
      <c r="WWY2" s="22"/>
      <c r="WWZ2" s="22"/>
      <c r="WXA2" s="22"/>
      <c r="WXB2" s="22"/>
      <c r="WXC2" s="22"/>
      <c r="WXD2" s="22"/>
      <c r="WXE2" s="22"/>
      <c r="WXF2" s="22"/>
      <c r="WXG2" s="22"/>
      <c r="WXH2" s="22"/>
      <c r="WXI2" s="22"/>
      <c r="WXJ2" s="22"/>
      <c r="WXK2" s="22"/>
      <c r="WXL2" s="22"/>
      <c r="WXM2" s="22"/>
      <c r="WXN2" s="22"/>
      <c r="WXO2" s="22"/>
      <c r="WXP2" s="22"/>
      <c r="WXQ2" s="22"/>
      <c r="WXR2" s="22"/>
      <c r="WXS2" s="22"/>
      <c r="WXT2" s="22"/>
      <c r="WXU2" s="22"/>
      <c r="WXV2" s="22"/>
      <c r="WXW2" s="22"/>
      <c r="WXX2" s="22"/>
      <c r="WXY2" s="22"/>
      <c r="WXZ2" s="22"/>
      <c r="WYA2" s="22"/>
      <c r="WYB2" s="22"/>
      <c r="WYC2" s="22"/>
      <c r="WYD2" s="22"/>
      <c r="WYE2" s="22"/>
      <c r="WYF2" s="22"/>
      <c r="WYG2" s="22"/>
      <c r="WYH2" s="22"/>
      <c r="WYI2" s="22"/>
      <c r="WYJ2" s="22"/>
      <c r="WYK2" s="22"/>
      <c r="WYL2" s="22"/>
      <c r="WYM2" s="22"/>
      <c r="WYN2" s="22"/>
      <c r="WYO2" s="22"/>
      <c r="WYP2" s="22"/>
      <c r="WYQ2" s="22"/>
      <c r="WYR2" s="22"/>
      <c r="WYS2" s="22"/>
      <c r="WYT2" s="22"/>
      <c r="WYU2" s="22"/>
      <c r="WYV2" s="22"/>
      <c r="WYW2" s="22"/>
      <c r="WYX2" s="22"/>
      <c r="WYY2" s="22"/>
      <c r="WYZ2" s="22"/>
      <c r="WZA2" s="22"/>
      <c r="WZB2" s="22"/>
      <c r="WZC2" s="22"/>
      <c r="WZD2" s="22"/>
      <c r="WZE2" s="22"/>
      <c r="WZF2" s="22"/>
      <c r="WZG2" s="22"/>
      <c r="WZH2" s="22"/>
      <c r="WZI2" s="22"/>
      <c r="WZJ2" s="22"/>
      <c r="WZK2" s="22"/>
      <c r="WZL2" s="22"/>
      <c r="WZM2" s="22"/>
      <c r="WZN2" s="22"/>
      <c r="WZO2" s="22"/>
      <c r="WZP2" s="22"/>
      <c r="WZQ2" s="22"/>
      <c r="WZR2" s="22"/>
      <c r="WZS2" s="22"/>
      <c r="WZT2" s="22"/>
      <c r="WZU2" s="22"/>
      <c r="WZV2" s="22"/>
      <c r="WZW2" s="22"/>
      <c r="WZX2" s="22"/>
      <c r="WZY2" s="22"/>
      <c r="WZZ2" s="22"/>
      <c r="XAA2" s="22"/>
      <c r="XAB2" s="22"/>
      <c r="XAC2" s="22"/>
      <c r="XAD2" s="22"/>
      <c r="XAE2" s="22"/>
      <c r="XAF2" s="22"/>
      <c r="XAG2" s="22"/>
      <c r="XAH2" s="22"/>
      <c r="XAI2" s="22"/>
      <c r="XAJ2" s="22"/>
      <c r="XAK2" s="22"/>
      <c r="XAL2" s="22"/>
      <c r="XAM2" s="22"/>
      <c r="XAN2" s="22"/>
      <c r="XAO2" s="22"/>
      <c r="XAP2" s="22"/>
      <c r="XAQ2" s="22"/>
      <c r="XAR2" s="22"/>
      <c r="XAS2" s="22"/>
      <c r="XAT2" s="22"/>
      <c r="XAU2" s="22"/>
      <c r="XAV2" s="22"/>
      <c r="XAW2" s="22"/>
      <c r="XAX2" s="22"/>
      <c r="XAY2" s="22"/>
      <c r="XAZ2" s="22"/>
      <c r="XBA2" s="22"/>
      <c r="XBB2" s="22"/>
      <c r="XBC2" s="22"/>
      <c r="XBD2" s="22"/>
      <c r="XBE2" s="22"/>
      <c r="XBF2" s="22"/>
      <c r="XBG2" s="22"/>
      <c r="XBH2" s="22"/>
      <c r="XBI2" s="22"/>
      <c r="XBJ2" s="22"/>
      <c r="XBK2" s="22"/>
      <c r="XBL2" s="22"/>
      <c r="XBM2" s="22"/>
      <c r="XBN2" s="22"/>
      <c r="XBO2" s="22"/>
      <c r="XBP2" s="22"/>
      <c r="XBQ2" s="22"/>
      <c r="XBR2" s="22"/>
      <c r="XBS2" s="22"/>
      <c r="XBT2" s="22"/>
      <c r="XBU2" s="22"/>
      <c r="XBV2" s="22"/>
      <c r="XBW2" s="22"/>
      <c r="XBX2" s="22"/>
      <c r="XBY2" s="22"/>
      <c r="XBZ2" s="22"/>
      <c r="XCA2" s="22"/>
      <c r="XCB2" s="22"/>
      <c r="XCC2" s="22"/>
      <c r="XCD2" s="22"/>
      <c r="XCE2" s="22"/>
      <c r="XCF2" s="22"/>
      <c r="XCG2" s="22"/>
      <c r="XCH2" s="22"/>
      <c r="XCI2" s="22"/>
      <c r="XCJ2" s="22"/>
      <c r="XCK2" s="22"/>
      <c r="XCL2" s="22"/>
      <c r="XCM2" s="22"/>
      <c r="XCN2" s="22"/>
      <c r="XCO2" s="22"/>
      <c r="XCP2" s="22"/>
      <c r="XCQ2" s="22"/>
      <c r="XCR2" s="22"/>
      <c r="XCS2" s="22"/>
      <c r="XCT2" s="22"/>
      <c r="XCU2" s="22"/>
      <c r="XCV2" s="22"/>
      <c r="XCW2" s="22"/>
      <c r="XCX2" s="22"/>
      <c r="XCY2" s="22"/>
      <c r="XCZ2" s="22"/>
      <c r="XDA2" s="22"/>
      <c r="XDB2" s="22"/>
      <c r="XDC2" s="22"/>
      <c r="XDD2" s="22"/>
      <c r="XDE2" s="22"/>
      <c r="XDF2" s="22"/>
      <c r="XDG2" s="22"/>
      <c r="XDH2" s="22"/>
      <c r="XDI2" s="22"/>
      <c r="XDJ2" s="22"/>
      <c r="XDK2" s="22"/>
      <c r="XDL2" s="22"/>
      <c r="XDM2" s="22"/>
      <c r="XDN2" s="22"/>
      <c r="XDO2" s="22"/>
      <c r="XDP2" s="22"/>
      <c r="XDQ2" s="22"/>
      <c r="XDR2" s="22"/>
      <c r="XDS2" s="22"/>
      <c r="XDT2" s="22"/>
      <c r="XDU2" s="22"/>
      <c r="XDV2" s="22"/>
      <c r="XDW2" s="22"/>
      <c r="XDX2" s="22"/>
      <c r="XDY2" s="22"/>
      <c r="XDZ2" s="22"/>
      <c r="XEA2" s="22"/>
      <c r="XEB2" s="22"/>
      <c r="XEC2" s="22"/>
      <c r="XED2" s="22"/>
      <c r="XEE2" s="22"/>
      <c r="XEF2" s="22"/>
      <c r="XEG2" s="22"/>
      <c r="XEH2" s="22"/>
      <c r="XEI2" s="22"/>
      <c r="XEJ2" s="22"/>
      <c r="XEK2" s="22"/>
      <c r="XEL2" s="22"/>
      <c r="XEM2" s="22"/>
      <c r="XEN2" s="22"/>
      <c r="XEO2" s="22"/>
      <c r="XEP2" s="22"/>
      <c r="XEQ2" s="22"/>
      <c r="XER2" s="22"/>
      <c r="XES2" s="22"/>
      <c r="XET2" s="22"/>
      <c r="XEU2" s="22"/>
      <c r="XEV2" s="22"/>
      <c r="XEW2" s="22"/>
      <c r="XEX2" s="22"/>
      <c r="XEY2" s="22"/>
      <c r="XEZ2" s="22"/>
      <c r="XFA2" s="22"/>
      <c r="XFB2" s="22"/>
      <c r="XFC2" s="22"/>
      <c r="XFD2" s="22"/>
    </row>
    <row r="3" spans="1:16384" x14ac:dyDescent="0.2">
      <c r="A3" s="40" t="s">
        <v>61</v>
      </c>
      <c r="B3" s="49">
        <v>0</v>
      </c>
      <c r="C3" s="48">
        <v>7.85</v>
      </c>
      <c r="D3" s="49">
        <v>0</v>
      </c>
    </row>
    <row r="4" spans="1:16384" x14ac:dyDescent="0.2">
      <c r="A4" s="40" t="s">
        <v>64</v>
      </c>
      <c r="B4" s="49">
        <v>0</v>
      </c>
      <c r="C4" s="48">
        <v>6.98</v>
      </c>
      <c r="D4" s="49">
        <v>0</v>
      </c>
    </row>
    <row r="5" spans="1:16384" x14ac:dyDescent="0.2">
      <c r="A5" s="40" t="s">
        <v>44</v>
      </c>
      <c r="B5" s="49">
        <v>0</v>
      </c>
      <c r="C5" s="48">
        <v>358.05</v>
      </c>
      <c r="D5" s="49">
        <v>0</v>
      </c>
    </row>
    <row r="6" spans="1:16384" x14ac:dyDescent="0.2">
      <c r="A6" s="40" t="s">
        <v>66</v>
      </c>
      <c r="B6" s="49">
        <v>0</v>
      </c>
      <c r="C6" s="48">
        <v>346.01</v>
      </c>
      <c r="D6" s="49">
        <v>0</v>
      </c>
    </row>
    <row r="7" spans="1:16384" x14ac:dyDescent="0.2">
      <c r="A7" s="40" t="s">
        <v>69</v>
      </c>
      <c r="B7" s="49">
        <v>0</v>
      </c>
      <c r="C7" s="48">
        <v>345.17</v>
      </c>
      <c r="D7" s="49">
        <v>0</v>
      </c>
    </row>
    <row r="8" spans="1:16384" x14ac:dyDescent="0.2">
      <c r="A8" s="40" t="s">
        <v>71</v>
      </c>
      <c r="B8" s="49">
        <v>0</v>
      </c>
      <c r="C8" s="48">
        <v>355.38</v>
      </c>
      <c r="D8" s="49">
        <v>0</v>
      </c>
    </row>
    <row r="9" spans="1:16384" x14ac:dyDescent="0.2">
      <c r="A9" s="40" t="s">
        <v>113</v>
      </c>
      <c r="B9" s="49"/>
      <c r="C9" s="48">
        <v>356.32</v>
      </c>
      <c r="D9" s="49"/>
    </row>
    <row r="10" spans="1:16384" x14ac:dyDescent="0.2">
      <c r="A10" s="40" t="s">
        <v>73</v>
      </c>
      <c r="B10" s="49">
        <v>0</v>
      </c>
      <c r="C10" s="48">
        <v>356.32</v>
      </c>
      <c r="D10" s="49">
        <v>0</v>
      </c>
    </row>
    <row r="11" spans="1:16384" x14ac:dyDescent="0.2">
      <c r="A11" s="40" t="s">
        <v>75</v>
      </c>
      <c r="B11" s="49">
        <v>0</v>
      </c>
      <c r="C11" s="48">
        <v>1.95</v>
      </c>
      <c r="D11" s="49">
        <v>0</v>
      </c>
    </row>
    <row r="12" spans="1:16384" x14ac:dyDescent="0.2">
      <c r="A12" s="40" t="s">
        <v>53</v>
      </c>
      <c r="B12" s="49">
        <v>0</v>
      </c>
      <c r="C12" s="48">
        <v>359.98</v>
      </c>
      <c r="D12" s="49">
        <v>0</v>
      </c>
    </row>
    <row r="13" spans="1:16384" x14ac:dyDescent="0.2">
      <c r="A13" s="40" t="s">
        <v>55</v>
      </c>
      <c r="B13" s="49">
        <v>0</v>
      </c>
      <c r="C13" s="48">
        <v>2.19</v>
      </c>
      <c r="D13" s="49">
        <v>0</v>
      </c>
    </row>
    <row r="14" spans="1:16384" x14ac:dyDescent="0.2">
      <c r="A14" s="40" t="s">
        <v>41</v>
      </c>
      <c r="B14" s="49">
        <v>0</v>
      </c>
      <c r="C14" s="48">
        <v>0.65</v>
      </c>
      <c r="D14" s="49">
        <v>0</v>
      </c>
    </row>
    <row r="15" spans="1:16384" x14ac:dyDescent="0.2">
      <c r="A15" s="40" t="s">
        <v>38</v>
      </c>
      <c r="B15" s="49">
        <v>0</v>
      </c>
      <c r="C15" s="48">
        <v>3.78</v>
      </c>
      <c r="D15" s="49">
        <v>0</v>
      </c>
    </row>
    <row r="16" spans="1:16384" x14ac:dyDescent="0.2">
      <c r="A16" s="40" t="s">
        <v>58</v>
      </c>
      <c r="B16" s="49">
        <v>0</v>
      </c>
      <c r="C16" s="48">
        <v>2.72</v>
      </c>
      <c r="D16" s="49">
        <v>0</v>
      </c>
    </row>
    <row r="17" spans="1:4" x14ac:dyDescent="0.2">
      <c r="A17" s="40" t="s">
        <v>51</v>
      </c>
      <c r="B17" s="49">
        <v>0</v>
      </c>
      <c r="C17" s="48">
        <v>4.4400000000000004</v>
      </c>
      <c r="D17" s="49">
        <v>0</v>
      </c>
    </row>
    <row r="18" spans="1:4" x14ac:dyDescent="0.2">
      <c r="A18" s="40" t="s">
        <v>46</v>
      </c>
      <c r="B18" s="49">
        <v>0</v>
      </c>
      <c r="C18" s="48">
        <v>7.72</v>
      </c>
      <c r="D18" s="49">
        <v>0</v>
      </c>
    </row>
    <row r="19" spans="1:4" x14ac:dyDescent="0.2">
      <c r="A19" s="40" t="s">
        <v>49</v>
      </c>
      <c r="B19" s="49">
        <v>0</v>
      </c>
      <c r="C19" s="48">
        <v>14.11</v>
      </c>
      <c r="D19" s="49">
        <v>0</v>
      </c>
    </row>
    <row r="20" spans="1:4" x14ac:dyDescent="0.2">
      <c r="A20" s="40" t="s">
        <v>77</v>
      </c>
      <c r="B20" s="49">
        <v>0</v>
      </c>
      <c r="C20" s="48">
        <v>30.88</v>
      </c>
      <c r="D20" s="49">
        <v>0</v>
      </c>
    </row>
    <row r="21" spans="1:4" x14ac:dyDescent="0.2">
      <c r="A21" s="40" t="s">
        <v>80</v>
      </c>
      <c r="B21" s="49">
        <v>0</v>
      </c>
      <c r="C21" s="48">
        <v>30.59</v>
      </c>
      <c r="D21" s="49">
        <v>0</v>
      </c>
    </row>
    <row r="22" spans="1:4" x14ac:dyDescent="0.2">
      <c r="A22" s="40" t="s">
        <v>81</v>
      </c>
      <c r="B22" s="49">
        <v>0</v>
      </c>
      <c r="C22" s="48">
        <v>352.85</v>
      </c>
      <c r="D22" s="49">
        <v>0</v>
      </c>
    </row>
    <row r="23" spans="1:4" x14ac:dyDescent="0.2">
      <c r="A23" s="40" t="s">
        <v>82</v>
      </c>
      <c r="B23" s="49">
        <v>0</v>
      </c>
      <c r="C23" s="48">
        <v>1.29</v>
      </c>
      <c r="D23" s="49">
        <v>0</v>
      </c>
    </row>
    <row r="24" spans="1:4" x14ac:dyDescent="0.2">
      <c r="A24" s="40" t="s">
        <v>83</v>
      </c>
      <c r="B24" s="49">
        <v>0</v>
      </c>
      <c r="C24" s="48">
        <v>2.42</v>
      </c>
      <c r="D24" s="49">
        <v>0</v>
      </c>
    </row>
    <row r="25" spans="1:4" x14ac:dyDescent="0.2">
      <c r="A25" s="40" t="s">
        <v>84</v>
      </c>
      <c r="B25" s="49">
        <v>0</v>
      </c>
      <c r="C25" s="48">
        <v>1.29</v>
      </c>
      <c r="D25" s="49">
        <v>0</v>
      </c>
    </row>
    <row r="26" spans="1:4" x14ac:dyDescent="0.2">
      <c r="A26" s="40" t="s">
        <v>85</v>
      </c>
      <c r="B26" s="49">
        <v>0</v>
      </c>
      <c r="C26" s="48">
        <v>7.56</v>
      </c>
      <c r="D26" s="49">
        <v>0</v>
      </c>
    </row>
    <row r="27" spans="1:4" x14ac:dyDescent="0.2">
      <c r="A27" s="40" t="s">
        <v>86</v>
      </c>
      <c r="B27" s="49">
        <v>0</v>
      </c>
      <c r="C27" s="48">
        <v>12.49</v>
      </c>
      <c r="D27" s="49">
        <v>0</v>
      </c>
    </row>
    <row r="28" spans="1:4" x14ac:dyDescent="0.2">
      <c r="A28" s="40" t="s">
        <v>87</v>
      </c>
      <c r="B28" s="49">
        <v>0</v>
      </c>
      <c r="C28" s="48">
        <v>7.46</v>
      </c>
      <c r="D28" s="49">
        <v>0</v>
      </c>
    </row>
    <row r="29" spans="1:4" x14ac:dyDescent="0.2">
      <c r="A29" s="40" t="s">
        <v>88</v>
      </c>
      <c r="B29" s="49">
        <v>0</v>
      </c>
      <c r="C29" s="48">
        <v>8.4499999999999993</v>
      </c>
      <c r="D29" s="49">
        <v>0</v>
      </c>
    </row>
    <row r="30" spans="1:4" x14ac:dyDescent="0.2">
      <c r="A30" s="40" t="s">
        <v>89</v>
      </c>
      <c r="B30" s="49">
        <v>0</v>
      </c>
      <c r="C30" s="48">
        <v>16.559999999999999</v>
      </c>
      <c r="D30" s="49">
        <v>0</v>
      </c>
    </row>
    <row r="31" spans="1:4" x14ac:dyDescent="0.2">
      <c r="A31" s="40" t="s">
        <v>90</v>
      </c>
      <c r="B31" s="49">
        <v>0</v>
      </c>
      <c r="C31" s="48">
        <v>14.14</v>
      </c>
      <c r="D31" s="49">
        <v>0</v>
      </c>
    </row>
    <row r="32" spans="1:4" x14ac:dyDescent="0.2">
      <c r="A32" s="40" t="s">
        <v>91</v>
      </c>
      <c r="B32" s="49">
        <v>0</v>
      </c>
      <c r="C32" s="48">
        <v>18.36</v>
      </c>
      <c r="D32" s="49">
        <v>0</v>
      </c>
    </row>
    <row r="33" spans="1:4" x14ac:dyDescent="0.2">
      <c r="A33" s="40" t="s">
        <v>92</v>
      </c>
      <c r="B33" s="49">
        <v>0</v>
      </c>
      <c r="C33" s="48">
        <v>23.7</v>
      </c>
      <c r="D33" s="49">
        <v>0</v>
      </c>
    </row>
    <row r="34" spans="1:4" x14ac:dyDescent="0.2">
      <c r="A34" s="40" t="s">
        <v>93</v>
      </c>
      <c r="B34" s="49">
        <v>0</v>
      </c>
      <c r="C34" s="48">
        <v>26.11</v>
      </c>
      <c r="D34" s="49">
        <v>0</v>
      </c>
    </row>
    <row r="35" spans="1:4" x14ac:dyDescent="0.2">
      <c r="A35" s="40" t="s">
        <v>94</v>
      </c>
      <c r="B35" s="49">
        <v>0</v>
      </c>
      <c r="C35" s="48">
        <v>22.58</v>
      </c>
      <c r="D35" s="49">
        <v>0</v>
      </c>
    </row>
    <row r="36" spans="1:4" x14ac:dyDescent="0.2">
      <c r="A36" s="40" t="s">
        <v>95</v>
      </c>
      <c r="B36" s="49">
        <v>0</v>
      </c>
      <c r="C36" s="48">
        <v>25.31</v>
      </c>
      <c r="D36" s="49">
        <v>0</v>
      </c>
    </row>
    <row r="37" spans="1:4" x14ac:dyDescent="0.2">
      <c r="A37" s="40" t="s">
        <v>96</v>
      </c>
      <c r="B37" s="49">
        <v>0</v>
      </c>
      <c r="C37" s="48">
        <v>25.03</v>
      </c>
      <c r="D37" s="49">
        <v>0</v>
      </c>
    </row>
    <row r="38" spans="1:4" x14ac:dyDescent="0.2">
      <c r="A38" s="40" t="s">
        <v>97</v>
      </c>
      <c r="B38" s="49">
        <v>0</v>
      </c>
      <c r="C38" s="48">
        <v>28.17</v>
      </c>
      <c r="D38" s="49">
        <v>0</v>
      </c>
    </row>
    <row r="39" spans="1:4" x14ac:dyDescent="0.2">
      <c r="A39" s="40" t="s">
        <v>98</v>
      </c>
      <c r="B39" s="49">
        <v>0</v>
      </c>
      <c r="C39" s="48">
        <v>22.13</v>
      </c>
      <c r="D39" s="49">
        <v>0</v>
      </c>
    </row>
    <row r="40" spans="1:4" x14ac:dyDescent="0.2">
      <c r="A40" s="40" t="s">
        <v>99</v>
      </c>
      <c r="B40" s="49">
        <v>0</v>
      </c>
      <c r="C40" s="48">
        <v>12.48</v>
      </c>
      <c r="D40" s="49">
        <v>0</v>
      </c>
    </row>
    <row r="41" spans="1:4" x14ac:dyDescent="0.2">
      <c r="A41" s="40" t="s">
        <v>100</v>
      </c>
      <c r="B41" s="49">
        <v>0</v>
      </c>
      <c r="C41" s="48">
        <v>14.12</v>
      </c>
      <c r="D41" s="49">
        <v>0</v>
      </c>
    </row>
    <row r="42" spans="1:4" x14ac:dyDescent="0.2">
      <c r="A42" s="40" t="s">
        <v>101</v>
      </c>
      <c r="B42" s="49">
        <v>0</v>
      </c>
      <c r="C42" s="48">
        <v>12.26</v>
      </c>
      <c r="D42" s="49">
        <v>0</v>
      </c>
    </row>
    <row r="43" spans="1:4" x14ac:dyDescent="0.2">
      <c r="A43" s="40" t="s">
        <v>114</v>
      </c>
      <c r="B43" s="49">
        <v>0</v>
      </c>
      <c r="C43" s="41">
        <v>13.12</v>
      </c>
      <c r="D43" s="49">
        <v>0</v>
      </c>
    </row>
    <row r="44" spans="1:4" x14ac:dyDescent="0.2">
      <c r="A44" s="40" t="s">
        <v>115</v>
      </c>
      <c r="B44" s="49">
        <v>0</v>
      </c>
      <c r="C44" s="41">
        <v>1.87</v>
      </c>
      <c r="D44" s="49">
        <v>0</v>
      </c>
    </row>
    <row r="45" spans="1:4" x14ac:dyDescent="0.2">
      <c r="A45" s="40" t="s">
        <v>116</v>
      </c>
      <c r="B45" s="49">
        <v>0</v>
      </c>
      <c r="C45" s="41">
        <v>358.26</v>
      </c>
      <c r="D45" s="49">
        <v>0</v>
      </c>
    </row>
    <row r="46" spans="1:4" x14ac:dyDescent="0.2">
      <c r="A46" s="40" t="s">
        <v>117</v>
      </c>
      <c r="B46" s="49">
        <v>0</v>
      </c>
      <c r="C46" s="41">
        <v>358.26</v>
      </c>
      <c r="D46" s="49">
        <v>0</v>
      </c>
    </row>
    <row r="47" spans="1:4" x14ac:dyDescent="0.2">
      <c r="A47" s="40" t="s">
        <v>118</v>
      </c>
      <c r="B47" s="49">
        <v>0</v>
      </c>
      <c r="C47" s="41">
        <v>359.72</v>
      </c>
      <c r="D47" s="49">
        <v>0</v>
      </c>
    </row>
    <row r="48" spans="1:4" x14ac:dyDescent="0.2">
      <c r="A48" s="40" t="s">
        <v>119</v>
      </c>
      <c r="B48" s="49">
        <v>0</v>
      </c>
      <c r="C48" s="41">
        <v>10.74</v>
      </c>
      <c r="D48" s="49">
        <v>0</v>
      </c>
    </row>
    <row r="49" spans="1:4" x14ac:dyDescent="0.2">
      <c r="A49" s="40" t="s">
        <v>120</v>
      </c>
      <c r="B49" s="49">
        <v>0</v>
      </c>
      <c r="C49" s="41">
        <v>15.75</v>
      </c>
      <c r="D49" s="49">
        <v>0</v>
      </c>
    </row>
    <row r="50" spans="1:4" x14ac:dyDescent="0.2">
      <c r="A50" s="40" t="s">
        <v>121</v>
      </c>
      <c r="B50" s="49">
        <v>0</v>
      </c>
      <c r="C50" s="41">
        <v>18.239999999999998</v>
      </c>
      <c r="D50" s="49">
        <v>0</v>
      </c>
    </row>
    <row r="51" spans="1:4" x14ac:dyDescent="0.2">
      <c r="A51" s="40" t="s">
        <v>122</v>
      </c>
      <c r="B51" s="49">
        <v>0</v>
      </c>
      <c r="C51" s="41">
        <v>17.64</v>
      </c>
      <c r="D51" s="49">
        <v>0</v>
      </c>
    </row>
    <row r="52" spans="1:4" x14ac:dyDescent="0.2">
      <c r="A52" s="40" t="s">
        <v>135</v>
      </c>
      <c r="B52" s="49">
        <v>0</v>
      </c>
      <c r="C52" s="41">
        <v>15.61</v>
      </c>
      <c r="D52" s="49">
        <v>0</v>
      </c>
    </row>
    <row r="53" spans="1:4" x14ac:dyDescent="0.2">
      <c r="A53" s="40" t="s">
        <v>136</v>
      </c>
      <c r="B53" s="49">
        <v>0</v>
      </c>
      <c r="C53" s="41">
        <v>13.26</v>
      </c>
      <c r="D53" s="49">
        <v>0</v>
      </c>
    </row>
    <row r="54" spans="1:4" x14ac:dyDescent="0.2">
      <c r="A54" s="40" t="s">
        <v>137</v>
      </c>
      <c r="B54" s="49">
        <v>0</v>
      </c>
      <c r="C54" s="41">
        <v>14.14</v>
      </c>
      <c r="D54" s="49">
        <v>0</v>
      </c>
    </row>
    <row r="55" spans="1:4" x14ac:dyDescent="0.2">
      <c r="A55" s="40" t="s">
        <v>139</v>
      </c>
      <c r="B55" s="49">
        <v>0</v>
      </c>
      <c r="C55" s="41">
        <v>16.05</v>
      </c>
      <c r="D55" s="49">
        <v>0</v>
      </c>
    </row>
    <row r="56" spans="1:4" x14ac:dyDescent="0.2">
      <c r="A56" s="40" t="s">
        <v>140</v>
      </c>
      <c r="B56" s="49">
        <v>0</v>
      </c>
      <c r="C56" s="41">
        <v>11.71</v>
      </c>
      <c r="D56" s="49">
        <v>0</v>
      </c>
    </row>
    <row r="57" spans="1:4" x14ac:dyDescent="0.2">
      <c r="A57" s="40" t="s">
        <v>141</v>
      </c>
      <c r="B57" s="49">
        <v>0</v>
      </c>
      <c r="C57" s="41">
        <v>14.26</v>
      </c>
      <c r="D57" s="49">
        <v>0</v>
      </c>
    </row>
    <row r="58" spans="1:4" x14ac:dyDescent="0.2">
      <c r="A58" s="40" t="s">
        <v>143</v>
      </c>
      <c r="B58" s="49">
        <v>0</v>
      </c>
      <c r="C58" s="41">
        <v>17.22</v>
      </c>
      <c r="D58" s="49">
        <v>0</v>
      </c>
    </row>
    <row r="59" spans="1:4" x14ac:dyDescent="0.2">
      <c r="A59" s="40" t="s">
        <v>144</v>
      </c>
      <c r="B59" s="49">
        <v>0</v>
      </c>
      <c r="C59" s="41">
        <v>16.989999999999998</v>
      </c>
      <c r="D59" s="49">
        <v>0</v>
      </c>
    </row>
    <row r="60" spans="1:4" x14ac:dyDescent="0.2">
      <c r="A60" s="40" t="s">
        <v>145</v>
      </c>
      <c r="B60" s="49">
        <v>0</v>
      </c>
      <c r="C60" s="41">
        <v>16.989999999999998</v>
      </c>
      <c r="D60" s="49">
        <v>0</v>
      </c>
    </row>
    <row r="61" spans="1:4" x14ac:dyDescent="0.2">
      <c r="A61" s="40" t="s">
        <v>146</v>
      </c>
      <c r="B61" s="49">
        <v>0</v>
      </c>
      <c r="C61" s="41">
        <v>16.989999999999998</v>
      </c>
      <c r="D61" s="49">
        <v>0</v>
      </c>
    </row>
    <row r="62" spans="1:4" x14ac:dyDescent="0.2">
      <c r="A62" s="40" t="s">
        <v>147</v>
      </c>
      <c r="B62" s="49">
        <v>0</v>
      </c>
      <c r="C62" s="41">
        <v>16.989999999999998</v>
      </c>
      <c r="D62" s="49">
        <v>0</v>
      </c>
    </row>
    <row r="63" spans="1:4" x14ac:dyDescent="0.2">
      <c r="A63" s="40" t="s">
        <v>157</v>
      </c>
      <c r="B63" s="49">
        <v>0</v>
      </c>
      <c r="C63" s="41">
        <v>11.9</v>
      </c>
      <c r="D63" s="49">
        <v>0</v>
      </c>
    </row>
    <row r="64" spans="1:4" x14ac:dyDescent="0.2">
      <c r="A64" s="40" t="s">
        <v>158</v>
      </c>
      <c r="B64" s="49">
        <v>0</v>
      </c>
      <c r="C64" s="41">
        <v>7.96</v>
      </c>
      <c r="D64" s="49">
        <v>0</v>
      </c>
    </row>
    <row r="65" spans="1:4" x14ac:dyDescent="0.2">
      <c r="A65" s="40" t="s">
        <v>159</v>
      </c>
      <c r="B65" s="49">
        <v>0</v>
      </c>
      <c r="C65" s="41">
        <v>5.62</v>
      </c>
      <c r="D65" s="49">
        <v>0</v>
      </c>
    </row>
    <row r="66" spans="1:4" x14ac:dyDescent="0.2">
      <c r="A66" s="40" t="s">
        <v>160</v>
      </c>
      <c r="B66" s="49">
        <v>0</v>
      </c>
      <c r="C66" s="41">
        <v>8.89</v>
      </c>
      <c r="D66" s="49">
        <v>0</v>
      </c>
    </row>
    <row r="67" spans="1:4" x14ac:dyDescent="0.2">
      <c r="A67" s="40" t="s">
        <v>161</v>
      </c>
      <c r="B67" s="49">
        <v>0</v>
      </c>
      <c r="C67" s="41">
        <v>7.59</v>
      </c>
      <c r="D67" s="49">
        <v>0</v>
      </c>
    </row>
    <row r="68" spans="1:4" x14ac:dyDescent="0.2">
      <c r="A68" s="40" t="s">
        <v>173</v>
      </c>
      <c r="B68" s="49">
        <v>0</v>
      </c>
      <c r="C68" s="41">
        <v>1.51</v>
      </c>
      <c r="D68" s="49">
        <v>0</v>
      </c>
    </row>
    <row r="69" spans="1:4" x14ac:dyDescent="0.2">
      <c r="A69" s="40" t="s">
        <v>176</v>
      </c>
      <c r="B69" s="49">
        <v>0</v>
      </c>
      <c r="C69" s="41">
        <v>5.42</v>
      </c>
      <c r="D69" s="49">
        <v>0</v>
      </c>
    </row>
    <row r="70" spans="1:4" x14ac:dyDescent="0.2">
      <c r="A70" s="40" t="s">
        <v>177</v>
      </c>
      <c r="B70" s="49">
        <v>0</v>
      </c>
      <c r="C70" s="41">
        <v>6.77</v>
      </c>
      <c r="D70" s="49">
        <v>0</v>
      </c>
    </row>
    <row r="71" spans="1:4" x14ac:dyDescent="0.2">
      <c r="A71" s="40" t="s">
        <v>183</v>
      </c>
      <c r="B71" s="49">
        <v>0</v>
      </c>
      <c r="C71" s="41">
        <v>11.91</v>
      </c>
      <c r="D71" s="49">
        <v>0</v>
      </c>
    </row>
    <row r="72" spans="1:4" x14ac:dyDescent="0.2">
      <c r="A72" s="40" t="s">
        <v>204</v>
      </c>
      <c r="B72" s="49">
        <v>0</v>
      </c>
      <c r="C72" s="41">
        <v>9.5299999999999994</v>
      </c>
      <c r="D72" s="49">
        <v>0</v>
      </c>
    </row>
    <row r="73" spans="1:4" x14ac:dyDescent="0.2">
      <c r="A73" s="40" t="s">
        <v>205</v>
      </c>
      <c r="B73" s="49">
        <v>0</v>
      </c>
      <c r="C73" s="41">
        <v>10.85</v>
      </c>
      <c r="D73" s="49">
        <v>0</v>
      </c>
    </row>
    <row r="74" spans="1:4" x14ac:dyDescent="0.2">
      <c r="A74" s="40" t="s">
        <v>206</v>
      </c>
      <c r="B74" s="49">
        <v>0</v>
      </c>
      <c r="C74" s="41">
        <v>12.62</v>
      </c>
      <c r="D74" s="49">
        <v>0</v>
      </c>
    </row>
    <row r="75" spans="1:4" x14ac:dyDescent="0.2">
      <c r="A75" s="40" t="s">
        <v>213</v>
      </c>
      <c r="B75" s="49">
        <v>0</v>
      </c>
      <c r="C75" s="41">
        <v>15.06</v>
      </c>
      <c r="D75" s="49">
        <v>0</v>
      </c>
    </row>
    <row r="76" spans="1:4" x14ac:dyDescent="0.2">
      <c r="A76" s="40" t="s">
        <v>216</v>
      </c>
      <c r="B76" s="49">
        <v>0</v>
      </c>
      <c r="C76" s="41">
        <v>12.68</v>
      </c>
      <c r="D76" s="49">
        <v>0</v>
      </c>
    </row>
    <row r="77" spans="1:4" x14ac:dyDescent="0.2">
      <c r="A77" s="40" t="s">
        <v>217</v>
      </c>
      <c r="B77" s="49">
        <v>0</v>
      </c>
      <c r="C77" s="41">
        <v>8.51</v>
      </c>
      <c r="D77" s="49">
        <v>0</v>
      </c>
    </row>
    <row r="78" spans="1:4" x14ac:dyDescent="0.2">
      <c r="A78" s="40" t="s">
        <v>218</v>
      </c>
      <c r="B78" s="49">
        <v>0</v>
      </c>
      <c r="C78" s="41">
        <v>5.19</v>
      </c>
      <c r="D78" s="49">
        <v>0</v>
      </c>
    </row>
    <row r="79" spans="1:4" x14ac:dyDescent="0.2">
      <c r="A79" s="40" t="s">
        <v>219</v>
      </c>
      <c r="B79" s="49">
        <v>0</v>
      </c>
      <c r="C79" s="41">
        <v>4.9000000000000004</v>
      </c>
      <c r="D79" s="49">
        <v>0</v>
      </c>
    </row>
    <row r="80" spans="1:4" x14ac:dyDescent="0.2">
      <c r="A80" s="40" t="s">
        <v>220</v>
      </c>
      <c r="B80" s="49">
        <v>0</v>
      </c>
      <c r="C80" s="41">
        <v>1.39</v>
      </c>
      <c r="D80" s="49">
        <v>0</v>
      </c>
    </row>
    <row r="81" spans="1:4" x14ac:dyDescent="0.2">
      <c r="A81" s="40" t="s">
        <v>227</v>
      </c>
      <c r="B81" s="49">
        <v>0</v>
      </c>
      <c r="C81" s="41">
        <v>3.87</v>
      </c>
      <c r="D81" s="49">
        <v>0</v>
      </c>
    </row>
    <row r="82" spans="1:4" x14ac:dyDescent="0.2">
      <c r="A82" s="40" t="s">
        <v>228</v>
      </c>
      <c r="B82" s="49">
        <v>0</v>
      </c>
      <c r="C82" s="41">
        <v>2.61</v>
      </c>
      <c r="D82" s="49">
        <v>0</v>
      </c>
    </row>
    <row r="83" spans="1:4" x14ac:dyDescent="0.2">
      <c r="A83" s="40" t="s">
        <v>229</v>
      </c>
      <c r="B83" s="49">
        <v>0</v>
      </c>
      <c r="C83" s="41">
        <v>5.38</v>
      </c>
      <c r="D83" s="49">
        <v>0</v>
      </c>
    </row>
    <row r="84" spans="1:4" x14ac:dyDescent="0.2">
      <c r="A84" s="40" t="s">
        <v>233</v>
      </c>
      <c r="B84" s="49">
        <v>0</v>
      </c>
      <c r="C84" s="41">
        <v>3.46</v>
      </c>
      <c r="D84" s="49">
        <v>0</v>
      </c>
    </row>
    <row r="85" spans="1:4" x14ac:dyDescent="0.2">
      <c r="A85" s="40" t="s">
        <v>235</v>
      </c>
      <c r="B85" s="49">
        <v>0</v>
      </c>
      <c r="C85" s="41">
        <v>3.69</v>
      </c>
      <c r="D85" s="49">
        <v>0</v>
      </c>
    </row>
    <row r="86" spans="1:4" x14ac:dyDescent="0.2">
      <c r="A86" s="40" t="s">
        <v>236</v>
      </c>
      <c r="B86" s="49">
        <v>0</v>
      </c>
      <c r="C86" s="41">
        <v>9.06</v>
      </c>
      <c r="D86" s="49">
        <v>0</v>
      </c>
    </row>
    <row r="87" spans="1:4" x14ac:dyDescent="0.2">
      <c r="A87" s="40" t="s">
        <v>239</v>
      </c>
      <c r="B87" s="49">
        <v>0</v>
      </c>
      <c r="C87" s="41">
        <v>19.37</v>
      </c>
      <c r="D87" s="49">
        <v>0</v>
      </c>
    </row>
    <row r="88" spans="1:4" x14ac:dyDescent="0.2">
      <c r="A88" s="40" t="s">
        <v>240</v>
      </c>
      <c r="B88" s="49">
        <v>0</v>
      </c>
      <c r="C88" s="41">
        <v>25.15</v>
      </c>
      <c r="D88" s="49">
        <v>0</v>
      </c>
    </row>
    <row r="89" spans="1:4" x14ac:dyDescent="0.2">
      <c r="A89" s="40" t="s">
        <v>241</v>
      </c>
      <c r="B89" s="49">
        <v>0</v>
      </c>
      <c r="C89" s="41">
        <v>35.020000000000003</v>
      </c>
      <c r="D89" s="49">
        <v>0</v>
      </c>
    </row>
    <row r="90" spans="1:4" x14ac:dyDescent="0.2">
      <c r="A90" s="40" t="s">
        <v>242</v>
      </c>
      <c r="B90" s="49">
        <v>0</v>
      </c>
      <c r="C90" s="41">
        <v>38.76</v>
      </c>
      <c r="D90" s="49">
        <v>0</v>
      </c>
    </row>
    <row r="91" spans="1:4" x14ac:dyDescent="0.2">
      <c r="A91" s="40" t="s">
        <v>249</v>
      </c>
      <c r="B91" s="49">
        <v>0</v>
      </c>
      <c r="C91" s="41">
        <v>31.45</v>
      </c>
      <c r="D91" s="49">
        <v>0</v>
      </c>
    </row>
    <row r="92" spans="1:4" x14ac:dyDescent="0.2">
      <c r="A92" s="40" t="s">
        <v>250</v>
      </c>
      <c r="B92" s="49">
        <v>0</v>
      </c>
      <c r="C92" s="41">
        <v>29.51</v>
      </c>
      <c r="D92" s="49">
        <v>0</v>
      </c>
    </row>
    <row r="93" spans="1:4" x14ac:dyDescent="0.2">
      <c r="A93" s="40" t="s">
        <v>254</v>
      </c>
      <c r="B93" s="49">
        <v>0</v>
      </c>
      <c r="C93" s="41">
        <v>12.33</v>
      </c>
      <c r="D93" s="49">
        <v>0</v>
      </c>
    </row>
    <row r="94" spans="1:4" x14ac:dyDescent="0.2">
      <c r="A94" s="40" t="s">
        <v>255</v>
      </c>
      <c r="B94" s="49">
        <v>0</v>
      </c>
      <c r="C94" s="41" t="s">
        <v>429</v>
      </c>
      <c r="D94" s="49">
        <v>0</v>
      </c>
    </row>
    <row r="95" spans="1:4" x14ac:dyDescent="0.2">
      <c r="A95" s="40" t="s">
        <v>256</v>
      </c>
      <c r="B95" s="49">
        <v>0</v>
      </c>
      <c r="C95" s="41" t="s">
        <v>430</v>
      </c>
      <c r="D95" s="49">
        <v>0</v>
      </c>
    </row>
    <row r="96" spans="1:4" x14ac:dyDescent="0.2">
      <c r="A96" s="40" t="s">
        <v>257</v>
      </c>
      <c r="B96" s="49">
        <v>0</v>
      </c>
      <c r="C96" s="41" t="s">
        <v>431</v>
      </c>
      <c r="D96" s="49">
        <v>0</v>
      </c>
    </row>
    <row r="97" spans="1:4" x14ac:dyDescent="0.2">
      <c r="A97" s="40" t="s">
        <v>258</v>
      </c>
      <c r="B97" s="49">
        <v>0</v>
      </c>
      <c r="C97" s="41" t="s">
        <v>432</v>
      </c>
      <c r="D97" s="49">
        <v>0</v>
      </c>
    </row>
    <row r="98" spans="1:4" x14ac:dyDescent="0.2">
      <c r="A98" s="40" t="s">
        <v>259</v>
      </c>
      <c r="B98" s="49">
        <v>0</v>
      </c>
      <c r="C98" s="41" t="s">
        <v>433</v>
      </c>
      <c r="D98" s="49">
        <v>0</v>
      </c>
    </row>
    <row r="99" spans="1:4" x14ac:dyDescent="0.2">
      <c r="A99" s="40" t="s">
        <v>260</v>
      </c>
      <c r="B99" s="49">
        <v>0</v>
      </c>
      <c r="C99" s="41" t="s">
        <v>434</v>
      </c>
      <c r="D99" s="49">
        <v>0</v>
      </c>
    </row>
    <row r="100" spans="1:4" x14ac:dyDescent="0.2">
      <c r="A100" s="40" t="s">
        <v>261</v>
      </c>
      <c r="B100" s="49">
        <v>0</v>
      </c>
      <c r="C100" s="41" t="s">
        <v>435</v>
      </c>
      <c r="D100" s="49">
        <v>0</v>
      </c>
    </row>
    <row r="101" spans="1:4" x14ac:dyDescent="0.2">
      <c r="A101" s="40" t="s">
        <v>262</v>
      </c>
      <c r="B101" s="49">
        <v>0</v>
      </c>
      <c r="C101" s="41" t="s">
        <v>436</v>
      </c>
      <c r="D101" s="49">
        <v>0</v>
      </c>
    </row>
    <row r="102" spans="1:4" x14ac:dyDescent="0.2">
      <c r="A102" s="40" t="s">
        <v>263</v>
      </c>
      <c r="B102" s="49">
        <v>0</v>
      </c>
      <c r="C102" s="41" t="s">
        <v>437</v>
      </c>
      <c r="D102" s="49">
        <v>0</v>
      </c>
    </row>
    <row r="103" spans="1:4" x14ac:dyDescent="0.2">
      <c r="A103" s="40" t="s">
        <v>264</v>
      </c>
      <c r="B103" s="49">
        <v>0</v>
      </c>
      <c r="C103" s="41" t="s">
        <v>438</v>
      </c>
      <c r="D103" s="49">
        <v>0</v>
      </c>
    </row>
    <row r="104" spans="1:4" x14ac:dyDescent="0.2">
      <c r="A104" s="40" t="s">
        <v>265</v>
      </c>
      <c r="B104" s="49">
        <v>0</v>
      </c>
      <c r="C104" s="41" t="s">
        <v>439</v>
      </c>
      <c r="D104" s="49">
        <v>0</v>
      </c>
    </row>
    <row r="105" spans="1:4" x14ac:dyDescent="0.2">
      <c r="A105" s="40" t="s">
        <v>266</v>
      </c>
      <c r="B105" s="49">
        <v>0</v>
      </c>
      <c r="C105" s="41" t="s">
        <v>440</v>
      </c>
      <c r="D105" s="49">
        <v>0</v>
      </c>
    </row>
    <row r="106" spans="1:4" x14ac:dyDescent="0.2">
      <c r="A106" s="40" t="s">
        <v>267</v>
      </c>
      <c r="B106" s="49">
        <v>0</v>
      </c>
      <c r="C106" s="41" t="s">
        <v>441</v>
      </c>
      <c r="D106" s="49">
        <v>0</v>
      </c>
    </row>
    <row r="107" spans="1:4" x14ac:dyDescent="0.2">
      <c r="A107" s="40" t="s">
        <v>268</v>
      </c>
      <c r="B107" s="49">
        <v>0</v>
      </c>
      <c r="C107" s="41" t="s">
        <v>442</v>
      </c>
      <c r="D107" s="49">
        <v>0</v>
      </c>
    </row>
    <row r="108" spans="1:4" x14ac:dyDescent="0.2">
      <c r="A108" s="40" t="s">
        <v>269</v>
      </c>
      <c r="B108" s="49">
        <v>0</v>
      </c>
      <c r="C108" s="41" t="s">
        <v>443</v>
      </c>
      <c r="D108" s="49">
        <v>0</v>
      </c>
    </row>
    <row r="109" spans="1:4" x14ac:dyDescent="0.2">
      <c r="A109" s="40" t="s">
        <v>270</v>
      </c>
      <c r="B109" s="49">
        <v>0</v>
      </c>
      <c r="C109" s="41" t="s">
        <v>444</v>
      </c>
      <c r="D109" s="49">
        <v>0</v>
      </c>
    </row>
    <row r="110" spans="1:4" x14ac:dyDescent="0.2">
      <c r="A110" s="40" t="s">
        <v>275</v>
      </c>
      <c r="B110" s="49">
        <v>0</v>
      </c>
      <c r="C110" s="41" t="s">
        <v>445</v>
      </c>
      <c r="D110" s="49">
        <v>0</v>
      </c>
    </row>
    <row r="111" spans="1:4" x14ac:dyDescent="0.2">
      <c r="A111" s="40" t="s">
        <v>276</v>
      </c>
      <c r="B111" s="49">
        <v>0</v>
      </c>
      <c r="C111" s="41" t="s">
        <v>446</v>
      </c>
      <c r="D111" s="49">
        <v>0</v>
      </c>
    </row>
    <row r="112" spans="1:4" x14ac:dyDescent="0.2">
      <c r="A112" s="40" t="s">
        <v>277</v>
      </c>
      <c r="B112" s="49">
        <v>0</v>
      </c>
      <c r="C112" s="41" t="s">
        <v>447</v>
      </c>
      <c r="D112" s="49">
        <v>0</v>
      </c>
    </row>
    <row r="113" spans="1:4" x14ac:dyDescent="0.2">
      <c r="A113" s="40" t="s">
        <v>278</v>
      </c>
      <c r="B113" s="49">
        <v>0</v>
      </c>
      <c r="C113" s="41" t="s">
        <v>448</v>
      </c>
      <c r="D113" s="49">
        <v>0</v>
      </c>
    </row>
    <row r="114" spans="1:4" x14ac:dyDescent="0.2">
      <c r="A114" s="40" t="s">
        <v>279</v>
      </c>
      <c r="B114" s="49">
        <v>0</v>
      </c>
      <c r="C114" s="41" t="s">
        <v>449</v>
      </c>
      <c r="D114" s="49">
        <v>0</v>
      </c>
    </row>
    <row r="115" spans="1:4" x14ac:dyDescent="0.2">
      <c r="A115" s="40" t="s">
        <v>280</v>
      </c>
      <c r="B115" s="49">
        <v>0</v>
      </c>
      <c r="C115" s="41" t="s">
        <v>450</v>
      </c>
      <c r="D115" s="49">
        <v>0</v>
      </c>
    </row>
    <row r="116" spans="1:4" x14ac:dyDescent="0.2">
      <c r="A116" s="40" t="s">
        <v>294</v>
      </c>
      <c r="B116" s="49">
        <v>0</v>
      </c>
      <c r="C116" s="41" t="s">
        <v>451</v>
      </c>
      <c r="D116" s="49">
        <v>0</v>
      </c>
    </row>
    <row r="117" spans="1:4" x14ac:dyDescent="0.2">
      <c r="A117" s="40" t="s">
        <v>295</v>
      </c>
      <c r="B117" s="49">
        <v>0</v>
      </c>
      <c r="C117" s="41" t="s">
        <v>452</v>
      </c>
      <c r="D117" s="49">
        <v>0</v>
      </c>
    </row>
    <row r="118" spans="1:4" x14ac:dyDescent="0.2">
      <c r="A118" s="40" t="s">
        <v>296</v>
      </c>
      <c r="B118" s="49">
        <v>0</v>
      </c>
      <c r="C118" s="41" t="s">
        <v>453</v>
      </c>
      <c r="D118" s="49">
        <v>0</v>
      </c>
    </row>
    <row r="119" spans="1:4" x14ac:dyDescent="0.2">
      <c r="A119" s="40" t="s">
        <v>305</v>
      </c>
      <c r="B119" s="49">
        <v>0</v>
      </c>
      <c r="C119" s="41" t="s">
        <v>454</v>
      </c>
      <c r="D119" s="49">
        <v>0</v>
      </c>
    </row>
    <row r="120" spans="1:4" x14ac:dyDescent="0.2">
      <c r="A120" s="40" t="s">
        <v>307</v>
      </c>
      <c r="B120" s="49">
        <v>0</v>
      </c>
      <c r="C120" s="41" t="s">
        <v>455</v>
      </c>
      <c r="D120" s="49">
        <v>0</v>
      </c>
    </row>
    <row r="121" spans="1:4" x14ac:dyDescent="0.2">
      <c r="A121" s="40" t="s">
        <v>308</v>
      </c>
      <c r="B121" s="49">
        <v>0</v>
      </c>
      <c r="C121" s="41" t="s">
        <v>456</v>
      </c>
      <c r="D121" s="49">
        <v>0</v>
      </c>
    </row>
    <row r="122" spans="1:4" x14ac:dyDescent="0.2">
      <c r="A122" s="40" t="s">
        <v>309</v>
      </c>
      <c r="B122" s="49">
        <v>0</v>
      </c>
      <c r="C122" s="41" t="s">
        <v>457</v>
      </c>
      <c r="D122" s="49">
        <v>0</v>
      </c>
    </row>
    <row r="123" spans="1:4" x14ac:dyDescent="0.2">
      <c r="A123" s="40" t="s">
        <v>310</v>
      </c>
      <c r="B123" s="49">
        <v>0</v>
      </c>
      <c r="C123" s="41" t="s">
        <v>458</v>
      </c>
      <c r="D123" s="49">
        <v>0</v>
      </c>
    </row>
    <row r="124" spans="1:4" x14ac:dyDescent="0.2">
      <c r="A124" s="40" t="s">
        <v>311</v>
      </c>
      <c r="B124" s="49">
        <v>0</v>
      </c>
      <c r="C124" s="41" t="s">
        <v>459</v>
      </c>
      <c r="D124" s="49">
        <v>0</v>
      </c>
    </row>
    <row r="125" spans="1:4" x14ac:dyDescent="0.2">
      <c r="A125" s="40" t="s">
        <v>312</v>
      </c>
      <c r="B125" s="49">
        <v>0</v>
      </c>
      <c r="C125" s="41" t="s">
        <v>460</v>
      </c>
      <c r="D125" s="49">
        <v>0</v>
      </c>
    </row>
    <row r="126" spans="1:4" x14ac:dyDescent="0.2">
      <c r="A126" s="40" t="s">
        <v>313</v>
      </c>
      <c r="B126" s="49">
        <v>0</v>
      </c>
      <c r="C126" s="41" t="s">
        <v>461</v>
      </c>
      <c r="D126" s="49">
        <v>0</v>
      </c>
    </row>
    <row r="127" spans="1:4" x14ac:dyDescent="0.2">
      <c r="A127" s="40" t="s">
        <v>314</v>
      </c>
      <c r="B127" s="49">
        <v>0</v>
      </c>
      <c r="C127" s="41" t="s">
        <v>462</v>
      </c>
      <c r="D127" s="49">
        <v>0</v>
      </c>
    </row>
    <row r="128" spans="1:4" x14ac:dyDescent="0.2">
      <c r="A128" s="40" t="s">
        <v>315</v>
      </c>
      <c r="B128" s="49">
        <v>0</v>
      </c>
      <c r="C128" s="41" t="s">
        <v>463</v>
      </c>
      <c r="D128" s="49">
        <v>0</v>
      </c>
    </row>
    <row r="129" spans="1:4" x14ac:dyDescent="0.2">
      <c r="A129" s="40" t="s">
        <v>316</v>
      </c>
      <c r="B129" s="49">
        <v>0</v>
      </c>
      <c r="C129" s="41" t="s">
        <v>464</v>
      </c>
      <c r="D129" s="49">
        <v>0</v>
      </c>
    </row>
    <row r="130" spans="1:4" x14ac:dyDescent="0.2">
      <c r="A130" s="40" t="s">
        <v>317</v>
      </c>
      <c r="B130" s="49">
        <v>0</v>
      </c>
      <c r="C130" s="41" t="s">
        <v>465</v>
      </c>
      <c r="D130" s="49">
        <v>0</v>
      </c>
    </row>
    <row r="131" spans="1:4" x14ac:dyDescent="0.2">
      <c r="A131" s="40" t="s">
        <v>318</v>
      </c>
      <c r="B131" s="49">
        <v>0</v>
      </c>
      <c r="C131" s="41" t="s">
        <v>466</v>
      </c>
      <c r="D131" s="49">
        <v>0</v>
      </c>
    </row>
    <row r="132" spans="1:4" x14ac:dyDescent="0.2">
      <c r="A132" s="40" t="s">
        <v>319</v>
      </c>
      <c r="B132" s="49">
        <v>0</v>
      </c>
      <c r="C132" s="41" t="s">
        <v>467</v>
      </c>
      <c r="D132" s="49">
        <v>0</v>
      </c>
    </row>
    <row r="133" spans="1:4" x14ac:dyDescent="0.2">
      <c r="A133" s="40" t="s">
        <v>320</v>
      </c>
      <c r="B133" s="49">
        <v>0</v>
      </c>
      <c r="C133" s="41" t="s">
        <v>454</v>
      </c>
      <c r="D133" s="49">
        <v>0</v>
      </c>
    </row>
    <row r="134" spans="1:4" x14ac:dyDescent="0.2">
      <c r="A134" s="40" t="s">
        <v>321</v>
      </c>
      <c r="B134" s="49">
        <v>0</v>
      </c>
      <c r="C134" s="41" t="s">
        <v>468</v>
      </c>
      <c r="D134" s="49">
        <v>0</v>
      </c>
    </row>
    <row r="135" spans="1:4" x14ac:dyDescent="0.2">
      <c r="A135" s="40" t="s">
        <v>322</v>
      </c>
      <c r="B135" s="49">
        <v>0</v>
      </c>
      <c r="C135" s="41" t="s">
        <v>469</v>
      </c>
      <c r="D135" s="49">
        <v>0</v>
      </c>
    </row>
    <row r="136" spans="1:4" x14ac:dyDescent="0.2">
      <c r="A136" s="40" t="s">
        <v>323</v>
      </c>
      <c r="B136" s="49">
        <v>0</v>
      </c>
      <c r="C136" s="41" t="s">
        <v>470</v>
      </c>
      <c r="D136" s="49">
        <v>0</v>
      </c>
    </row>
    <row r="137" spans="1:4" x14ac:dyDescent="0.2">
      <c r="A137" s="40" t="s">
        <v>324</v>
      </c>
      <c r="B137" s="49">
        <v>0</v>
      </c>
      <c r="C137" s="41" t="s">
        <v>471</v>
      </c>
      <c r="D137" s="49">
        <v>0</v>
      </c>
    </row>
    <row r="138" spans="1:4" x14ac:dyDescent="0.2">
      <c r="A138" s="40" t="s">
        <v>325</v>
      </c>
      <c r="B138" s="49">
        <v>0</v>
      </c>
      <c r="C138" s="41" t="s">
        <v>472</v>
      </c>
      <c r="D138" s="49">
        <v>0</v>
      </c>
    </row>
    <row r="139" spans="1:4" x14ac:dyDescent="0.2">
      <c r="A139" s="2"/>
    </row>
    <row r="140" spans="1:4" x14ac:dyDescent="0.2">
      <c r="A140" s="2"/>
    </row>
    <row r="141" spans="1:4" x14ac:dyDescent="0.2">
      <c r="A141" s="2"/>
    </row>
    <row r="142" spans="1:4" x14ac:dyDescent="0.2">
      <c r="A142" s="2"/>
    </row>
    <row r="143" spans="1:4" x14ac:dyDescent="0.2">
      <c r="A143" s="2"/>
    </row>
    <row r="144" spans="1:4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XFD36">
    <sortCondition ref="A2"/>
  </sortState>
  <pageMargins left="0.7" right="0.7" top="0.75" bottom="0.75" header="0.3" footer="0.3"/>
  <pageSetup paperSize="8" orientation="portrait" r:id="rId1"/>
  <ignoredErrors>
    <ignoredError sqref="C94:C1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2020-09-24T06:41:36Z</dcterms:modified>
</cp:coreProperties>
</file>