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2S\L605 SDN2 SPLIT 59S ODE\"/>
    </mc:Choice>
  </mc:AlternateContent>
  <bookViews>
    <workbookView xWindow="0" yWindow="0" windowWidth="25200" windowHeight="10980"/>
  </bookViews>
  <sheets>
    <sheet name="HEADER" sheetId="1" r:id="rId1"/>
    <sheet name="ORIG_ASSAY" sheetId="2" r:id="rId2"/>
    <sheet name="SURVEY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52511"/>
</workbook>
</file>

<file path=xl/calcChain.xml><?xml version="1.0" encoding="utf-8"?>
<calcChain xmlns="http://schemas.openxmlformats.org/spreadsheetml/2006/main">
  <c r="B42" i="2" l="1"/>
  <c r="C42" i="2" s="1"/>
  <c r="B43" i="2" s="1"/>
  <c r="C43" i="2" s="1"/>
  <c r="B44" i="2" s="1"/>
  <c r="C44" i="2" s="1"/>
  <c r="B35" i="2"/>
  <c r="C35" i="2" s="1"/>
  <c r="B36" i="2" s="1"/>
  <c r="C36" i="2" s="1"/>
  <c r="B37" i="2" s="1"/>
  <c r="C37" i="2" s="1"/>
  <c r="B32" i="2"/>
  <c r="C32" i="2" s="1"/>
  <c r="B33" i="2" s="1"/>
  <c r="C33" i="2" s="1"/>
  <c r="C54" i="2" l="1"/>
  <c r="B55" i="2" s="1"/>
  <c r="C55" i="2" s="1"/>
  <c r="B54" i="2"/>
  <c r="B50" i="2"/>
  <c r="C50" i="2" s="1"/>
  <c r="B51" i="2" s="1"/>
  <c r="C51" i="2" s="1"/>
  <c r="B52" i="2" s="1"/>
  <c r="C52" i="2" s="1"/>
  <c r="B46" i="2" l="1"/>
  <c r="C46" i="2" s="1"/>
  <c r="B47" i="2" s="1"/>
  <c r="C47" i="2" s="1"/>
  <c r="B48" i="2" s="1"/>
  <c r="C48" i="2" s="1"/>
  <c r="L27" i="2" l="1"/>
  <c r="L28" i="2"/>
  <c r="L29" i="2"/>
  <c r="L30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E27" i="2"/>
  <c r="E28" i="2"/>
  <c r="E29" i="2"/>
  <c r="E30" i="2"/>
  <c r="C27" i="2"/>
  <c r="B28" i="2" s="1"/>
  <c r="C28" i="2" s="1"/>
  <c r="B29" i="2" s="1"/>
  <c r="C29" i="2" s="1"/>
  <c r="B30" i="2" s="1"/>
  <c r="C30" i="2" s="1"/>
  <c r="L25" i="2" l="1"/>
  <c r="L24" i="2"/>
  <c r="L26" i="2"/>
  <c r="F24" i="2"/>
  <c r="G24" i="2"/>
  <c r="H24" i="2"/>
  <c r="I24" i="2"/>
  <c r="F25" i="2"/>
  <c r="G25" i="2"/>
  <c r="H25" i="2"/>
  <c r="I25" i="2"/>
  <c r="F26" i="2"/>
  <c r="G26" i="2"/>
  <c r="H26" i="2"/>
  <c r="I26" i="2"/>
  <c r="E24" i="2"/>
  <c r="E25" i="2"/>
  <c r="E26" i="2"/>
  <c r="C24" i="2"/>
  <c r="B25" i="2" s="1"/>
  <c r="C25" i="2" s="1"/>
  <c r="B26" i="2" s="1"/>
  <c r="C26" i="2" s="1"/>
  <c r="L23" i="2"/>
  <c r="L21" i="2"/>
  <c r="L22" i="2"/>
  <c r="F21" i="2"/>
  <c r="G21" i="2"/>
  <c r="H21" i="2"/>
  <c r="I21" i="2"/>
  <c r="F22" i="2"/>
  <c r="G22" i="2"/>
  <c r="H22" i="2"/>
  <c r="I22" i="2"/>
  <c r="F23" i="2"/>
  <c r="G23" i="2"/>
  <c r="H23" i="2"/>
  <c r="I23" i="2"/>
  <c r="E21" i="2"/>
  <c r="E22" i="2"/>
  <c r="E23" i="2"/>
  <c r="C21" i="2"/>
  <c r="B22" i="2" s="1"/>
  <c r="C22" i="2" s="1"/>
  <c r="B23" i="2" s="1"/>
  <c r="C23" i="2" s="1"/>
  <c r="L13" i="2"/>
  <c r="L14" i="2"/>
  <c r="L12" i="2"/>
  <c r="F13" i="2"/>
  <c r="G13" i="2"/>
  <c r="H13" i="2"/>
  <c r="I13" i="2"/>
  <c r="J13" i="2"/>
  <c r="F14" i="2"/>
  <c r="G14" i="2"/>
  <c r="H14" i="2"/>
  <c r="I14" i="2"/>
  <c r="J14" i="2"/>
  <c r="E13" i="2"/>
  <c r="E14" i="2"/>
  <c r="F12" i="2"/>
  <c r="G12" i="2"/>
  <c r="H12" i="2"/>
  <c r="I12" i="2"/>
  <c r="J12" i="2"/>
  <c r="E12" i="2"/>
  <c r="C12" i="2"/>
  <c r="B13" i="2" s="1"/>
  <c r="C13" i="2" s="1"/>
  <c r="B14" i="2" s="1"/>
  <c r="C14" i="2" s="1"/>
  <c r="L4" i="2"/>
  <c r="L5" i="2"/>
  <c r="L6" i="2"/>
  <c r="L7" i="2"/>
  <c r="F4" i="2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E4" i="2"/>
  <c r="E5" i="2"/>
  <c r="E6" i="2"/>
  <c r="E7" i="2"/>
  <c r="C4" i="2"/>
  <c r="B5" i="2" s="1"/>
  <c r="C5" i="2" s="1"/>
  <c r="B6" i="2" s="1"/>
  <c r="C6" i="2" s="1"/>
  <c r="B7" i="2" s="1"/>
  <c r="C7" i="2" s="1"/>
  <c r="L19" i="2" l="1"/>
  <c r="L20" i="2"/>
  <c r="L18" i="2"/>
  <c r="F19" i="2"/>
  <c r="G19" i="2"/>
  <c r="H19" i="2"/>
  <c r="I19" i="2"/>
  <c r="F20" i="2"/>
  <c r="G20" i="2"/>
  <c r="H20" i="2"/>
  <c r="I20" i="2"/>
  <c r="E19" i="2"/>
  <c r="E20" i="2"/>
  <c r="F18" i="2"/>
  <c r="G18" i="2"/>
  <c r="H18" i="2"/>
  <c r="I18" i="2"/>
  <c r="E18" i="2"/>
  <c r="C18" i="2"/>
  <c r="B19" i="2" s="1"/>
  <c r="C19" i="2" s="1"/>
  <c r="B20" i="2" s="1"/>
  <c r="C20" i="2" s="1"/>
  <c r="C15" i="2" l="1"/>
  <c r="B16" i="2" s="1"/>
  <c r="C16" i="2" s="1"/>
  <c r="B17" i="2" s="1"/>
  <c r="C17" i="2" s="1"/>
  <c r="C8" i="2"/>
  <c r="B9" i="2" s="1"/>
  <c r="C9" i="2" s="1"/>
  <c r="B10" i="2" s="1"/>
  <c r="C10" i="2" s="1"/>
  <c r="B11" i="2" s="1"/>
  <c r="C11" i="2" s="1"/>
</calcChain>
</file>

<file path=xl/comments1.xml><?xml version="1.0" encoding="utf-8"?>
<comments xmlns="http://schemas.openxmlformats.org/spreadsheetml/2006/main">
  <authors>
    <author>Juvi Lou Jovita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-3.999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-4.475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-1.450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-1.951</t>
        </r>
      </text>
    </comment>
  </commentList>
</comments>
</file>

<file path=xl/sharedStrings.xml><?xml version="1.0" encoding="utf-8"?>
<sst xmlns="http://schemas.openxmlformats.org/spreadsheetml/2006/main" count="363" uniqueCount="104">
  <si>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</si>
  <si>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</si>
  <si>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</si>
  <si>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</si>
  <si>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</si>
  <si>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</si>
  <si>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</si>
  <si>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</si>
  <si>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</si>
  <si>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</si>
  <si>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</si>
  <si>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</si>
  <si>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</si>
  <si>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</si>
  <si>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</si>
  <si>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</si>
  <si>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</si>
  <si>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</si>
  <si>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</si>
  <si>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</si>
  <si>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</si>
  <si>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</si>
  <si>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</si>
  <si>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</si>
  <si>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</si>
  <si>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</si>
  <si>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</si>
  <si>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</si>
  <si>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</si>
  <si>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</si>
  <si>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FW</t>
  </si>
  <si>
    <t>MV</t>
  </si>
  <si>
    <t>HW</t>
  </si>
  <si>
    <t>D. SUNGANGA</t>
  </si>
  <si>
    <t>SDN2_SPLIT_605_59S_E_001</t>
  </si>
  <si>
    <t>SDN2_SPLIT_605_59S_E_002</t>
  </si>
  <si>
    <t>SDN2_SPLIT_605_59S_E_003</t>
  </si>
  <si>
    <t>SDN2_SPLIT_605_59S_E_004</t>
  </si>
  <si>
    <t>SDN2_SPLIT_605_59S_E_005</t>
  </si>
  <si>
    <t>SDN2_SPLIT_605_59S_E_006</t>
  </si>
  <si>
    <t>B-19324</t>
  </si>
  <si>
    <t>07/15/2019</t>
  </si>
  <si>
    <t>B-19369</t>
  </si>
  <si>
    <t>SDN2_SPLIT_605_59S_E_007</t>
  </si>
  <si>
    <t>7/21/2019</t>
  </si>
  <si>
    <t>B-19429</t>
  </si>
  <si>
    <t>G. ROCACURVA</t>
  </si>
  <si>
    <t>B-19308</t>
  </si>
  <si>
    <t>B-19340</t>
  </si>
  <si>
    <t>SDN2_SPLIT_605_59S_E_008</t>
  </si>
  <si>
    <t>SDN2_SPLIT_605_59S_E_009</t>
  </si>
  <si>
    <t>7/23/2019</t>
  </si>
  <si>
    <t>B-19444</t>
  </si>
  <si>
    <t>7/27/2019</t>
  </si>
  <si>
    <t>B-19483</t>
  </si>
  <si>
    <t>SDN2_SPLIT_605_59S_E_010</t>
  </si>
  <si>
    <t>7/30/2019</t>
  </si>
  <si>
    <t>B-19506</t>
  </si>
  <si>
    <t>SDN2_SPLIT_605_59S_E_011</t>
  </si>
  <si>
    <t>SDN2_SPLIT_605_59S_E_012</t>
  </si>
  <si>
    <t>SDN2_SPLIT_605_59S_E_013</t>
  </si>
  <si>
    <t>SDN2_SPLIT_605_59S_E_014</t>
  </si>
  <si>
    <t>SDN2_SPLIT_605_59S_E_015</t>
  </si>
  <si>
    <t>SDN2_SPLIT_605_59S_E_016</t>
  </si>
  <si>
    <t>SDN2_SPLIT_605_59S_E_017</t>
  </si>
  <si>
    <t>07/21/2019</t>
  </si>
  <si>
    <t>07/23/2019</t>
  </si>
  <si>
    <t>07/27/2019</t>
  </si>
  <si>
    <t>07/30/2019</t>
  </si>
  <si>
    <t>B-2021843</t>
  </si>
  <si>
    <t>SDN2</t>
  </si>
  <si>
    <t>B-2021859</t>
  </si>
  <si>
    <t>B-2021902</t>
  </si>
  <si>
    <t>06/19/2020</t>
  </si>
  <si>
    <t>06/22/2021</t>
  </si>
  <si>
    <t>06/24/2022</t>
  </si>
  <si>
    <t>06/26/2023</t>
  </si>
  <si>
    <t>B-2021710</t>
  </si>
  <si>
    <t>06/22/2020</t>
  </si>
  <si>
    <t>B-2021735</t>
  </si>
  <si>
    <t>06/24/2020</t>
  </si>
  <si>
    <t>B-2021768</t>
  </si>
  <si>
    <t>06/26/2020</t>
  </si>
  <si>
    <t>23.22</t>
  </si>
  <si>
    <t>26.62</t>
  </si>
  <si>
    <t>26.27</t>
  </si>
  <si>
    <t>21.55</t>
  </si>
  <si>
    <t>18.15</t>
  </si>
  <si>
    <t>15.57</t>
  </si>
  <si>
    <t>27.26</t>
  </si>
  <si>
    <t>615179.1510</t>
  </si>
  <si>
    <t>814985.1692</t>
  </si>
  <si>
    <t>615186.3153</t>
  </si>
  <si>
    <t>814981.2777</t>
  </si>
  <si>
    <t>615187.5510</t>
  </si>
  <si>
    <t>814980.4230</t>
  </si>
  <si>
    <t>615193.9537</t>
  </si>
  <si>
    <t>814976.5503</t>
  </si>
  <si>
    <t>615198.0981</t>
  </si>
  <si>
    <t>814975.4176</t>
  </si>
  <si>
    <t>615200.4407</t>
  </si>
  <si>
    <t>814975.4676</t>
  </si>
  <si>
    <t>615205.1565</t>
  </si>
  <si>
    <t>814973.6942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</si>
</sst>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;[Red]0.00"/>
    <numFmt numFmtId="166" formatCode="m/d/yyyy;@"/>
    <numFmt numFmtId="167" formatCode="dd/mm/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6" fontId="3" fillId="2" borderId="2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165" fontId="1" fillId="3" borderId="0" xfId="0" applyNumberFormat="1" applyFont="1" applyFill="1" applyAlignment="1">
      <alignment horizontal="center"/>
    </xf>
    <xf numFmtId="0" fontId="4" fillId="3" borderId="0" xfId="2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7" fontId="1" fillId="3" borderId="1" xfId="0" applyNumberFormat="1" applyFont="1" applyFill="1" applyBorder="1" applyAlignment="1">
      <alignment horizontal="center"/>
    </xf>
    <xf numFmtId="167" fontId="3" fillId="3" borderId="1" xfId="0" applyNumberFormat="1" applyFont="1" applyFill="1" applyBorder="1" applyAlignment="1">
      <alignment horizontal="center"/>
    </xf>
    <xf numFmtId="164" fontId="1" fillId="3" borderId="1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7%20JULY/MINE/MINE-19308-545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7%20JULY/MINE/MINE-19340-548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7%20JULY/MINE/MINE-19429-557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7%20JULY/MINE/MINE-19444-558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7%20JULY/MINE/MINE-19483-562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AMCI%20Project/4%20Geology/004%20Geology/Draftsman/Assay_DataBase/MINE/2019/07%20JULY/MINE/MINE-19506-564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378448</v>
          </cell>
          <cell r="E8">
            <v>0.46800000000000003</v>
          </cell>
          <cell r="F8">
            <v>2.3E-2</v>
          </cell>
          <cell r="G8">
            <v>1.9E-2</v>
          </cell>
          <cell r="H8">
            <v>3.9E-2</v>
          </cell>
          <cell r="I8">
            <v>2.6845637583892659</v>
          </cell>
          <cell r="K8">
            <v>0.3</v>
          </cell>
        </row>
        <row r="9">
          <cell r="B9">
            <v>378449</v>
          </cell>
          <cell r="E9">
            <v>8.9120000000000008</v>
          </cell>
          <cell r="F9">
            <v>8.1000000000000003E-2</v>
          </cell>
          <cell r="G9">
            <v>1.121</v>
          </cell>
          <cell r="H9">
            <v>1.272</v>
          </cell>
          <cell r="I9">
            <v>2.8368794326241087</v>
          </cell>
          <cell r="K9">
            <v>6.9340000000000002</v>
          </cell>
        </row>
        <row r="10">
          <cell r="B10">
            <v>378450</v>
          </cell>
          <cell r="E10">
            <v>0.23599999999999999</v>
          </cell>
          <cell r="F10">
            <v>1.7000000000000001E-2</v>
          </cell>
          <cell r="G10">
            <v>7.6999999999999999E-2</v>
          </cell>
          <cell r="H10">
            <v>0.14599999999999999</v>
          </cell>
          <cell r="I10">
            <v>2.7972027972027949</v>
          </cell>
          <cell r="K10">
            <v>0.29599999999999999</v>
          </cell>
        </row>
        <row r="11">
          <cell r="B11">
            <v>378451</v>
          </cell>
          <cell r="E11">
            <v>1.86</v>
          </cell>
          <cell r="F11">
            <v>0.03</v>
          </cell>
          <cell r="G11">
            <v>2.4E-2</v>
          </cell>
          <cell r="H11">
            <v>0.04</v>
          </cell>
          <cell r="I11">
            <v>2.6490066225165525</v>
          </cell>
          <cell r="K11">
            <v>0.09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17">
          <cell r="B17">
            <v>378939</v>
          </cell>
          <cell r="E17">
            <v>0.16400000000000003</v>
          </cell>
          <cell r="F17">
            <v>2.1999999999999999E-2</v>
          </cell>
          <cell r="G17">
            <v>1.4999999999999999E-2</v>
          </cell>
          <cell r="H17">
            <v>4.1000000000000002E-2</v>
          </cell>
          <cell r="I17">
            <v>2.8368794326241202</v>
          </cell>
          <cell r="K17">
            <v>0.58099999999999996</v>
          </cell>
        </row>
        <row r="19">
          <cell r="B19">
            <v>378941</v>
          </cell>
          <cell r="E19">
            <v>8.2940000000000005</v>
          </cell>
          <cell r="F19">
            <v>3.6999999999999998E-2</v>
          </cell>
          <cell r="G19">
            <v>8.5999999999999993E-2</v>
          </cell>
          <cell r="H19">
            <v>3.5999999999999997E-2</v>
          </cell>
          <cell r="I19">
            <v>2.8368794326241087</v>
          </cell>
          <cell r="K19">
            <v>5.2430000000000003</v>
          </cell>
        </row>
        <row r="20">
          <cell r="B20">
            <v>378942</v>
          </cell>
          <cell r="E20">
            <v>7.72</v>
          </cell>
          <cell r="F20">
            <v>0.17199999999999999</v>
          </cell>
          <cell r="G20">
            <v>2.1000000000000001E-2</v>
          </cell>
          <cell r="H20">
            <v>5.1999999999999998E-2</v>
          </cell>
          <cell r="I20">
            <v>2.8985507246376789</v>
          </cell>
          <cell r="K20">
            <v>5.532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12">
          <cell r="B12">
            <v>380986</v>
          </cell>
          <cell r="E12">
            <v>0.72599999999999998</v>
          </cell>
          <cell r="F12">
            <v>1.2E-2</v>
          </cell>
          <cell r="G12">
            <v>7.2999999999999995E-2</v>
          </cell>
          <cell r="H12">
            <v>0.23400000000000001</v>
          </cell>
          <cell r="K12">
            <v>1.94</v>
          </cell>
        </row>
        <row r="14">
          <cell r="B14">
            <v>380988</v>
          </cell>
          <cell r="E14">
            <v>5.145999999999999</v>
          </cell>
          <cell r="F14">
            <v>2.5999999999999999E-2</v>
          </cell>
          <cell r="G14">
            <v>0.10299999999999999</v>
          </cell>
          <cell r="H14">
            <v>0.45600000000000002</v>
          </cell>
          <cell r="K14">
            <v>6.6529999999999996</v>
          </cell>
        </row>
        <row r="15">
          <cell r="B15">
            <v>380989</v>
          </cell>
          <cell r="E15">
            <v>0.214</v>
          </cell>
          <cell r="F15">
            <v>8.0000000000000002E-3</v>
          </cell>
          <cell r="G15">
            <v>8.0000000000000002E-3</v>
          </cell>
          <cell r="H15">
            <v>5.8999999999999997E-2</v>
          </cell>
          <cell r="K15">
            <v>0.26500000000000001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381269</v>
          </cell>
          <cell r="E8">
            <v>0.24600000000000002</v>
          </cell>
          <cell r="F8">
            <v>1.2E-2</v>
          </cell>
          <cell r="G8">
            <v>1.7999999999999999E-2</v>
          </cell>
          <cell r="H8">
            <v>7.0000000000000007E-2</v>
          </cell>
        </row>
        <row r="9">
          <cell r="B9">
            <v>381270</v>
          </cell>
          <cell r="E9">
            <v>2.0699999999999998</v>
          </cell>
          <cell r="F9">
            <v>0.02</v>
          </cell>
          <cell r="G9">
            <v>0.19900000000000001</v>
          </cell>
          <cell r="H9">
            <v>0.59199999999999997</v>
          </cell>
          <cell r="K9">
            <v>4.359</v>
          </cell>
        </row>
        <row r="10">
          <cell r="B10">
            <v>381271</v>
          </cell>
          <cell r="E10">
            <v>0.214</v>
          </cell>
          <cell r="F10">
            <v>8.0000000000000002E-3</v>
          </cell>
          <cell r="G10">
            <v>3.0000000000000001E-3</v>
          </cell>
          <cell r="H10">
            <v>2.9000000000000001E-2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381836</v>
          </cell>
          <cell r="E8">
            <v>0.28000000000000003</v>
          </cell>
          <cell r="F8">
            <v>1.6E-2</v>
          </cell>
          <cell r="G8">
            <v>1E-3</v>
          </cell>
          <cell r="H8">
            <v>0.03</v>
          </cell>
        </row>
        <row r="9">
          <cell r="B9">
            <v>381837</v>
          </cell>
          <cell r="E9">
            <v>2.0739999999999998</v>
          </cell>
          <cell r="F9">
            <v>8.9999999999999993E-3</v>
          </cell>
          <cell r="G9">
            <v>5.0000000000000001E-3</v>
          </cell>
          <cell r="H9">
            <v>0.106</v>
          </cell>
        </row>
        <row r="10">
          <cell r="B10">
            <v>381838</v>
          </cell>
          <cell r="E10">
            <v>9.8040000000000003</v>
          </cell>
          <cell r="F10">
            <v>0.05</v>
          </cell>
          <cell r="G10">
            <v>0.26700000000000002</v>
          </cell>
          <cell r="H10">
            <v>0.79200000000000004</v>
          </cell>
          <cell r="K10">
            <v>0.58099999999999996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A"/>
      <sheetName val="Sheet1"/>
      <sheetName val="Sheet2"/>
      <sheetName val="Sheet3"/>
    </sheetNames>
    <sheetDataSet>
      <sheetData sheetId="0">
        <row r="8">
          <cell r="B8">
            <v>382206</v>
          </cell>
          <cell r="E8">
            <v>0.308</v>
          </cell>
          <cell r="F8">
            <v>2.5999999999999999E-2</v>
          </cell>
          <cell r="G8">
            <v>6.5000000000000002E-2</v>
          </cell>
          <cell r="H8">
            <v>7.0000000000000007E-2</v>
          </cell>
          <cell r="K8">
            <v>2.153</v>
          </cell>
        </row>
        <row r="9">
          <cell r="B9">
            <v>382207</v>
          </cell>
          <cell r="E9">
            <v>0.20400000000000001</v>
          </cell>
          <cell r="F9">
            <v>0.01</v>
          </cell>
          <cell r="G9">
            <v>2E-3</v>
          </cell>
          <cell r="H9">
            <v>1.4E-2</v>
          </cell>
          <cell r="K9">
            <v>1.9E-2</v>
          </cell>
        </row>
        <row r="10">
          <cell r="B10">
            <v>382208</v>
          </cell>
          <cell r="E10">
            <v>9.5739999999999998</v>
          </cell>
          <cell r="F10">
            <v>3.9E-2</v>
          </cell>
          <cell r="G10">
            <v>8.4000000000000005E-2</v>
          </cell>
          <cell r="H10">
            <v>7.1999999999999995E-2</v>
          </cell>
          <cell r="K10">
            <v>12.965999999999999</v>
          </cell>
        </row>
        <row r="11">
          <cell r="B11">
            <v>382209</v>
          </cell>
          <cell r="E11">
            <v>0.128</v>
          </cell>
          <cell r="F11">
            <v>3.4000000000000002E-2</v>
          </cell>
          <cell r="G11">
            <v>1.0999999999999999E-2</v>
          </cell>
          <cell r="H11">
            <v>2.9000000000000001E-2</v>
          </cell>
          <cell r="K11">
            <v>0.80900000000000005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pane ySplit="1" topLeftCell="A2" activePane="bottomLeft" state="frozen"/>
      <selection pane="bottomLeft" activeCell="A30" sqref="A30"/>
    </sheetView>
  </sheetViews>
  <sheetFormatPr defaultRowHeight="12.75" x14ac:dyDescent="0.25"/>
  <cols>
    <col min="1" max="1" width="31.5703125" style="21" customWidth="1"/>
    <col min="2" max="2" width="11.28515625" style="10" customWidth="1"/>
    <col min="3" max="3" width="11.140625" style="10" customWidth="1"/>
    <col min="4" max="4" width="11.140625" style="36" customWidth="1"/>
    <col min="5" max="5" width="9" style="14" customWidth="1"/>
    <col min="6" max="6" width="8.5703125" style="15" customWidth="1"/>
    <col min="7" max="7" width="9.140625" style="15" customWidth="1"/>
    <col min="8" max="8" width="12.5703125" style="15" customWidth="1"/>
    <col min="9" max="9" width="22.42578125" style="16" bestFit="1" customWidth="1"/>
    <col min="10" max="10" width="12.42578125" style="34" bestFit="1" customWidth="1"/>
    <col min="11" max="11" width="16.7109375" style="21" bestFit="1" customWidth="1"/>
    <col min="12" max="12" width="18.28515625" style="15" bestFit="1" customWidth="1"/>
    <col min="13" max="13" width="11.42578125" style="15" bestFit="1" customWidth="1"/>
    <col min="14" max="14" width="9.42578125" style="15" bestFit="1" customWidth="1"/>
    <col min="15" max="16" width="9.5703125" style="15" bestFit="1" customWidth="1"/>
    <col min="17" max="17" width="9.28515625" style="15" bestFit="1" customWidth="1"/>
    <col min="18" max="16384" width="9.140625" style="15"/>
  </cols>
  <sheetData>
    <row r="1" spans="1:11" s="12" customFormat="1" ht="23.25" customHeight="1" thickBot="1" x14ac:dyDescent="0.3">
      <c r="A1" s="12" t="s">
        <v>0</v>
      </c>
      <c r="B1" s="19" t="s">
        <v>1</v>
      </c>
      <c r="C1" s="19" t="s">
        <v>2</v>
      </c>
      <c r="D1" s="35" t="s">
        <v>3</v>
      </c>
      <c r="E1" s="18" t="s">
        <v>4</v>
      </c>
      <c r="F1" s="12" t="s">
        <v>5</v>
      </c>
      <c r="G1" s="12" t="s">
        <v>6</v>
      </c>
      <c r="H1" s="12" t="s">
        <v>7</v>
      </c>
      <c r="I1" s="20" t="s">
        <v>8</v>
      </c>
      <c r="J1" s="33" t="s">
        <v>9</v>
      </c>
      <c r="K1" s="12" t="s">
        <v>10</v>
      </c>
    </row>
    <row r="2" spans="1:11" x14ac:dyDescent="0.25">
      <c r="A2" s="38" t="s">
        <v>34</v>
      </c>
      <c r="B2" s="39">
        <v>615171.81000000006</v>
      </c>
      <c r="C2" s="39">
        <v>814988.15</v>
      </c>
      <c r="D2" s="40">
        <v>605</v>
      </c>
      <c r="E2" s="41"/>
      <c r="F2" s="41">
        <v>605</v>
      </c>
      <c r="G2" s="41" t="s">
        <v>70</v>
      </c>
      <c r="H2" s="41"/>
      <c r="I2" s="41"/>
      <c r="J2" s="41"/>
      <c r="K2" s="38" t="s">
        <v>28</v>
      </c>
    </row>
    <row r="3" spans="1:11" x14ac:dyDescent="0.25">
      <c r="A3" s="38" t="s">
        <v>35</v>
      </c>
      <c r="B3" s="39">
        <v>615162.71</v>
      </c>
      <c r="C3" s="39">
        <v>814988.19</v>
      </c>
      <c r="D3" s="40">
        <v>605</v>
      </c>
      <c r="E3" s="41"/>
      <c r="F3" s="41">
        <v>605</v>
      </c>
      <c r="G3" s="41" t="s">
        <v>70</v>
      </c>
      <c r="H3" s="41"/>
      <c r="I3" s="41"/>
      <c r="J3" s="41"/>
      <c r="K3" s="38" t="s">
        <v>28</v>
      </c>
    </row>
    <row r="4" spans="1:11" x14ac:dyDescent="0.2">
      <c r="A4" s="38" t="s">
        <v>36</v>
      </c>
      <c r="B4" s="42">
        <v>615152.18000000005</v>
      </c>
      <c r="C4" s="42">
        <v>814990.44</v>
      </c>
      <c r="D4" s="40">
        <v>605</v>
      </c>
      <c r="E4" s="39">
        <v>3.8</v>
      </c>
      <c r="F4" s="41">
        <v>605</v>
      </c>
      <c r="G4" s="41" t="s">
        <v>70</v>
      </c>
      <c r="H4" s="41"/>
      <c r="I4" s="41" t="s">
        <v>46</v>
      </c>
      <c r="J4" s="43">
        <v>43715</v>
      </c>
      <c r="K4" s="38" t="s">
        <v>28</v>
      </c>
    </row>
    <row r="5" spans="1:11" x14ac:dyDescent="0.2">
      <c r="A5" s="38" t="s">
        <v>37</v>
      </c>
      <c r="B5" s="42">
        <v>615148.28</v>
      </c>
      <c r="C5" s="42">
        <v>814992.47</v>
      </c>
      <c r="D5" s="40">
        <v>605</v>
      </c>
      <c r="E5" s="39">
        <v>4.4000000000000004</v>
      </c>
      <c r="F5" s="41">
        <v>605</v>
      </c>
      <c r="G5" s="41" t="s">
        <v>70</v>
      </c>
      <c r="H5" s="41"/>
      <c r="I5" s="41" t="s">
        <v>33</v>
      </c>
      <c r="J5" s="43">
        <v>43745</v>
      </c>
      <c r="K5" s="38" t="s">
        <v>28</v>
      </c>
    </row>
    <row r="6" spans="1:11" x14ac:dyDescent="0.2">
      <c r="A6" s="38" t="s">
        <v>38</v>
      </c>
      <c r="B6" s="42">
        <v>615144.11</v>
      </c>
      <c r="C6" s="42">
        <v>814995.09</v>
      </c>
      <c r="D6" s="40">
        <v>605</v>
      </c>
      <c r="E6" s="39">
        <v>3.6</v>
      </c>
      <c r="F6" s="41">
        <v>605</v>
      </c>
      <c r="G6" s="41" t="s">
        <v>70</v>
      </c>
      <c r="H6" s="41"/>
      <c r="I6" s="41" t="s">
        <v>46</v>
      </c>
      <c r="J6" s="43">
        <v>43806</v>
      </c>
      <c r="K6" s="38" t="s">
        <v>28</v>
      </c>
    </row>
    <row r="7" spans="1:11" x14ac:dyDescent="0.2">
      <c r="A7" s="38" t="s">
        <v>39</v>
      </c>
      <c r="B7" s="42">
        <v>615137.9</v>
      </c>
      <c r="C7" s="42">
        <v>814995.86</v>
      </c>
      <c r="D7" s="40">
        <v>605</v>
      </c>
      <c r="E7" s="39">
        <v>3.2</v>
      </c>
      <c r="F7" s="41">
        <v>605</v>
      </c>
      <c r="G7" s="41" t="s">
        <v>70</v>
      </c>
      <c r="H7" s="41"/>
      <c r="I7" s="41" t="s">
        <v>33</v>
      </c>
      <c r="J7" s="44" t="s">
        <v>41</v>
      </c>
      <c r="K7" s="38" t="s">
        <v>28</v>
      </c>
    </row>
    <row r="8" spans="1:11" x14ac:dyDescent="0.2">
      <c r="A8" s="38" t="s">
        <v>43</v>
      </c>
      <c r="B8" s="42">
        <v>615133.30000000005</v>
      </c>
      <c r="C8" s="42">
        <v>814994.28</v>
      </c>
      <c r="D8" s="40">
        <v>605</v>
      </c>
      <c r="E8" s="39">
        <v>4.5999999999999996</v>
      </c>
      <c r="F8" s="41">
        <v>605</v>
      </c>
      <c r="G8" s="41" t="s">
        <v>70</v>
      </c>
      <c r="H8" s="41"/>
      <c r="I8" s="41" t="s">
        <v>33</v>
      </c>
      <c r="J8" s="44" t="s">
        <v>65</v>
      </c>
      <c r="K8" s="38" t="s">
        <v>28</v>
      </c>
    </row>
    <row r="9" spans="1:11" x14ac:dyDescent="0.2">
      <c r="A9" s="38" t="s">
        <v>49</v>
      </c>
      <c r="B9" s="42">
        <v>615129.13</v>
      </c>
      <c r="C9" s="42">
        <v>814994.85</v>
      </c>
      <c r="D9" s="40">
        <v>605</v>
      </c>
      <c r="E9" s="39">
        <v>3.1</v>
      </c>
      <c r="F9" s="41">
        <v>605</v>
      </c>
      <c r="G9" s="41" t="s">
        <v>70</v>
      </c>
      <c r="H9" s="41"/>
      <c r="I9" s="41" t="s">
        <v>46</v>
      </c>
      <c r="J9" s="44" t="s">
        <v>66</v>
      </c>
      <c r="K9" s="38" t="s">
        <v>28</v>
      </c>
    </row>
    <row r="10" spans="1:11" x14ac:dyDescent="0.2">
      <c r="A10" s="38" t="s">
        <v>50</v>
      </c>
      <c r="B10" s="42">
        <v>615113.81999999995</v>
      </c>
      <c r="C10" s="42">
        <v>815000.48</v>
      </c>
      <c r="D10" s="40">
        <v>605</v>
      </c>
      <c r="E10" s="39">
        <v>3.7</v>
      </c>
      <c r="F10" s="41">
        <v>605</v>
      </c>
      <c r="G10" s="41" t="s">
        <v>70</v>
      </c>
      <c r="H10" s="41"/>
      <c r="I10" s="41" t="s">
        <v>46</v>
      </c>
      <c r="J10" s="44" t="s">
        <v>67</v>
      </c>
      <c r="K10" s="38" t="s">
        <v>28</v>
      </c>
    </row>
    <row r="11" spans="1:11" x14ac:dyDescent="0.2">
      <c r="A11" s="38" t="s">
        <v>55</v>
      </c>
      <c r="B11" s="42">
        <v>615104.66</v>
      </c>
      <c r="C11" s="42">
        <v>815001.86</v>
      </c>
      <c r="D11" s="40">
        <v>605</v>
      </c>
      <c r="E11" s="39">
        <v>3.6</v>
      </c>
      <c r="F11" s="41">
        <v>605</v>
      </c>
      <c r="G11" s="41" t="s">
        <v>70</v>
      </c>
      <c r="H11" s="41"/>
      <c r="I11" s="41" t="s">
        <v>33</v>
      </c>
      <c r="J11" s="44" t="s">
        <v>68</v>
      </c>
      <c r="K11" s="38" t="s">
        <v>28</v>
      </c>
    </row>
    <row r="12" spans="1:11" x14ac:dyDescent="0.2">
      <c r="A12" s="38" t="s">
        <v>58</v>
      </c>
      <c r="B12" s="42" t="s">
        <v>90</v>
      </c>
      <c r="C12" s="42" t="s">
        <v>91</v>
      </c>
      <c r="D12" s="40">
        <v>605</v>
      </c>
      <c r="E12" s="39">
        <v>3.3</v>
      </c>
      <c r="F12" s="41">
        <v>605</v>
      </c>
      <c r="G12" s="41" t="s">
        <v>70</v>
      </c>
      <c r="H12" s="41"/>
      <c r="I12" s="41" t="s">
        <v>33</v>
      </c>
      <c r="J12" s="43" t="s">
        <v>73</v>
      </c>
      <c r="K12" s="38" t="s">
        <v>28</v>
      </c>
    </row>
    <row r="13" spans="1:11" x14ac:dyDescent="0.2">
      <c r="A13" s="38" t="s">
        <v>59</v>
      </c>
      <c r="B13" s="42" t="s">
        <v>92</v>
      </c>
      <c r="C13" s="42" t="s">
        <v>93</v>
      </c>
      <c r="D13" s="40">
        <v>605</v>
      </c>
      <c r="E13" s="39">
        <v>3.6</v>
      </c>
      <c r="F13" s="41">
        <v>605</v>
      </c>
      <c r="G13" s="41" t="s">
        <v>70</v>
      </c>
      <c r="H13" s="41"/>
      <c r="I13" s="41" t="s">
        <v>33</v>
      </c>
      <c r="J13" s="43" t="s">
        <v>74</v>
      </c>
      <c r="K13" s="38" t="s">
        <v>28</v>
      </c>
    </row>
    <row r="14" spans="1:11" x14ac:dyDescent="0.2">
      <c r="A14" s="38" t="s">
        <v>60</v>
      </c>
      <c r="B14" s="42" t="s">
        <v>94</v>
      </c>
      <c r="C14" s="42" t="s">
        <v>95</v>
      </c>
      <c r="D14" s="40">
        <v>605</v>
      </c>
      <c r="E14" s="39">
        <v>3.6</v>
      </c>
      <c r="F14" s="41">
        <v>605</v>
      </c>
      <c r="G14" s="41" t="s">
        <v>70</v>
      </c>
      <c r="H14" s="41"/>
      <c r="I14" s="41" t="s">
        <v>46</v>
      </c>
      <c r="J14" s="43" t="s">
        <v>75</v>
      </c>
      <c r="K14" s="38" t="s">
        <v>28</v>
      </c>
    </row>
    <row r="15" spans="1:11" x14ac:dyDescent="0.2">
      <c r="A15" s="38" t="s">
        <v>61</v>
      </c>
      <c r="B15" s="42" t="s">
        <v>96</v>
      </c>
      <c r="C15" s="42" t="s">
        <v>97</v>
      </c>
      <c r="D15" s="40">
        <v>605</v>
      </c>
      <c r="E15" s="39">
        <v>3.7</v>
      </c>
      <c r="F15" s="41">
        <v>605</v>
      </c>
      <c r="G15" s="41" t="s">
        <v>70</v>
      </c>
      <c r="H15" s="41"/>
      <c r="I15" s="41" t="s">
        <v>33</v>
      </c>
      <c r="J15" s="43" t="s">
        <v>76</v>
      </c>
      <c r="K15" s="38" t="s">
        <v>28</v>
      </c>
    </row>
    <row r="16" spans="1:11" x14ac:dyDescent="0.2">
      <c r="A16" s="38" t="s">
        <v>62</v>
      </c>
      <c r="B16" s="42" t="s">
        <v>98</v>
      </c>
      <c r="C16" s="42" t="s">
        <v>99</v>
      </c>
      <c r="D16" s="40">
        <v>605</v>
      </c>
      <c r="E16" s="39">
        <v>3.9</v>
      </c>
      <c r="F16" s="41">
        <v>605</v>
      </c>
      <c r="G16" s="41" t="s">
        <v>70</v>
      </c>
      <c r="H16" s="41"/>
      <c r="I16" s="41" t="s">
        <v>33</v>
      </c>
      <c r="J16" s="43">
        <v>43837</v>
      </c>
      <c r="K16" s="38" t="s">
        <v>28</v>
      </c>
    </row>
    <row r="17" spans="1:11" x14ac:dyDescent="0.25">
      <c r="A17" s="38" t="s">
        <v>63</v>
      </c>
      <c r="B17" s="39" t="s">
        <v>100</v>
      </c>
      <c r="C17" s="39" t="s">
        <v>101</v>
      </c>
      <c r="D17" s="40">
        <v>605</v>
      </c>
      <c r="E17" s="39">
        <v>3.4</v>
      </c>
      <c r="F17" s="41">
        <v>605</v>
      </c>
      <c r="G17" s="41" t="s">
        <v>70</v>
      </c>
      <c r="H17" s="41"/>
      <c r="I17" s="41" t="s">
        <v>46</v>
      </c>
      <c r="J17" s="43">
        <v>43868</v>
      </c>
      <c r="K17" s="38" t="s">
        <v>28</v>
      </c>
    </row>
    <row r="18" spans="1:11" x14ac:dyDescent="0.25">
      <c r="A18" s="38" t="s">
        <v>64</v>
      </c>
      <c r="B18" s="39" t="s">
        <v>102</v>
      </c>
      <c r="C18" s="39" t="s">
        <v>103</v>
      </c>
      <c r="D18" s="40">
        <v>605</v>
      </c>
      <c r="E18" s="39">
        <v>3</v>
      </c>
      <c r="F18" s="41">
        <v>605</v>
      </c>
      <c r="G18" s="41" t="s">
        <v>70</v>
      </c>
      <c r="H18" s="41"/>
      <c r="I18" s="41" t="s">
        <v>33</v>
      </c>
      <c r="J18" s="43">
        <v>43989</v>
      </c>
      <c r="K18" s="38" t="s">
        <v>28</v>
      </c>
    </row>
    <row r="19" spans="1:11" x14ac:dyDescent="0.25">
      <c r="B19" s="14"/>
      <c r="C19" s="14"/>
    </row>
    <row r="20" spans="1:11" x14ac:dyDescent="0.25">
      <c r="B20" s="14"/>
      <c r="C20" s="14"/>
    </row>
    <row r="21" spans="1:11" x14ac:dyDescent="0.25">
      <c r="B21" s="14"/>
      <c r="C21" s="14"/>
    </row>
    <row r="22" spans="1:11" x14ac:dyDescent="0.25">
      <c r="B22" s="14"/>
      <c r="C22" s="14"/>
    </row>
    <row r="23" spans="1:11" x14ac:dyDescent="0.25">
      <c r="B23" s="14"/>
      <c r="C23" s="14"/>
    </row>
    <row r="24" spans="1:11" x14ac:dyDescent="0.25">
      <c r="B24" s="14"/>
      <c r="C24" s="14"/>
    </row>
    <row r="25" spans="1:11" x14ac:dyDescent="0.25">
      <c r="B25" s="14"/>
      <c r="C25" s="14"/>
    </row>
    <row r="26" spans="1:11" x14ac:dyDescent="0.25">
      <c r="B26" s="14"/>
      <c r="C26" s="14"/>
    </row>
    <row r="27" spans="1:11" x14ac:dyDescent="0.25">
      <c r="B27" s="14"/>
      <c r="C27" s="14"/>
    </row>
    <row r="28" spans="1:11" x14ac:dyDescent="0.25">
      <c r="B28" s="14"/>
      <c r="C28" s="14"/>
    </row>
    <row r="29" spans="1:11" x14ac:dyDescent="0.25">
      <c r="B29" s="14"/>
      <c r="C29" s="14"/>
    </row>
    <row r="30" spans="1:11" x14ac:dyDescent="0.25">
      <c r="B30" s="14"/>
      <c r="C30" s="14"/>
    </row>
  </sheetData>
  <pageMargins left="0.7" right="0.7" top="0.75" bottom="0.75" header="0.3" footer="0.3"/>
  <pageSetup paperSize="9" orientation="portrait" r:id="rId1"/>
  <ignoredErrors>
    <ignoredError sqref="B12: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5"/>
  <sheetViews>
    <sheetView zoomScaleNormal="100" workbookViewId="0">
      <pane ySplit="1" topLeftCell="A30" activePane="bottomLeft" state="frozen"/>
      <selection pane="bottomLeft" activeCell="C67" sqref="C67:C68"/>
    </sheetView>
  </sheetViews>
  <sheetFormatPr defaultRowHeight="12.75" x14ac:dyDescent="0.2"/>
  <cols>
    <col min="1" max="1" width="27.85546875" style="11" customWidth="1"/>
    <col min="2" max="2" width="8.5703125" style="23" customWidth="1"/>
    <col min="3" max="3" width="7.28515625" style="23" customWidth="1"/>
    <col min="4" max="4" width="7.85546875" style="23" bestFit="1" customWidth="1"/>
    <col min="5" max="5" width="11.85546875" style="4" bestFit="1" customWidth="1"/>
    <col min="6" max="10" width="9.28515625" style="17" customWidth="1"/>
    <col min="11" max="11" width="9.28515625" style="3" customWidth="1"/>
    <col min="12" max="12" width="9.28515625" style="17" customWidth="1"/>
    <col min="13" max="14" width="0" style="13" hidden="1" customWidth="1"/>
    <col min="15" max="15" width="11" style="4" bestFit="1" customWidth="1"/>
    <col min="16" max="16" width="11" style="23" bestFit="1" customWidth="1"/>
    <col min="17" max="17" width="12.140625" style="32" bestFit="1" customWidth="1"/>
    <col min="18" max="18" width="12" style="32" bestFit="1" customWidth="1"/>
    <col min="19" max="19" width="10.7109375" style="5" bestFit="1" customWidth="1"/>
    <col min="20" max="22" width="9.140625" style="4"/>
    <col min="23" max="23" width="9.140625" style="13"/>
    <col min="24" max="16384" width="9.140625" style="4"/>
  </cols>
  <sheetData>
    <row r="1" spans="1:19" s="7" customFormat="1" ht="24.75" customHeight="1" thickBot="1" x14ac:dyDescent="0.3">
      <c r="A1" s="6" t="s">
        <v>0</v>
      </c>
      <c r="B1" s="37" t="s">
        <v>29</v>
      </c>
      <c r="C1" s="22" t="s">
        <v>11</v>
      </c>
      <c r="D1" s="22" t="s">
        <v>4</v>
      </c>
      <c r="E1" s="24" t="s">
        <v>12</v>
      </c>
      <c r="F1" s="25" t="s">
        <v>13</v>
      </c>
      <c r="G1" s="25" t="s">
        <v>15</v>
      </c>
      <c r="H1" s="25" t="s">
        <v>19</v>
      </c>
      <c r="I1" s="25" t="s">
        <v>20</v>
      </c>
      <c r="J1" s="25" t="s">
        <v>18</v>
      </c>
      <c r="K1" s="26" t="s">
        <v>27</v>
      </c>
      <c r="L1" s="25" t="s">
        <v>14</v>
      </c>
      <c r="O1" s="7" t="s">
        <v>16</v>
      </c>
      <c r="P1" s="22" t="s">
        <v>17</v>
      </c>
      <c r="Q1" s="31" t="s">
        <v>21</v>
      </c>
      <c r="R1" s="31" t="s">
        <v>22</v>
      </c>
      <c r="S1" s="8" t="s">
        <v>23</v>
      </c>
    </row>
    <row r="2" spans="1:19" x14ac:dyDescent="0.2">
      <c r="A2" s="21" t="s">
        <v>34</v>
      </c>
      <c r="E2" s="27"/>
      <c r="F2" s="28"/>
      <c r="G2" s="29"/>
      <c r="H2" s="29"/>
      <c r="I2" s="29"/>
      <c r="J2" s="29"/>
      <c r="L2" s="30"/>
    </row>
    <row r="3" spans="1:19" x14ac:dyDescent="0.2">
      <c r="A3" s="21" t="s">
        <v>35</v>
      </c>
      <c r="E3" s="27"/>
      <c r="F3" s="28"/>
      <c r="G3" s="29"/>
      <c r="H3" s="29"/>
      <c r="I3" s="29"/>
      <c r="J3" s="29"/>
      <c r="L3" s="30"/>
    </row>
    <row r="4" spans="1:19" x14ac:dyDescent="0.2">
      <c r="A4" s="38" t="s">
        <v>36</v>
      </c>
      <c r="B4" s="45">
        <v>0</v>
      </c>
      <c r="C4" s="45">
        <f>D4</f>
        <v>1.8</v>
      </c>
      <c r="D4" s="45">
        <v>1.8</v>
      </c>
      <c r="E4" s="46">
        <f>[1]Entry!B8</f>
        <v>378448</v>
      </c>
      <c r="F4" s="47">
        <f>[1]Entry!E8</f>
        <v>0.46800000000000003</v>
      </c>
      <c r="G4" s="48">
        <f>[1]Entry!F8</f>
        <v>2.3E-2</v>
      </c>
      <c r="H4" s="48">
        <f>[1]Entry!G8</f>
        <v>1.9E-2</v>
      </c>
      <c r="I4" s="48">
        <f>[1]Entry!H8</f>
        <v>3.9E-2</v>
      </c>
      <c r="J4" s="49">
        <f>[1]Entry!I8</f>
        <v>2.6845637583892659</v>
      </c>
      <c r="K4" s="50"/>
      <c r="L4" s="51">
        <f>[1]Entry!K8</f>
        <v>0.3</v>
      </c>
      <c r="M4" s="52"/>
      <c r="N4" s="52"/>
      <c r="O4" s="53" t="s">
        <v>30</v>
      </c>
      <c r="P4" s="45"/>
      <c r="Q4" s="54">
        <v>43715</v>
      </c>
      <c r="R4" s="54">
        <v>43715</v>
      </c>
      <c r="S4" s="55" t="s">
        <v>47</v>
      </c>
    </row>
    <row r="5" spans="1:19" x14ac:dyDescent="0.2">
      <c r="A5" s="38" t="s">
        <v>36</v>
      </c>
      <c r="B5" s="45">
        <f>C4</f>
        <v>1.8</v>
      </c>
      <c r="C5" s="45">
        <f>B5+D5</f>
        <v>2.1</v>
      </c>
      <c r="D5" s="45">
        <v>0.3</v>
      </c>
      <c r="E5" s="46">
        <f>[1]Entry!B9</f>
        <v>378449</v>
      </c>
      <c r="F5" s="47">
        <f>[1]Entry!E9</f>
        <v>8.9120000000000008</v>
      </c>
      <c r="G5" s="48">
        <f>[1]Entry!F9</f>
        <v>8.1000000000000003E-2</v>
      </c>
      <c r="H5" s="48">
        <f>[1]Entry!G9</f>
        <v>1.121</v>
      </c>
      <c r="I5" s="48">
        <f>[1]Entry!H9</f>
        <v>1.272</v>
      </c>
      <c r="J5" s="49">
        <f>[1]Entry!I9</f>
        <v>2.8368794326241087</v>
      </c>
      <c r="K5" s="50"/>
      <c r="L5" s="51">
        <f>[1]Entry!K9</f>
        <v>6.9340000000000002</v>
      </c>
      <c r="M5" s="52"/>
      <c r="N5" s="52"/>
      <c r="O5" s="53" t="s">
        <v>31</v>
      </c>
      <c r="P5" s="45">
        <v>0.3</v>
      </c>
      <c r="Q5" s="54">
        <v>43715</v>
      </c>
      <c r="R5" s="54">
        <v>43715</v>
      </c>
      <c r="S5" s="55" t="s">
        <v>47</v>
      </c>
    </row>
    <row r="6" spans="1:19" x14ac:dyDescent="0.2">
      <c r="A6" s="38" t="s">
        <v>36</v>
      </c>
      <c r="B6" s="45">
        <f>C5</f>
        <v>2.1</v>
      </c>
      <c r="C6" s="45">
        <f>B6+D6</f>
        <v>3</v>
      </c>
      <c r="D6" s="45">
        <v>0.9</v>
      </c>
      <c r="E6" s="46">
        <f>[1]Entry!B10</f>
        <v>378450</v>
      </c>
      <c r="F6" s="47">
        <f>[1]Entry!E10</f>
        <v>0.23599999999999999</v>
      </c>
      <c r="G6" s="48">
        <f>[1]Entry!F10</f>
        <v>1.7000000000000001E-2</v>
      </c>
      <c r="H6" s="48">
        <f>[1]Entry!G10</f>
        <v>7.6999999999999999E-2</v>
      </c>
      <c r="I6" s="48">
        <f>[1]Entry!H10</f>
        <v>0.14599999999999999</v>
      </c>
      <c r="J6" s="49">
        <f>[1]Entry!I10</f>
        <v>2.7972027972027949</v>
      </c>
      <c r="K6" s="50"/>
      <c r="L6" s="51">
        <f>[1]Entry!K10</f>
        <v>0.29599999999999999</v>
      </c>
      <c r="M6" s="52"/>
      <c r="N6" s="52"/>
      <c r="O6" s="53" t="s">
        <v>32</v>
      </c>
      <c r="P6" s="45"/>
      <c r="Q6" s="54">
        <v>43715</v>
      </c>
      <c r="R6" s="54">
        <v>43715</v>
      </c>
      <c r="S6" s="55" t="s">
        <v>47</v>
      </c>
    </row>
    <row r="7" spans="1:19" x14ac:dyDescent="0.2">
      <c r="A7" s="38" t="s">
        <v>36</v>
      </c>
      <c r="B7" s="45">
        <f>C6</f>
        <v>3</v>
      </c>
      <c r="C7" s="45">
        <f>B7+D7</f>
        <v>3.8</v>
      </c>
      <c r="D7" s="45">
        <v>0.8</v>
      </c>
      <c r="E7" s="46">
        <f>[1]Entry!B11</f>
        <v>378451</v>
      </c>
      <c r="F7" s="47">
        <f>[1]Entry!E11</f>
        <v>1.86</v>
      </c>
      <c r="G7" s="48">
        <f>[1]Entry!F11</f>
        <v>0.03</v>
      </c>
      <c r="H7" s="48">
        <f>[1]Entry!G11</f>
        <v>2.4E-2</v>
      </c>
      <c r="I7" s="48">
        <f>[1]Entry!H11</f>
        <v>0.04</v>
      </c>
      <c r="J7" s="49">
        <f>[1]Entry!I11</f>
        <v>2.6490066225165525</v>
      </c>
      <c r="K7" s="50"/>
      <c r="L7" s="51">
        <f>[1]Entry!K11</f>
        <v>0.09</v>
      </c>
      <c r="M7" s="52"/>
      <c r="N7" s="52"/>
      <c r="O7" s="53" t="s">
        <v>32</v>
      </c>
      <c r="P7" s="45"/>
      <c r="Q7" s="54">
        <v>43715</v>
      </c>
      <c r="R7" s="54">
        <v>43715</v>
      </c>
      <c r="S7" s="55" t="s">
        <v>47</v>
      </c>
    </row>
    <row r="8" spans="1:19" x14ac:dyDescent="0.2">
      <c r="A8" s="38" t="s">
        <v>37</v>
      </c>
      <c r="B8" s="45">
        <v>0</v>
      </c>
      <c r="C8" s="45">
        <f>D8</f>
        <v>1.2</v>
      </c>
      <c r="D8" s="45">
        <v>1.2</v>
      </c>
      <c r="E8" s="46">
        <v>378685</v>
      </c>
      <c r="F8" s="47">
        <v>0.23800000000000002</v>
      </c>
      <c r="G8" s="48">
        <v>3.4000000000000002E-2</v>
      </c>
      <c r="H8" s="48">
        <v>8.0000000000000002E-3</v>
      </c>
      <c r="I8" s="48">
        <v>2.7E-2</v>
      </c>
      <c r="J8" s="49"/>
      <c r="K8" s="50"/>
      <c r="L8" s="51">
        <v>0.752</v>
      </c>
      <c r="M8" s="52"/>
      <c r="N8" s="52"/>
      <c r="O8" s="53" t="s">
        <v>32</v>
      </c>
      <c r="P8" s="45"/>
      <c r="Q8" s="54">
        <v>43745</v>
      </c>
      <c r="R8" s="54">
        <v>43745</v>
      </c>
      <c r="S8" s="55" t="s">
        <v>40</v>
      </c>
    </row>
    <row r="9" spans="1:19" x14ac:dyDescent="0.2">
      <c r="A9" s="38" t="s">
        <v>37</v>
      </c>
      <c r="B9" s="45">
        <f>C8</f>
        <v>1.2</v>
      </c>
      <c r="C9" s="45">
        <f>B9+D9</f>
        <v>1.4</v>
      </c>
      <c r="D9" s="45">
        <v>0.2</v>
      </c>
      <c r="E9" s="46">
        <v>378686</v>
      </c>
      <c r="F9" s="47">
        <v>0.68799999999999994</v>
      </c>
      <c r="G9" s="48">
        <v>3.4000000000000002E-2</v>
      </c>
      <c r="H9" s="48">
        <v>7.8E-2</v>
      </c>
      <c r="I9" s="48">
        <v>0.24299999999999999</v>
      </c>
      <c r="J9" s="49"/>
      <c r="K9" s="50"/>
      <c r="L9" s="51">
        <v>1.302</v>
      </c>
      <c r="M9" s="52"/>
      <c r="N9" s="52"/>
      <c r="O9" s="53" t="s">
        <v>31</v>
      </c>
      <c r="P9" s="45">
        <v>0.2</v>
      </c>
      <c r="Q9" s="54">
        <v>43745</v>
      </c>
      <c r="R9" s="54">
        <v>43745</v>
      </c>
      <c r="S9" s="55" t="s">
        <v>40</v>
      </c>
    </row>
    <row r="10" spans="1:19" x14ac:dyDescent="0.2">
      <c r="A10" s="38" t="s">
        <v>37</v>
      </c>
      <c r="B10" s="45">
        <f>C9</f>
        <v>1.4</v>
      </c>
      <c r="C10" s="45">
        <f>B10+D10</f>
        <v>2.2999999999999998</v>
      </c>
      <c r="D10" s="45">
        <v>0.9</v>
      </c>
      <c r="E10" s="46">
        <v>378687</v>
      </c>
      <c r="F10" s="47">
        <v>2.266</v>
      </c>
      <c r="G10" s="48">
        <v>8.8999999999999996E-2</v>
      </c>
      <c r="H10" s="48">
        <v>1.4E-2</v>
      </c>
      <c r="I10" s="48">
        <v>5.8000000000000003E-2</v>
      </c>
      <c r="J10" s="49"/>
      <c r="K10" s="50"/>
      <c r="L10" s="51">
        <v>3.73</v>
      </c>
      <c r="M10" s="52"/>
      <c r="N10" s="52"/>
      <c r="O10" s="53" t="s">
        <v>30</v>
      </c>
      <c r="P10" s="45"/>
      <c r="Q10" s="54">
        <v>43745</v>
      </c>
      <c r="R10" s="54">
        <v>43745</v>
      </c>
      <c r="S10" s="55" t="s">
        <v>40</v>
      </c>
    </row>
    <row r="11" spans="1:19" x14ac:dyDescent="0.2">
      <c r="A11" s="38" t="s">
        <v>37</v>
      </c>
      <c r="B11" s="45">
        <f>C10</f>
        <v>2.2999999999999998</v>
      </c>
      <c r="C11" s="45">
        <f>B11+D11</f>
        <v>4.4000000000000004</v>
      </c>
      <c r="D11" s="45">
        <v>2.1</v>
      </c>
      <c r="E11" s="46">
        <v>378688</v>
      </c>
      <c r="F11" s="47">
        <v>0.97199999999999986</v>
      </c>
      <c r="G11" s="48">
        <v>4.8000000000000001E-2</v>
      </c>
      <c r="H11" s="48">
        <v>1.7999999999999999E-2</v>
      </c>
      <c r="I11" s="48">
        <v>0.12</v>
      </c>
      <c r="J11" s="49"/>
      <c r="K11" s="50"/>
      <c r="L11" s="51">
        <v>0.72699999999999998</v>
      </c>
      <c r="M11" s="52"/>
      <c r="N11" s="52"/>
      <c r="O11" s="53" t="s">
        <v>30</v>
      </c>
      <c r="P11" s="45"/>
      <c r="Q11" s="54">
        <v>43745</v>
      </c>
      <c r="R11" s="54">
        <v>43745</v>
      </c>
      <c r="S11" s="55" t="s">
        <v>40</v>
      </c>
    </row>
    <row r="12" spans="1:19" x14ac:dyDescent="0.2">
      <c r="A12" s="38" t="s">
        <v>38</v>
      </c>
      <c r="B12" s="45">
        <v>0</v>
      </c>
      <c r="C12" s="45">
        <f>D12</f>
        <v>1.8</v>
      </c>
      <c r="D12" s="45">
        <v>1.8</v>
      </c>
      <c r="E12" s="46">
        <f>[2]Entry!$B$17</f>
        <v>378939</v>
      </c>
      <c r="F12" s="47">
        <f>[2]Entry!E17</f>
        <v>0.16400000000000003</v>
      </c>
      <c r="G12" s="48">
        <f>[2]Entry!F17</f>
        <v>2.1999999999999999E-2</v>
      </c>
      <c r="H12" s="48">
        <f>[2]Entry!G17</f>
        <v>1.4999999999999999E-2</v>
      </c>
      <c r="I12" s="48">
        <f>[2]Entry!H17</f>
        <v>4.1000000000000002E-2</v>
      </c>
      <c r="J12" s="49">
        <f>[2]Entry!I17</f>
        <v>2.8368794326241202</v>
      </c>
      <c r="K12" s="50"/>
      <c r="L12" s="51">
        <f>[2]Entry!$K$17</f>
        <v>0.58099999999999996</v>
      </c>
      <c r="M12" s="52"/>
      <c r="N12" s="52"/>
      <c r="O12" s="53" t="s">
        <v>30</v>
      </c>
      <c r="P12" s="45"/>
      <c r="Q12" s="54">
        <v>43806</v>
      </c>
      <c r="R12" s="54">
        <v>43806</v>
      </c>
      <c r="S12" s="55" t="s">
        <v>48</v>
      </c>
    </row>
    <row r="13" spans="1:19" x14ac:dyDescent="0.2">
      <c r="A13" s="38" t="s">
        <v>38</v>
      </c>
      <c r="B13" s="45">
        <f>C12</f>
        <v>1.8</v>
      </c>
      <c r="C13" s="45">
        <f>B13+D13</f>
        <v>2</v>
      </c>
      <c r="D13" s="45">
        <v>0.2</v>
      </c>
      <c r="E13" s="46">
        <f>[2]Entry!B19</f>
        <v>378941</v>
      </c>
      <c r="F13" s="47">
        <f>[2]Entry!E19</f>
        <v>8.2940000000000005</v>
      </c>
      <c r="G13" s="48">
        <f>[2]Entry!F19</f>
        <v>3.6999999999999998E-2</v>
      </c>
      <c r="H13" s="48">
        <f>[2]Entry!G19</f>
        <v>8.5999999999999993E-2</v>
      </c>
      <c r="I13" s="48">
        <f>[2]Entry!H19</f>
        <v>3.5999999999999997E-2</v>
      </c>
      <c r="J13" s="49">
        <f>[2]Entry!I19</f>
        <v>2.8368794326241087</v>
      </c>
      <c r="K13" s="50"/>
      <c r="L13" s="51">
        <f>[2]Entry!K19</f>
        <v>5.2430000000000003</v>
      </c>
      <c r="M13" s="52"/>
      <c r="N13" s="52"/>
      <c r="O13" s="53" t="s">
        <v>31</v>
      </c>
      <c r="P13" s="45">
        <v>0.2</v>
      </c>
      <c r="Q13" s="54">
        <v>43806</v>
      </c>
      <c r="R13" s="54">
        <v>43806</v>
      </c>
      <c r="S13" s="55" t="s">
        <v>48</v>
      </c>
    </row>
    <row r="14" spans="1:19" x14ac:dyDescent="0.2">
      <c r="A14" s="38" t="s">
        <v>38</v>
      </c>
      <c r="B14" s="45">
        <f>C13</f>
        <v>2</v>
      </c>
      <c r="C14" s="45">
        <f>B14+D14</f>
        <v>3.6</v>
      </c>
      <c r="D14" s="45">
        <v>1.6</v>
      </c>
      <c r="E14" s="46">
        <f>[2]Entry!B20</f>
        <v>378942</v>
      </c>
      <c r="F14" s="47">
        <f>[2]Entry!E20</f>
        <v>7.72</v>
      </c>
      <c r="G14" s="48">
        <f>[2]Entry!F20</f>
        <v>0.17199999999999999</v>
      </c>
      <c r="H14" s="48">
        <f>[2]Entry!G20</f>
        <v>2.1000000000000001E-2</v>
      </c>
      <c r="I14" s="48">
        <f>[2]Entry!H20</f>
        <v>5.1999999999999998E-2</v>
      </c>
      <c r="J14" s="49">
        <f>[2]Entry!I20</f>
        <v>2.8985507246376789</v>
      </c>
      <c r="K14" s="50"/>
      <c r="L14" s="51">
        <f>[2]Entry!K20</f>
        <v>5.532</v>
      </c>
      <c r="M14" s="52"/>
      <c r="N14" s="52"/>
      <c r="O14" s="53" t="s">
        <v>32</v>
      </c>
      <c r="P14" s="45"/>
      <c r="Q14" s="54">
        <v>43806</v>
      </c>
      <c r="R14" s="54">
        <v>43806</v>
      </c>
      <c r="S14" s="55" t="s">
        <v>48</v>
      </c>
    </row>
    <row r="15" spans="1:19" x14ac:dyDescent="0.2">
      <c r="A15" s="38" t="s">
        <v>39</v>
      </c>
      <c r="B15" s="45">
        <v>0</v>
      </c>
      <c r="C15" s="45">
        <f>D15</f>
        <v>1.8</v>
      </c>
      <c r="D15" s="45">
        <v>1.8</v>
      </c>
      <c r="E15" s="46">
        <v>379359</v>
      </c>
      <c r="F15" s="47">
        <v>10.267999999999999</v>
      </c>
      <c r="G15" s="48">
        <v>0.108</v>
      </c>
      <c r="H15" s="48">
        <v>0.17299999999999999</v>
      </c>
      <c r="I15" s="48">
        <v>0.60099999999999998</v>
      </c>
      <c r="J15" s="49"/>
      <c r="K15" s="50"/>
      <c r="L15" s="51">
        <v>3.4079999999999999</v>
      </c>
      <c r="M15" s="52"/>
      <c r="N15" s="52"/>
      <c r="O15" s="53" t="s">
        <v>32</v>
      </c>
      <c r="P15" s="45"/>
      <c r="Q15" s="54" t="s">
        <v>41</v>
      </c>
      <c r="R15" s="54" t="s">
        <v>41</v>
      </c>
      <c r="S15" s="55" t="s">
        <v>42</v>
      </c>
    </row>
    <row r="16" spans="1:19" x14ac:dyDescent="0.2">
      <c r="A16" s="38" t="s">
        <v>39</v>
      </c>
      <c r="B16" s="45">
        <f>C15</f>
        <v>1.8</v>
      </c>
      <c r="C16" s="45">
        <f>B16+D16</f>
        <v>2.2000000000000002</v>
      </c>
      <c r="D16" s="45">
        <v>0.4</v>
      </c>
      <c r="E16" s="46">
        <v>379360</v>
      </c>
      <c r="F16" s="47">
        <v>0.254</v>
      </c>
      <c r="G16" s="48">
        <v>2.3E-2</v>
      </c>
      <c r="H16" s="48">
        <v>3.3000000000000002E-2</v>
      </c>
      <c r="I16" s="48">
        <v>6.3E-2</v>
      </c>
      <c r="J16" s="49"/>
      <c r="K16" s="50"/>
      <c r="L16" s="56">
        <v>1.1859999999999999</v>
      </c>
      <c r="M16" s="52"/>
      <c r="N16" s="52"/>
      <c r="O16" s="53" t="s">
        <v>31</v>
      </c>
      <c r="P16" s="45">
        <v>0.4</v>
      </c>
      <c r="Q16" s="54" t="s">
        <v>41</v>
      </c>
      <c r="R16" s="54" t="s">
        <v>41</v>
      </c>
      <c r="S16" s="55" t="s">
        <v>42</v>
      </c>
    </row>
    <row r="17" spans="1:19" x14ac:dyDescent="0.2">
      <c r="A17" s="38" t="s">
        <v>39</v>
      </c>
      <c r="B17" s="45">
        <f>C16</f>
        <v>2.2000000000000002</v>
      </c>
      <c r="C17" s="45">
        <f>B17+D17</f>
        <v>3.2</v>
      </c>
      <c r="D17" s="45">
        <v>1</v>
      </c>
      <c r="E17" s="46">
        <v>379361</v>
      </c>
      <c r="F17" s="47">
        <v>0.83400000000000007</v>
      </c>
      <c r="G17" s="48">
        <v>4.3999999999999997E-2</v>
      </c>
      <c r="H17" s="48">
        <v>0.154</v>
      </c>
      <c r="I17" s="48">
        <v>0.41499999999999998</v>
      </c>
      <c r="J17" s="49"/>
      <c r="K17" s="50"/>
      <c r="L17" s="51">
        <v>3.7160000000000002</v>
      </c>
      <c r="M17" s="52"/>
      <c r="N17" s="52"/>
      <c r="O17" s="53" t="s">
        <v>30</v>
      </c>
      <c r="P17" s="45"/>
      <c r="Q17" s="54" t="s">
        <v>41</v>
      </c>
      <c r="R17" s="54" t="s">
        <v>41</v>
      </c>
      <c r="S17" s="55" t="s">
        <v>42</v>
      </c>
    </row>
    <row r="18" spans="1:19" x14ac:dyDescent="0.2">
      <c r="A18" s="38" t="s">
        <v>43</v>
      </c>
      <c r="B18" s="45">
        <v>0</v>
      </c>
      <c r="C18" s="45">
        <f>D18</f>
        <v>2.8</v>
      </c>
      <c r="D18" s="45">
        <v>2.8</v>
      </c>
      <c r="E18" s="46">
        <f>[3]Entry!$B$12</f>
        <v>380986</v>
      </c>
      <c r="F18" s="47">
        <f>[3]Entry!E12</f>
        <v>0.72599999999999998</v>
      </c>
      <c r="G18" s="48">
        <f>[3]Entry!F12</f>
        <v>1.2E-2</v>
      </c>
      <c r="H18" s="48">
        <f>[3]Entry!G12</f>
        <v>7.2999999999999995E-2</v>
      </c>
      <c r="I18" s="48">
        <f>[3]Entry!H12</f>
        <v>0.23400000000000001</v>
      </c>
      <c r="J18" s="49"/>
      <c r="K18" s="50"/>
      <c r="L18" s="51">
        <f>[3]Entry!$K$12</f>
        <v>1.94</v>
      </c>
      <c r="M18" s="52"/>
      <c r="N18" s="52"/>
      <c r="O18" s="53" t="s">
        <v>32</v>
      </c>
      <c r="P18" s="45"/>
      <c r="Q18" s="54" t="s">
        <v>65</v>
      </c>
      <c r="R18" s="54" t="s">
        <v>44</v>
      </c>
      <c r="S18" s="55" t="s">
        <v>45</v>
      </c>
    </row>
    <row r="19" spans="1:19" x14ac:dyDescent="0.2">
      <c r="A19" s="38" t="s">
        <v>43</v>
      </c>
      <c r="B19" s="45">
        <f>C18</f>
        <v>2.8</v>
      </c>
      <c r="C19" s="45">
        <f>B19+D19</f>
        <v>3.1999999999999997</v>
      </c>
      <c r="D19" s="45">
        <v>0.4</v>
      </c>
      <c r="E19" s="53">
        <f>[3]Entry!B14</f>
        <v>380988</v>
      </c>
      <c r="F19" s="50">
        <f>[3]Entry!E14</f>
        <v>5.145999999999999</v>
      </c>
      <c r="G19" s="49">
        <f>[3]Entry!F14</f>
        <v>2.5999999999999999E-2</v>
      </c>
      <c r="H19" s="49">
        <f>[3]Entry!G14</f>
        <v>0.10299999999999999</v>
      </c>
      <c r="I19" s="49">
        <f>[3]Entry!H14</f>
        <v>0.45600000000000002</v>
      </c>
      <c r="J19" s="49"/>
      <c r="K19" s="50"/>
      <c r="L19" s="49">
        <f>[3]Entry!K14</f>
        <v>6.6529999999999996</v>
      </c>
      <c r="M19" s="52"/>
      <c r="N19" s="52"/>
      <c r="O19" s="53" t="s">
        <v>31</v>
      </c>
      <c r="P19" s="45">
        <v>0.4</v>
      </c>
      <c r="Q19" s="54" t="s">
        <v>65</v>
      </c>
      <c r="R19" s="54" t="s">
        <v>44</v>
      </c>
      <c r="S19" s="55" t="s">
        <v>45</v>
      </c>
    </row>
    <row r="20" spans="1:19" x14ac:dyDescent="0.2">
      <c r="A20" s="38" t="s">
        <v>43</v>
      </c>
      <c r="B20" s="45">
        <f>C19</f>
        <v>3.1999999999999997</v>
      </c>
      <c r="C20" s="45">
        <f>B20+D20</f>
        <v>4.5999999999999996</v>
      </c>
      <c r="D20" s="45">
        <v>1.4</v>
      </c>
      <c r="E20" s="53">
        <f>[3]Entry!B15</f>
        <v>380989</v>
      </c>
      <c r="F20" s="50">
        <f>[3]Entry!E15</f>
        <v>0.214</v>
      </c>
      <c r="G20" s="49">
        <f>[3]Entry!F15</f>
        <v>8.0000000000000002E-3</v>
      </c>
      <c r="H20" s="49">
        <f>[3]Entry!G15</f>
        <v>8.0000000000000002E-3</v>
      </c>
      <c r="I20" s="49">
        <f>[3]Entry!H15</f>
        <v>5.8999999999999997E-2</v>
      </c>
      <c r="J20" s="49"/>
      <c r="K20" s="50"/>
      <c r="L20" s="49">
        <f>[3]Entry!K15</f>
        <v>0.26500000000000001</v>
      </c>
      <c r="M20" s="52"/>
      <c r="N20" s="52"/>
      <c r="O20" s="53" t="s">
        <v>30</v>
      </c>
      <c r="P20" s="45"/>
      <c r="Q20" s="54" t="s">
        <v>65</v>
      </c>
      <c r="R20" s="54" t="s">
        <v>44</v>
      </c>
      <c r="S20" s="55" t="s">
        <v>45</v>
      </c>
    </row>
    <row r="21" spans="1:19" x14ac:dyDescent="0.2">
      <c r="A21" s="38" t="s">
        <v>49</v>
      </c>
      <c r="B21" s="45">
        <v>0</v>
      </c>
      <c r="C21" s="45">
        <f>D21</f>
        <v>1.8</v>
      </c>
      <c r="D21" s="45">
        <v>1.8</v>
      </c>
      <c r="E21" s="53">
        <f>[4]Entry!B8</f>
        <v>381269</v>
      </c>
      <c r="F21" s="50">
        <f>[4]Entry!E8</f>
        <v>0.24600000000000002</v>
      </c>
      <c r="G21" s="49">
        <f>[4]Entry!F8</f>
        <v>1.2E-2</v>
      </c>
      <c r="H21" s="49">
        <f>[4]Entry!G8</f>
        <v>1.7999999999999999E-2</v>
      </c>
      <c r="I21" s="49">
        <f>[4]Entry!H8</f>
        <v>7.0000000000000007E-2</v>
      </c>
      <c r="J21" s="49"/>
      <c r="K21" s="50"/>
      <c r="L21" s="49">
        <f>3.999/2</f>
        <v>1.9995000000000001</v>
      </c>
      <c r="M21" s="52"/>
      <c r="N21" s="52"/>
      <c r="O21" s="53" t="s">
        <v>30</v>
      </c>
      <c r="P21" s="45"/>
      <c r="Q21" s="54" t="s">
        <v>66</v>
      </c>
      <c r="R21" s="54" t="s">
        <v>51</v>
      </c>
      <c r="S21" s="55" t="s">
        <v>52</v>
      </c>
    </row>
    <row r="22" spans="1:19" x14ac:dyDescent="0.2">
      <c r="A22" s="38" t="s">
        <v>49</v>
      </c>
      <c r="B22" s="45">
        <f>C21</f>
        <v>1.8</v>
      </c>
      <c r="C22" s="45">
        <f>B22+D22</f>
        <v>2.2000000000000002</v>
      </c>
      <c r="D22" s="45">
        <v>0.4</v>
      </c>
      <c r="E22" s="53">
        <f>[4]Entry!B9</f>
        <v>381270</v>
      </c>
      <c r="F22" s="50">
        <f>[4]Entry!E9</f>
        <v>2.0699999999999998</v>
      </c>
      <c r="G22" s="49">
        <f>[4]Entry!F9</f>
        <v>0.02</v>
      </c>
      <c r="H22" s="49">
        <f>[4]Entry!G9</f>
        <v>0.19900000000000001</v>
      </c>
      <c r="I22" s="49">
        <f>[4]Entry!H9</f>
        <v>0.59199999999999997</v>
      </c>
      <c r="J22" s="49"/>
      <c r="K22" s="50"/>
      <c r="L22" s="49">
        <f>[4]Entry!K9</f>
        <v>4.359</v>
      </c>
      <c r="M22" s="52"/>
      <c r="N22" s="52"/>
      <c r="O22" s="53" t="s">
        <v>31</v>
      </c>
      <c r="P22" s="45">
        <v>0.4</v>
      </c>
      <c r="Q22" s="54" t="s">
        <v>66</v>
      </c>
      <c r="R22" s="54" t="s">
        <v>51</v>
      </c>
      <c r="S22" s="55" t="s">
        <v>52</v>
      </c>
    </row>
    <row r="23" spans="1:19" x14ac:dyDescent="0.2">
      <c r="A23" s="38" t="s">
        <v>49</v>
      </c>
      <c r="B23" s="45">
        <f>C22</f>
        <v>2.2000000000000002</v>
      </c>
      <c r="C23" s="45">
        <f>B23+D23</f>
        <v>3.1</v>
      </c>
      <c r="D23" s="45">
        <v>0.9</v>
      </c>
      <c r="E23" s="53">
        <f>[4]Entry!B10</f>
        <v>381271</v>
      </c>
      <c r="F23" s="50">
        <f>[4]Entry!E10</f>
        <v>0.214</v>
      </c>
      <c r="G23" s="49">
        <f>[4]Entry!F10</f>
        <v>8.0000000000000002E-3</v>
      </c>
      <c r="H23" s="49">
        <f>[4]Entry!G10</f>
        <v>3.0000000000000001E-3</v>
      </c>
      <c r="I23" s="49">
        <f>[4]Entry!H10</f>
        <v>2.9000000000000001E-2</v>
      </c>
      <c r="J23" s="49"/>
      <c r="K23" s="50"/>
      <c r="L23" s="49">
        <f>4.475/2</f>
        <v>2.2374999999999998</v>
      </c>
      <c r="M23" s="52"/>
      <c r="N23" s="52"/>
      <c r="O23" s="53" t="s">
        <v>32</v>
      </c>
      <c r="P23" s="45"/>
      <c r="Q23" s="54" t="s">
        <v>66</v>
      </c>
      <c r="R23" s="54" t="s">
        <v>51</v>
      </c>
      <c r="S23" s="55" t="s">
        <v>52</v>
      </c>
    </row>
    <row r="24" spans="1:19" x14ac:dyDescent="0.2">
      <c r="A24" s="38" t="s">
        <v>50</v>
      </c>
      <c r="B24" s="45">
        <v>0</v>
      </c>
      <c r="C24" s="45">
        <f>D24</f>
        <v>1.8</v>
      </c>
      <c r="D24" s="45">
        <v>1.8</v>
      </c>
      <c r="E24" s="53">
        <f>[5]Entry!B8</f>
        <v>381836</v>
      </c>
      <c r="F24" s="50">
        <f>[5]Entry!E8</f>
        <v>0.28000000000000003</v>
      </c>
      <c r="G24" s="49">
        <f>[5]Entry!F8</f>
        <v>1.6E-2</v>
      </c>
      <c r="H24" s="49">
        <f>[5]Entry!G8</f>
        <v>1E-3</v>
      </c>
      <c r="I24" s="49">
        <f>[5]Entry!H8</f>
        <v>0.03</v>
      </c>
      <c r="J24" s="49"/>
      <c r="K24" s="50"/>
      <c r="L24" s="49">
        <f>1.45/2</f>
        <v>0.72499999999999998</v>
      </c>
      <c r="M24" s="52"/>
      <c r="N24" s="52"/>
      <c r="O24" s="53" t="s">
        <v>30</v>
      </c>
      <c r="P24" s="45"/>
      <c r="Q24" s="54" t="s">
        <v>67</v>
      </c>
      <c r="R24" s="54" t="s">
        <v>53</v>
      </c>
      <c r="S24" s="55" t="s">
        <v>54</v>
      </c>
    </row>
    <row r="25" spans="1:19" x14ac:dyDescent="0.2">
      <c r="A25" s="38" t="s">
        <v>50</v>
      </c>
      <c r="B25" s="45">
        <f>C24</f>
        <v>1.8</v>
      </c>
      <c r="C25" s="45">
        <f>B25+D25</f>
        <v>2.1</v>
      </c>
      <c r="D25" s="45">
        <v>0.3</v>
      </c>
      <c r="E25" s="53">
        <f>[5]Entry!B9</f>
        <v>381837</v>
      </c>
      <c r="F25" s="50">
        <f>[5]Entry!E9</f>
        <v>2.0739999999999998</v>
      </c>
      <c r="G25" s="49">
        <f>[5]Entry!F9</f>
        <v>8.9999999999999993E-3</v>
      </c>
      <c r="H25" s="49">
        <f>[5]Entry!G9</f>
        <v>5.0000000000000001E-3</v>
      </c>
      <c r="I25" s="49">
        <f>[5]Entry!H9</f>
        <v>0.106</v>
      </c>
      <c r="J25" s="49"/>
      <c r="K25" s="50"/>
      <c r="L25" s="49">
        <f>1.951/2</f>
        <v>0.97550000000000003</v>
      </c>
      <c r="M25" s="52"/>
      <c r="N25" s="52"/>
      <c r="O25" s="53" t="s">
        <v>31</v>
      </c>
      <c r="P25" s="45">
        <v>0.3</v>
      </c>
      <c r="Q25" s="54" t="s">
        <v>67</v>
      </c>
      <c r="R25" s="54" t="s">
        <v>53</v>
      </c>
      <c r="S25" s="55" t="s">
        <v>54</v>
      </c>
    </row>
    <row r="26" spans="1:19" x14ac:dyDescent="0.2">
      <c r="A26" s="38" t="s">
        <v>50</v>
      </c>
      <c r="B26" s="45">
        <f>C25</f>
        <v>2.1</v>
      </c>
      <c r="C26" s="45">
        <f>B26+D26</f>
        <v>3.7</v>
      </c>
      <c r="D26" s="45">
        <v>1.6</v>
      </c>
      <c r="E26" s="53">
        <f>[5]Entry!B10</f>
        <v>381838</v>
      </c>
      <c r="F26" s="50">
        <f>[5]Entry!E10</f>
        <v>9.8040000000000003</v>
      </c>
      <c r="G26" s="49">
        <f>[5]Entry!F10</f>
        <v>0.05</v>
      </c>
      <c r="H26" s="49">
        <f>[5]Entry!G10</f>
        <v>0.26700000000000002</v>
      </c>
      <c r="I26" s="49">
        <f>[5]Entry!H10</f>
        <v>0.79200000000000004</v>
      </c>
      <c r="J26" s="49"/>
      <c r="K26" s="50"/>
      <c r="L26" s="49">
        <f>[5]Entry!K10</f>
        <v>0.58099999999999996</v>
      </c>
      <c r="M26" s="52"/>
      <c r="N26" s="52"/>
      <c r="O26" s="53" t="s">
        <v>32</v>
      </c>
      <c r="P26" s="45"/>
      <c r="Q26" s="54" t="s">
        <v>67</v>
      </c>
      <c r="R26" s="54" t="s">
        <v>53</v>
      </c>
      <c r="S26" s="55" t="s">
        <v>54</v>
      </c>
    </row>
    <row r="27" spans="1:19" x14ac:dyDescent="0.2">
      <c r="A27" s="38" t="s">
        <v>55</v>
      </c>
      <c r="B27" s="45">
        <v>0</v>
      </c>
      <c r="C27" s="45">
        <f>D27</f>
        <v>1.7</v>
      </c>
      <c r="D27" s="45">
        <v>1.7</v>
      </c>
      <c r="E27" s="53">
        <f>[6]Entry!B8</f>
        <v>382206</v>
      </c>
      <c r="F27" s="50">
        <f>[6]Entry!E8</f>
        <v>0.308</v>
      </c>
      <c r="G27" s="49">
        <f>[6]Entry!F8</f>
        <v>2.5999999999999999E-2</v>
      </c>
      <c r="H27" s="49">
        <f>[6]Entry!G8</f>
        <v>6.5000000000000002E-2</v>
      </c>
      <c r="I27" s="49">
        <f>[6]Entry!H8</f>
        <v>7.0000000000000007E-2</v>
      </c>
      <c r="J27" s="49"/>
      <c r="K27" s="50"/>
      <c r="L27" s="49">
        <f>[6]Entry!K8</f>
        <v>2.153</v>
      </c>
      <c r="M27" s="52"/>
      <c r="N27" s="52"/>
      <c r="O27" s="53" t="s">
        <v>32</v>
      </c>
      <c r="P27" s="45"/>
      <c r="Q27" s="54" t="s">
        <v>68</v>
      </c>
      <c r="R27" s="54" t="s">
        <v>56</v>
      </c>
      <c r="S27" s="55" t="s">
        <v>57</v>
      </c>
    </row>
    <row r="28" spans="1:19" x14ac:dyDescent="0.2">
      <c r="A28" s="38" t="s">
        <v>55</v>
      </c>
      <c r="B28" s="45">
        <f>C27</f>
        <v>1.7</v>
      </c>
      <c r="C28" s="45">
        <f>B28+D28</f>
        <v>2.8</v>
      </c>
      <c r="D28" s="45">
        <v>1.1000000000000001</v>
      </c>
      <c r="E28" s="53">
        <f>[6]Entry!B9</f>
        <v>382207</v>
      </c>
      <c r="F28" s="50">
        <f>[6]Entry!E9</f>
        <v>0.20400000000000001</v>
      </c>
      <c r="G28" s="49">
        <f>[6]Entry!F9</f>
        <v>0.01</v>
      </c>
      <c r="H28" s="49">
        <f>[6]Entry!G9</f>
        <v>2E-3</v>
      </c>
      <c r="I28" s="49">
        <f>[6]Entry!H9</f>
        <v>1.4E-2</v>
      </c>
      <c r="J28" s="49"/>
      <c r="K28" s="50"/>
      <c r="L28" s="49">
        <f>[6]Entry!K9</f>
        <v>1.9E-2</v>
      </c>
      <c r="M28" s="52"/>
      <c r="N28" s="52"/>
      <c r="O28" s="53" t="s">
        <v>32</v>
      </c>
      <c r="P28" s="45"/>
      <c r="Q28" s="54" t="s">
        <v>68</v>
      </c>
      <c r="R28" s="54" t="s">
        <v>56</v>
      </c>
      <c r="S28" s="55" t="s">
        <v>57</v>
      </c>
    </row>
    <row r="29" spans="1:19" x14ac:dyDescent="0.2">
      <c r="A29" s="38" t="s">
        <v>55</v>
      </c>
      <c r="B29" s="45">
        <f>C28</f>
        <v>2.8</v>
      </c>
      <c r="C29" s="45">
        <f>B29+D29</f>
        <v>3</v>
      </c>
      <c r="D29" s="45">
        <v>0.2</v>
      </c>
      <c r="E29" s="53">
        <f>[6]Entry!B10</f>
        <v>382208</v>
      </c>
      <c r="F29" s="50">
        <f>[6]Entry!E10</f>
        <v>9.5739999999999998</v>
      </c>
      <c r="G29" s="49">
        <f>[6]Entry!F10</f>
        <v>3.9E-2</v>
      </c>
      <c r="H29" s="49">
        <f>[6]Entry!G10</f>
        <v>8.4000000000000005E-2</v>
      </c>
      <c r="I29" s="49">
        <f>[6]Entry!H10</f>
        <v>7.1999999999999995E-2</v>
      </c>
      <c r="J29" s="49"/>
      <c r="K29" s="50"/>
      <c r="L29" s="49">
        <f>[6]Entry!K10</f>
        <v>12.965999999999999</v>
      </c>
      <c r="M29" s="52"/>
      <c r="N29" s="52"/>
      <c r="O29" s="53" t="s">
        <v>31</v>
      </c>
      <c r="P29" s="45">
        <v>0.2</v>
      </c>
      <c r="Q29" s="54" t="s">
        <v>68</v>
      </c>
      <c r="R29" s="54" t="s">
        <v>56</v>
      </c>
      <c r="S29" s="55" t="s">
        <v>57</v>
      </c>
    </row>
    <row r="30" spans="1:19" x14ac:dyDescent="0.2">
      <c r="A30" s="38" t="s">
        <v>55</v>
      </c>
      <c r="B30" s="45">
        <f>C29</f>
        <v>3</v>
      </c>
      <c r="C30" s="45">
        <f>B30+D30</f>
        <v>3.6</v>
      </c>
      <c r="D30" s="45">
        <v>0.6</v>
      </c>
      <c r="E30" s="53">
        <f>[6]Entry!B11</f>
        <v>382209</v>
      </c>
      <c r="F30" s="50">
        <f>[6]Entry!E11</f>
        <v>0.128</v>
      </c>
      <c r="G30" s="49">
        <f>[6]Entry!F11</f>
        <v>3.4000000000000002E-2</v>
      </c>
      <c r="H30" s="49">
        <f>[6]Entry!G11</f>
        <v>1.0999999999999999E-2</v>
      </c>
      <c r="I30" s="49">
        <f>[6]Entry!H11</f>
        <v>2.9000000000000001E-2</v>
      </c>
      <c r="J30" s="49"/>
      <c r="K30" s="50"/>
      <c r="L30" s="49">
        <f>[6]Entry!K11</f>
        <v>0.80900000000000005</v>
      </c>
      <c r="M30" s="52"/>
      <c r="N30" s="52"/>
      <c r="O30" s="53" t="s">
        <v>30</v>
      </c>
      <c r="P30" s="45"/>
      <c r="Q30" s="54" t="s">
        <v>68</v>
      </c>
      <c r="R30" s="54" t="s">
        <v>56</v>
      </c>
      <c r="S30" s="55" t="s">
        <v>57</v>
      </c>
    </row>
    <row r="31" spans="1:19" x14ac:dyDescent="0.2">
      <c r="A31" s="38" t="s">
        <v>58</v>
      </c>
      <c r="B31" s="45">
        <v>0</v>
      </c>
      <c r="C31" s="45">
        <v>1.2</v>
      </c>
      <c r="D31" s="45">
        <v>1.2</v>
      </c>
      <c r="E31" s="53">
        <v>440511</v>
      </c>
      <c r="F31" s="50">
        <v>0.30399999999999999</v>
      </c>
      <c r="G31" s="49">
        <v>1.0999999999999999E-2</v>
      </c>
      <c r="H31" s="49">
        <v>1E-3</v>
      </c>
      <c r="I31" s="49">
        <v>2.7E-2</v>
      </c>
      <c r="J31" s="49"/>
      <c r="K31" s="50"/>
      <c r="L31" s="49">
        <v>-0.216</v>
      </c>
      <c r="M31" s="52"/>
      <c r="N31" s="52"/>
      <c r="O31" s="53" t="s">
        <v>31</v>
      </c>
      <c r="P31" s="45">
        <v>1.2</v>
      </c>
      <c r="Q31" s="54" t="s">
        <v>73</v>
      </c>
      <c r="R31" s="54" t="s">
        <v>73</v>
      </c>
      <c r="S31" s="55" t="s">
        <v>77</v>
      </c>
    </row>
    <row r="32" spans="1:19" x14ac:dyDescent="0.2">
      <c r="A32" s="38" t="s">
        <v>58</v>
      </c>
      <c r="B32" s="45">
        <f>C31</f>
        <v>1.2</v>
      </c>
      <c r="C32" s="45">
        <f>B32+D32</f>
        <v>2.5</v>
      </c>
      <c r="D32" s="45">
        <v>1.3</v>
      </c>
      <c r="E32" s="53">
        <v>440512</v>
      </c>
      <c r="F32" s="50">
        <v>1.016</v>
      </c>
      <c r="G32" s="49">
        <v>2.1000000000000001E-2</v>
      </c>
      <c r="H32" s="49">
        <v>2.1000000000000001E-2</v>
      </c>
      <c r="I32" s="49">
        <v>6.6000000000000003E-2</v>
      </c>
      <c r="J32" s="49"/>
      <c r="K32" s="50"/>
      <c r="L32" s="49">
        <v>1.1639999999999999</v>
      </c>
      <c r="M32" s="52"/>
      <c r="N32" s="52"/>
      <c r="O32" s="53" t="s">
        <v>32</v>
      </c>
      <c r="P32" s="45"/>
      <c r="Q32" s="54" t="s">
        <v>73</v>
      </c>
      <c r="R32" s="54" t="s">
        <v>73</v>
      </c>
      <c r="S32" s="55" t="s">
        <v>77</v>
      </c>
    </row>
    <row r="33" spans="1:19" x14ac:dyDescent="0.2">
      <c r="A33" s="38" t="s">
        <v>58</v>
      </c>
      <c r="B33" s="45">
        <f>C32</f>
        <v>2.5</v>
      </c>
      <c r="C33" s="45">
        <f>B33+D33</f>
        <v>3.3</v>
      </c>
      <c r="D33" s="45">
        <v>0.8</v>
      </c>
      <c r="E33" s="53">
        <v>440514</v>
      </c>
      <c r="F33" s="50">
        <v>2.33</v>
      </c>
      <c r="G33" s="49">
        <v>1.0999999999999999E-2</v>
      </c>
      <c r="H33" s="49">
        <v>7.0000000000000001E-3</v>
      </c>
      <c r="I33" s="49">
        <v>4.4999999999999998E-2</v>
      </c>
      <c r="J33" s="49"/>
      <c r="K33" s="50"/>
      <c r="L33" s="49">
        <v>-0.11</v>
      </c>
      <c r="M33" s="52"/>
      <c r="N33" s="52"/>
      <c r="O33" s="53" t="s">
        <v>32</v>
      </c>
      <c r="P33" s="45"/>
      <c r="Q33" s="54" t="s">
        <v>73</v>
      </c>
      <c r="R33" s="54" t="s">
        <v>73</v>
      </c>
      <c r="S33" s="55" t="s">
        <v>77</v>
      </c>
    </row>
    <row r="34" spans="1:19" x14ac:dyDescent="0.2">
      <c r="A34" s="38" t="s">
        <v>59</v>
      </c>
      <c r="B34" s="45">
        <v>0</v>
      </c>
      <c r="C34" s="45">
        <v>1.6</v>
      </c>
      <c r="D34" s="45">
        <v>1.6</v>
      </c>
      <c r="E34" s="53">
        <v>440973</v>
      </c>
      <c r="F34" s="50">
        <v>0.308</v>
      </c>
      <c r="G34" s="49">
        <v>8.0000000000000002E-3</v>
      </c>
      <c r="H34" s="49">
        <v>3.7999999999999999E-2</v>
      </c>
      <c r="I34" s="49">
        <v>5.3842300000000003E-2</v>
      </c>
      <c r="J34" s="49"/>
      <c r="K34" s="50"/>
      <c r="L34" s="49">
        <v>1.113</v>
      </c>
      <c r="M34" s="52"/>
      <c r="N34" s="52"/>
      <c r="O34" s="53" t="s">
        <v>30</v>
      </c>
      <c r="P34" s="45"/>
      <c r="Q34" s="54" t="s">
        <v>78</v>
      </c>
      <c r="R34" s="54" t="s">
        <v>78</v>
      </c>
      <c r="S34" s="55" t="s">
        <v>79</v>
      </c>
    </row>
    <row r="35" spans="1:19" x14ac:dyDescent="0.2">
      <c r="A35" s="38" t="s">
        <v>59</v>
      </c>
      <c r="B35" s="45">
        <f>C34</f>
        <v>1.6</v>
      </c>
      <c r="C35" s="45">
        <f>B35+D35</f>
        <v>2.4000000000000004</v>
      </c>
      <c r="D35" s="45">
        <v>0.8</v>
      </c>
      <c r="E35" s="53">
        <v>440975</v>
      </c>
      <c r="F35" s="50">
        <v>1.026</v>
      </c>
      <c r="G35" s="49">
        <v>2.3E-2</v>
      </c>
      <c r="H35" s="49">
        <v>7.0000000000000001E-3</v>
      </c>
      <c r="I35" s="49">
        <v>3.5589700000000002E-2</v>
      </c>
      <c r="J35" s="49"/>
      <c r="K35" s="50"/>
      <c r="L35" s="49">
        <v>1.8819999999999999</v>
      </c>
      <c r="M35" s="52"/>
      <c r="N35" s="52"/>
      <c r="O35" s="53" t="s">
        <v>31</v>
      </c>
      <c r="P35" s="45">
        <v>0.8</v>
      </c>
      <c r="Q35" s="54" t="s">
        <v>78</v>
      </c>
      <c r="R35" s="54" t="s">
        <v>78</v>
      </c>
      <c r="S35" s="55" t="s">
        <v>79</v>
      </c>
    </row>
    <row r="36" spans="1:19" x14ac:dyDescent="0.2">
      <c r="A36" s="38" t="s">
        <v>59</v>
      </c>
      <c r="B36" s="45">
        <f>C35</f>
        <v>2.4000000000000004</v>
      </c>
      <c r="C36" s="45">
        <f>B36+D36</f>
        <v>3.2</v>
      </c>
      <c r="D36" s="45">
        <v>0.8</v>
      </c>
      <c r="E36" s="53">
        <v>440976</v>
      </c>
      <c r="F36" s="50">
        <v>1.05</v>
      </c>
      <c r="G36" s="49">
        <v>0.02</v>
      </c>
      <c r="H36" s="49">
        <v>4.0000000000000001E-3</v>
      </c>
      <c r="I36" s="49">
        <v>2.2845299999999999E-2</v>
      </c>
      <c r="J36" s="49"/>
      <c r="K36" s="50"/>
      <c r="L36" s="49">
        <v>0.45700000000000002</v>
      </c>
      <c r="M36" s="52"/>
      <c r="N36" s="52"/>
      <c r="O36" s="53" t="s">
        <v>32</v>
      </c>
      <c r="P36" s="45"/>
      <c r="Q36" s="54" t="s">
        <v>78</v>
      </c>
      <c r="R36" s="54" t="s">
        <v>78</v>
      </c>
      <c r="S36" s="55" t="s">
        <v>79</v>
      </c>
    </row>
    <row r="37" spans="1:19" x14ac:dyDescent="0.2">
      <c r="A37" s="38" t="s">
        <v>59</v>
      </c>
      <c r="B37" s="45">
        <f>C36</f>
        <v>3.2</v>
      </c>
      <c r="C37" s="45">
        <f>B37+D37</f>
        <v>3.6</v>
      </c>
      <c r="D37" s="45">
        <v>0.4</v>
      </c>
      <c r="E37" s="53">
        <v>440977</v>
      </c>
      <c r="F37" s="50">
        <v>0.98</v>
      </c>
      <c r="G37" s="49">
        <v>3.9E-2</v>
      </c>
      <c r="H37" s="49">
        <v>4.0000000000000001E-3</v>
      </c>
      <c r="I37" s="49">
        <v>3.9288799999999999E-2</v>
      </c>
      <c r="J37" s="49"/>
      <c r="K37" s="50"/>
      <c r="L37" s="49">
        <v>8.3480000000000008</v>
      </c>
      <c r="M37" s="52"/>
      <c r="N37" s="52"/>
      <c r="O37" s="53" t="s">
        <v>32</v>
      </c>
      <c r="P37" s="45"/>
      <c r="Q37" s="54" t="s">
        <v>78</v>
      </c>
      <c r="R37" s="54" t="s">
        <v>78</v>
      </c>
      <c r="S37" s="55" t="s">
        <v>79</v>
      </c>
    </row>
    <row r="38" spans="1:19" x14ac:dyDescent="0.2">
      <c r="A38" s="38" t="s">
        <v>60</v>
      </c>
      <c r="B38" s="45">
        <v>0</v>
      </c>
      <c r="C38" s="45">
        <v>1.6</v>
      </c>
      <c r="D38" s="45">
        <v>1.6</v>
      </c>
      <c r="E38" s="53">
        <v>441331</v>
      </c>
      <c r="F38" s="50">
        <v>0.19400000000000003</v>
      </c>
      <c r="G38" s="49">
        <v>7.0000000000000001E-3</v>
      </c>
      <c r="H38" s="49">
        <v>0</v>
      </c>
      <c r="I38" s="49">
        <v>8.9999999999999993E-3</v>
      </c>
      <c r="J38" s="49"/>
      <c r="K38" s="50"/>
      <c r="L38" s="49">
        <v>-0.92300000000000004</v>
      </c>
      <c r="M38" s="52"/>
      <c r="N38" s="52"/>
      <c r="O38" s="53" t="s">
        <v>32</v>
      </c>
      <c r="P38" s="45"/>
      <c r="Q38" s="54" t="s">
        <v>80</v>
      </c>
      <c r="R38" s="54" t="s">
        <v>80</v>
      </c>
      <c r="S38" s="55" t="s">
        <v>81</v>
      </c>
    </row>
    <row r="39" spans="1:19" x14ac:dyDescent="0.2">
      <c r="A39" s="38" t="s">
        <v>60</v>
      </c>
      <c r="B39" s="45">
        <v>1.6</v>
      </c>
      <c r="C39" s="45">
        <v>2.4000000000000004</v>
      </c>
      <c r="D39" s="45">
        <v>0.8</v>
      </c>
      <c r="E39" s="53">
        <v>441332</v>
      </c>
      <c r="F39" s="50">
        <v>3.3980000000000001</v>
      </c>
      <c r="G39" s="49">
        <v>7.1999999999999995E-2</v>
      </c>
      <c r="H39" s="49">
        <v>7.0000000000000007E-2</v>
      </c>
      <c r="I39" s="49">
        <v>0.13700000000000001</v>
      </c>
      <c r="J39" s="49"/>
      <c r="K39" s="50"/>
      <c r="L39" s="49">
        <v>7.3239999999999998</v>
      </c>
      <c r="M39" s="52"/>
      <c r="N39" s="52"/>
      <c r="O39" s="53" t="s">
        <v>31</v>
      </c>
      <c r="P39" s="45">
        <v>0.8</v>
      </c>
      <c r="Q39" s="54" t="s">
        <v>80</v>
      </c>
      <c r="R39" s="54" t="s">
        <v>80</v>
      </c>
      <c r="S39" s="55" t="s">
        <v>81</v>
      </c>
    </row>
    <row r="40" spans="1:19" x14ac:dyDescent="0.2">
      <c r="A40" s="38" t="s">
        <v>60</v>
      </c>
      <c r="B40" s="45">
        <v>2.4000000000000004</v>
      </c>
      <c r="C40" s="45">
        <v>3.2</v>
      </c>
      <c r="D40" s="45">
        <v>0.8</v>
      </c>
      <c r="E40" s="53">
        <v>441333</v>
      </c>
      <c r="F40" s="50">
        <v>1.8579999999999999</v>
      </c>
      <c r="G40" s="49">
        <v>7.0000000000000001E-3</v>
      </c>
      <c r="H40" s="49">
        <v>3.0000000000000001E-3</v>
      </c>
      <c r="I40" s="49">
        <v>2.1000000000000001E-2</v>
      </c>
      <c r="J40" s="49"/>
      <c r="K40" s="50"/>
      <c r="L40" s="49">
        <v>-0.214</v>
      </c>
      <c r="M40" s="52"/>
      <c r="N40" s="52"/>
      <c r="O40" s="53" t="s">
        <v>30</v>
      </c>
      <c r="P40" s="45"/>
      <c r="Q40" s="54" t="s">
        <v>80</v>
      </c>
      <c r="R40" s="54" t="s">
        <v>80</v>
      </c>
      <c r="S40" s="55" t="s">
        <v>81</v>
      </c>
    </row>
    <row r="41" spans="1:19" x14ac:dyDescent="0.2">
      <c r="A41" s="38" t="s">
        <v>61</v>
      </c>
      <c r="B41" s="45">
        <v>0</v>
      </c>
      <c r="C41" s="45">
        <v>1.1000000000000001</v>
      </c>
      <c r="D41" s="45">
        <v>1.1000000000000001</v>
      </c>
      <c r="E41" s="53">
        <v>441694</v>
      </c>
      <c r="F41" s="50">
        <v>0.81600000000000006</v>
      </c>
      <c r="G41" s="49">
        <v>2.5000000000000001E-2</v>
      </c>
      <c r="H41" s="49">
        <v>3.3502000000000002E-3</v>
      </c>
      <c r="I41" s="49">
        <v>5.1999999999999998E-2</v>
      </c>
      <c r="J41" s="49"/>
      <c r="K41" s="50"/>
      <c r="L41" s="49">
        <v>0.77600000000000002</v>
      </c>
      <c r="M41" s="52"/>
      <c r="N41" s="52"/>
      <c r="O41" s="53" t="s">
        <v>30</v>
      </c>
      <c r="P41" s="45"/>
      <c r="Q41" s="54" t="s">
        <v>82</v>
      </c>
      <c r="R41" s="54" t="s">
        <v>82</v>
      </c>
      <c r="S41" s="55" t="s">
        <v>81</v>
      </c>
    </row>
    <row r="42" spans="1:19" x14ac:dyDescent="0.2">
      <c r="A42" s="38" t="s">
        <v>61</v>
      </c>
      <c r="B42" s="45">
        <f>C41</f>
        <v>1.1000000000000001</v>
      </c>
      <c r="C42" s="45">
        <f>B42+D42</f>
        <v>1.6</v>
      </c>
      <c r="D42" s="45">
        <v>0.5</v>
      </c>
      <c r="E42" s="53">
        <v>441695</v>
      </c>
      <c r="F42" s="50">
        <v>1.8479999999999999</v>
      </c>
      <c r="G42" s="49">
        <v>0.45900000000000002</v>
      </c>
      <c r="H42" s="49">
        <v>1.867</v>
      </c>
      <c r="I42" s="49">
        <v>1.855</v>
      </c>
      <c r="J42" s="49"/>
      <c r="K42" s="50"/>
      <c r="L42" s="49">
        <v>12.172000000000001</v>
      </c>
      <c r="M42" s="52"/>
      <c r="N42" s="52"/>
      <c r="O42" s="53" t="s">
        <v>31</v>
      </c>
      <c r="P42" s="45">
        <v>0.5</v>
      </c>
      <c r="Q42" s="54" t="s">
        <v>82</v>
      </c>
      <c r="R42" s="54" t="s">
        <v>82</v>
      </c>
      <c r="S42" s="55" t="s">
        <v>81</v>
      </c>
    </row>
    <row r="43" spans="1:19" x14ac:dyDescent="0.2">
      <c r="A43" s="38" t="s">
        <v>61</v>
      </c>
      <c r="B43" s="45">
        <f>C42</f>
        <v>1.6</v>
      </c>
      <c r="C43" s="45">
        <f>B43+D43</f>
        <v>2.2999999999999998</v>
      </c>
      <c r="D43" s="45">
        <v>0.7</v>
      </c>
      <c r="E43" s="53">
        <v>441696</v>
      </c>
      <c r="F43" s="50">
        <v>4.5939999999999994</v>
      </c>
      <c r="G43" s="49">
        <v>4.4999999999999998E-2</v>
      </c>
      <c r="H43" s="49">
        <v>1.4E-2</v>
      </c>
      <c r="I43" s="49">
        <v>0.11600000000000001</v>
      </c>
      <c r="J43" s="49"/>
      <c r="K43" s="50"/>
      <c r="L43" s="49">
        <v>19.913</v>
      </c>
      <c r="M43" s="52"/>
      <c r="N43" s="52"/>
      <c r="O43" s="53" t="s">
        <v>32</v>
      </c>
      <c r="P43" s="45"/>
      <c r="Q43" s="54" t="s">
        <v>82</v>
      </c>
      <c r="R43" s="54" t="s">
        <v>82</v>
      </c>
      <c r="S43" s="55" t="s">
        <v>81</v>
      </c>
    </row>
    <row r="44" spans="1:19" x14ac:dyDescent="0.2">
      <c r="A44" s="38" t="s">
        <v>61</v>
      </c>
      <c r="B44" s="45">
        <f>C43</f>
        <v>2.2999999999999998</v>
      </c>
      <c r="C44" s="45">
        <f>B44+D44</f>
        <v>3.6999999999999997</v>
      </c>
      <c r="D44" s="45">
        <v>1.4</v>
      </c>
      <c r="E44" s="53">
        <v>441697</v>
      </c>
      <c r="F44" s="50">
        <v>0.39800000000000002</v>
      </c>
      <c r="G44" s="49">
        <v>0.111</v>
      </c>
      <c r="H44" s="49">
        <v>1.5624E-3</v>
      </c>
      <c r="I44" s="49">
        <v>4.4999999999999998E-2</v>
      </c>
      <c r="J44" s="49"/>
      <c r="K44" s="50"/>
      <c r="L44" s="49">
        <v>0.45100000000000001</v>
      </c>
      <c r="M44" s="52"/>
      <c r="N44" s="52"/>
      <c r="O44" s="53" t="s">
        <v>32</v>
      </c>
      <c r="P44" s="45"/>
      <c r="Q44" s="54" t="s">
        <v>82</v>
      </c>
      <c r="R44" s="54" t="s">
        <v>82</v>
      </c>
      <c r="S44" s="55" t="s">
        <v>81</v>
      </c>
    </row>
    <row r="45" spans="1:19" x14ac:dyDescent="0.2">
      <c r="A45" s="38" t="s">
        <v>62</v>
      </c>
      <c r="B45" s="45">
        <v>0</v>
      </c>
      <c r="C45" s="45">
        <v>0.4</v>
      </c>
      <c r="D45" s="45">
        <v>0.4</v>
      </c>
      <c r="E45" s="53">
        <v>442604</v>
      </c>
      <c r="F45" s="50">
        <v>4.4379999999999997</v>
      </c>
      <c r="G45" s="49">
        <v>0.01</v>
      </c>
      <c r="H45" s="49">
        <v>0.02</v>
      </c>
      <c r="I45" s="49">
        <v>6.9000000000000006E-2</v>
      </c>
      <c r="J45" s="49">
        <v>2.797202797202806</v>
      </c>
      <c r="K45" s="50"/>
      <c r="L45" s="49">
        <v>2.508</v>
      </c>
      <c r="M45" s="52"/>
      <c r="N45" s="52"/>
      <c r="O45" s="53" t="s">
        <v>31</v>
      </c>
      <c r="P45" s="45">
        <v>0.4</v>
      </c>
      <c r="Q45" s="54">
        <v>43837</v>
      </c>
      <c r="R45" s="54">
        <v>43837</v>
      </c>
      <c r="S45" s="55" t="s">
        <v>69</v>
      </c>
    </row>
    <row r="46" spans="1:19" x14ac:dyDescent="0.2">
      <c r="A46" s="38" t="s">
        <v>62</v>
      </c>
      <c r="B46" s="45">
        <f>C45</f>
        <v>0.4</v>
      </c>
      <c r="C46" s="45">
        <f>B46+D46</f>
        <v>1.3</v>
      </c>
      <c r="D46" s="45">
        <v>0.9</v>
      </c>
      <c r="E46" s="53">
        <v>442605</v>
      </c>
      <c r="F46" s="50">
        <v>0.38</v>
      </c>
      <c r="G46" s="49">
        <v>8.0000000000000002E-3</v>
      </c>
      <c r="H46" s="49">
        <v>1E-3</v>
      </c>
      <c r="I46" s="49">
        <v>9.4E-2</v>
      </c>
      <c r="J46" s="49">
        <v>2.7586206896551726</v>
      </c>
      <c r="K46" s="50"/>
      <c r="L46" s="49">
        <v>1.2350000000000001</v>
      </c>
      <c r="M46" s="52"/>
      <c r="N46" s="52"/>
      <c r="O46" s="53" t="s">
        <v>32</v>
      </c>
      <c r="P46" s="45"/>
      <c r="Q46" s="54">
        <v>43837</v>
      </c>
      <c r="R46" s="54">
        <v>43837</v>
      </c>
      <c r="S46" s="55" t="s">
        <v>69</v>
      </c>
    </row>
    <row r="47" spans="1:19" x14ac:dyDescent="0.2">
      <c r="A47" s="38" t="s">
        <v>62</v>
      </c>
      <c r="B47" s="45">
        <f>C46</f>
        <v>1.3</v>
      </c>
      <c r="C47" s="45">
        <f>B47+D47</f>
        <v>2.6</v>
      </c>
      <c r="D47" s="45">
        <v>1.3</v>
      </c>
      <c r="E47" s="53">
        <v>442606</v>
      </c>
      <c r="F47" s="50">
        <v>0.38400000000000001</v>
      </c>
      <c r="G47" s="49">
        <v>8.9999999999999993E-3</v>
      </c>
      <c r="H47" s="49">
        <v>1.2E-2</v>
      </c>
      <c r="I47" s="49">
        <v>1.9E-2</v>
      </c>
      <c r="J47" s="49">
        <v>2.7586206896551726</v>
      </c>
      <c r="K47" s="50"/>
      <c r="L47" s="49">
        <v>9.9320000000000004</v>
      </c>
      <c r="M47" s="52"/>
      <c r="N47" s="52"/>
      <c r="O47" s="53" t="s">
        <v>32</v>
      </c>
      <c r="P47" s="45"/>
      <c r="Q47" s="54">
        <v>43837</v>
      </c>
      <c r="R47" s="54">
        <v>43837</v>
      </c>
      <c r="S47" s="55" t="s">
        <v>69</v>
      </c>
    </row>
    <row r="48" spans="1:19" x14ac:dyDescent="0.2">
      <c r="A48" s="38" t="s">
        <v>62</v>
      </c>
      <c r="B48" s="45">
        <f>C47</f>
        <v>2.6</v>
      </c>
      <c r="C48" s="45">
        <f>B48+D48</f>
        <v>2.9</v>
      </c>
      <c r="D48" s="45">
        <v>0.3</v>
      </c>
      <c r="E48" s="53">
        <v>442608</v>
      </c>
      <c r="F48" s="50">
        <v>0.35200000000000004</v>
      </c>
      <c r="G48" s="49">
        <v>6.0000000000000001E-3</v>
      </c>
      <c r="H48" s="49">
        <v>4.0000000000000001E-3</v>
      </c>
      <c r="I48" s="49">
        <v>9.9000000000000005E-2</v>
      </c>
      <c r="J48" s="49">
        <v>2.7397260273972561</v>
      </c>
      <c r="K48" s="50"/>
      <c r="L48" s="49">
        <v>-1.0109999999999999</v>
      </c>
      <c r="M48" s="52"/>
      <c r="N48" s="52"/>
      <c r="O48" s="53" t="s">
        <v>32</v>
      </c>
      <c r="P48" s="45"/>
      <c r="Q48" s="54">
        <v>43837</v>
      </c>
      <c r="R48" s="54">
        <v>43837</v>
      </c>
      <c r="S48" s="55" t="s">
        <v>69</v>
      </c>
    </row>
    <row r="49" spans="1:19" x14ac:dyDescent="0.2">
      <c r="A49" s="38" t="s">
        <v>63</v>
      </c>
      <c r="B49" s="45">
        <v>0</v>
      </c>
      <c r="C49" s="45">
        <v>0.5</v>
      </c>
      <c r="D49" s="45">
        <v>0.5</v>
      </c>
      <c r="E49" s="53">
        <v>442782</v>
      </c>
      <c r="F49" s="50">
        <v>5.1180000000000003</v>
      </c>
      <c r="G49" s="49">
        <v>1.4E-2</v>
      </c>
      <c r="H49" s="49">
        <v>2.3E-2</v>
      </c>
      <c r="I49" s="49">
        <v>0.187</v>
      </c>
      <c r="J49" s="49">
        <v>2.8776978417266235</v>
      </c>
      <c r="K49" s="50"/>
      <c r="L49" s="49">
        <v>3.1629999999999998</v>
      </c>
      <c r="M49" s="52"/>
      <c r="N49" s="52"/>
      <c r="O49" s="53" t="s">
        <v>31</v>
      </c>
      <c r="P49" s="45">
        <v>0.5</v>
      </c>
      <c r="Q49" s="54">
        <v>43868</v>
      </c>
      <c r="R49" s="54">
        <v>43868</v>
      </c>
      <c r="S49" s="55" t="s">
        <v>71</v>
      </c>
    </row>
    <row r="50" spans="1:19" x14ac:dyDescent="0.2">
      <c r="A50" s="38" t="s">
        <v>63</v>
      </c>
      <c r="B50" s="45">
        <f>C49</f>
        <v>0.5</v>
      </c>
      <c r="C50" s="45">
        <f>B50+D50</f>
        <v>1.2</v>
      </c>
      <c r="D50" s="45">
        <v>0.7</v>
      </c>
      <c r="E50" s="53">
        <v>442783</v>
      </c>
      <c r="F50" s="50">
        <v>0.57799999999999996</v>
      </c>
      <c r="G50" s="49">
        <v>6.7000000000000004E-2</v>
      </c>
      <c r="H50" s="49">
        <v>9.9000000000000005E-2</v>
      </c>
      <c r="I50" s="49">
        <v>0.23200000000000001</v>
      </c>
      <c r="J50" s="49">
        <v>2.7571428571428598</v>
      </c>
      <c r="K50" s="50"/>
      <c r="L50" s="49">
        <v>4.9770000000000003</v>
      </c>
      <c r="M50" s="52"/>
      <c r="N50" s="52"/>
      <c r="O50" s="53" t="s">
        <v>32</v>
      </c>
      <c r="P50" s="45"/>
      <c r="Q50" s="54">
        <v>43868</v>
      </c>
      <c r="R50" s="54">
        <v>43868</v>
      </c>
      <c r="S50" s="55" t="s">
        <v>71</v>
      </c>
    </row>
    <row r="51" spans="1:19" x14ac:dyDescent="0.2">
      <c r="A51" s="38" t="s">
        <v>63</v>
      </c>
      <c r="B51" s="45">
        <f>C50</f>
        <v>1.2</v>
      </c>
      <c r="C51" s="45">
        <f>B51+D51</f>
        <v>2.2999999999999998</v>
      </c>
      <c r="D51" s="45">
        <v>1.1000000000000001</v>
      </c>
      <c r="E51" s="53">
        <v>442784</v>
      </c>
      <c r="F51" s="50">
        <v>0.22599999999999998</v>
      </c>
      <c r="G51" s="49">
        <v>1.4E-2</v>
      </c>
      <c r="H51" s="49">
        <v>6.0000000000000001E-3</v>
      </c>
      <c r="I51" s="49">
        <v>1.9E-2</v>
      </c>
      <c r="J51" s="49">
        <v>2.6857142857142802</v>
      </c>
      <c r="K51" s="50"/>
      <c r="L51" s="49">
        <v>-1.0389999999999999</v>
      </c>
      <c r="M51" s="52"/>
      <c r="N51" s="52"/>
      <c r="O51" s="53" t="s">
        <v>32</v>
      </c>
      <c r="P51" s="45"/>
      <c r="Q51" s="54">
        <v>43868</v>
      </c>
      <c r="R51" s="54">
        <v>43868</v>
      </c>
      <c r="S51" s="55" t="s">
        <v>71</v>
      </c>
    </row>
    <row r="52" spans="1:19" x14ac:dyDescent="0.2">
      <c r="A52" s="38" t="s">
        <v>63</v>
      </c>
      <c r="B52" s="45">
        <f>C51</f>
        <v>2.2999999999999998</v>
      </c>
      <c r="C52" s="45">
        <f>B52+D52</f>
        <v>3.4</v>
      </c>
      <c r="D52" s="45">
        <v>1.1000000000000001</v>
      </c>
      <c r="E52" s="53">
        <v>442785</v>
      </c>
      <c r="F52" s="50">
        <v>0.61799999999999999</v>
      </c>
      <c r="G52" s="49">
        <v>0.03</v>
      </c>
      <c r="H52" s="49">
        <v>3.7999999999999999E-2</v>
      </c>
      <c r="I52" s="49">
        <v>0.19600000000000001</v>
      </c>
      <c r="J52" s="49">
        <v>2.6836879432624099</v>
      </c>
      <c r="K52" s="50"/>
      <c r="L52" s="49">
        <v>-0.41299999999999998</v>
      </c>
      <c r="M52" s="52"/>
      <c r="N52" s="52"/>
      <c r="O52" s="53" t="s">
        <v>32</v>
      </c>
      <c r="P52" s="45"/>
      <c r="Q52" s="54">
        <v>43868</v>
      </c>
      <c r="R52" s="54">
        <v>43868</v>
      </c>
      <c r="S52" s="55" t="s">
        <v>71</v>
      </c>
    </row>
    <row r="53" spans="1:19" x14ac:dyDescent="0.2">
      <c r="A53" s="38" t="s">
        <v>64</v>
      </c>
      <c r="B53" s="45">
        <v>0</v>
      </c>
      <c r="C53" s="45">
        <v>1</v>
      </c>
      <c r="D53" s="45">
        <v>1</v>
      </c>
      <c r="E53" s="53">
        <v>443492</v>
      </c>
      <c r="F53" s="50">
        <v>0.3</v>
      </c>
      <c r="G53" s="49">
        <v>3.0000000000000001E-3</v>
      </c>
      <c r="H53" s="49">
        <v>8.0000000000000002E-3</v>
      </c>
      <c r="I53" s="49">
        <v>1.4E-2</v>
      </c>
      <c r="J53" s="49">
        <v>2.68776978417266</v>
      </c>
      <c r="K53" s="50"/>
      <c r="L53" s="49">
        <v>-0.14599999999999999</v>
      </c>
      <c r="M53" s="52"/>
      <c r="N53" s="52"/>
      <c r="O53" s="53" t="s">
        <v>30</v>
      </c>
      <c r="P53" s="45"/>
      <c r="Q53" s="54">
        <v>43989</v>
      </c>
      <c r="R53" s="54">
        <v>43989</v>
      </c>
      <c r="S53" s="55" t="s">
        <v>72</v>
      </c>
    </row>
    <row r="54" spans="1:19" x14ac:dyDescent="0.2">
      <c r="A54" s="38" t="s">
        <v>64</v>
      </c>
      <c r="B54" s="45">
        <f>C53</f>
        <v>1</v>
      </c>
      <c r="C54" s="45">
        <f>B54+D54</f>
        <v>1.2</v>
      </c>
      <c r="D54" s="45">
        <v>0.2</v>
      </c>
      <c r="E54" s="53">
        <v>443493</v>
      </c>
      <c r="F54" s="50">
        <v>1.1420000000000001</v>
      </c>
      <c r="G54" s="49">
        <v>1.4999999999999999E-2</v>
      </c>
      <c r="H54" s="49">
        <v>1.6E-2</v>
      </c>
      <c r="I54" s="49">
        <v>5.2999999999999999E-2</v>
      </c>
      <c r="J54" s="49">
        <v>2.8368794326241087</v>
      </c>
      <c r="K54" s="50"/>
      <c r="L54" s="49">
        <v>2.7639999999999998</v>
      </c>
      <c r="M54" s="52"/>
      <c r="N54" s="52"/>
      <c r="O54" s="53" t="s">
        <v>31</v>
      </c>
      <c r="P54" s="45">
        <v>0.2</v>
      </c>
      <c r="Q54" s="54">
        <v>43989</v>
      </c>
      <c r="R54" s="54">
        <v>43989</v>
      </c>
      <c r="S54" s="55" t="s">
        <v>72</v>
      </c>
    </row>
    <row r="55" spans="1:19" x14ac:dyDescent="0.2">
      <c r="A55" s="38" t="s">
        <v>64</v>
      </c>
      <c r="B55" s="45">
        <f>C54</f>
        <v>1.2</v>
      </c>
      <c r="C55" s="45">
        <f>B55+D55</f>
        <v>3</v>
      </c>
      <c r="D55" s="45">
        <v>1.8</v>
      </c>
      <c r="E55" s="53">
        <v>443494</v>
      </c>
      <c r="F55" s="50">
        <v>0.79200000000000004</v>
      </c>
      <c r="G55" s="49">
        <v>5.0000000000000001E-3</v>
      </c>
      <c r="H55" s="49">
        <v>8.0000000000000002E-3</v>
      </c>
      <c r="I55" s="49">
        <v>2.7E-2</v>
      </c>
      <c r="J55" s="49">
        <v>2.7057142857142802</v>
      </c>
      <c r="K55" s="50"/>
      <c r="L55" s="49">
        <v>0.50600000000000001</v>
      </c>
      <c r="M55" s="52"/>
      <c r="N55" s="52"/>
      <c r="O55" s="53" t="s">
        <v>32</v>
      </c>
      <c r="P55" s="45"/>
      <c r="Q55" s="54">
        <v>43989</v>
      </c>
      <c r="R55" s="54">
        <v>43989</v>
      </c>
      <c r="S55" s="55" t="s">
        <v>72</v>
      </c>
    </row>
  </sheetData>
  <protectedRanges>
    <protectedRange sqref="E2:E14" name="Range1_9_2_1_1_9"/>
    <protectedRange sqref="G2:G14" name="Range27_41"/>
    <protectedRange sqref="G2:G14" name="Range1_29"/>
    <protectedRange sqref="G2:G14" name="Range26_31"/>
    <protectedRange sqref="H2:H14" name="Range27_42"/>
    <protectedRange sqref="H2:H14" name="Range1_30"/>
    <protectedRange sqref="H2:H14" name="Range26_32"/>
    <protectedRange sqref="I2:I14" name="Range27_43"/>
    <protectedRange sqref="I2:I14" name="Range1_31"/>
    <protectedRange sqref="I2:I14" name="Range26_33"/>
    <protectedRange sqref="J2:J14" name="Range27_44"/>
    <protectedRange sqref="J2:J14" name="Range1_32"/>
    <protectedRange sqref="J2:J14" name="Range26_34"/>
    <protectedRange sqref="L2:L14" name="Range27_45"/>
    <protectedRange sqref="L2:L14" name="Range1_8_1_9"/>
    <protectedRange sqref="L2:L14" name="Range28_10"/>
    <protectedRange sqref="E15:E17" name="Range1_9_2_1_1_10"/>
    <protectedRange sqref="G15:G17" name="Range27_46"/>
    <protectedRange sqref="G15:G17" name="Range1_33"/>
    <protectedRange sqref="G15:G17" name="Range26_35"/>
    <protectedRange sqref="H15:H17" name="Range27_47"/>
    <protectedRange sqref="H15:H17" name="Range1_34"/>
    <protectedRange sqref="H15:H17" name="Range26_36"/>
    <protectedRange sqref="I15:I17" name="Range27_49"/>
    <protectedRange sqref="I15:I17" name="Range1_36"/>
    <protectedRange sqref="I15:I17" name="Range26_38"/>
    <protectedRange sqref="J15:J17" name="Range27_50"/>
    <protectedRange sqref="J15:J17" name="Range1_37"/>
    <protectedRange sqref="J15:J17" name="Range26_39"/>
    <protectedRange sqref="L15:L17" name="Range27_51"/>
    <protectedRange sqref="L15:L17" name="Range1_8_1_10"/>
    <protectedRange sqref="L15:L17" name="Range28_11"/>
    <protectedRange sqref="E18" name="Range1_9_2_1_1_11"/>
    <protectedRange sqref="G18" name="Range27_52"/>
    <protectedRange sqref="G18" name="Range1_38"/>
    <protectedRange sqref="G18" name="Range26_40"/>
    <protectedRange sqref="H18" name="Range27_53"/>
    <protectedRange sqref="H18" name="Range1_8_1_11"/>
    <protectedRange sqref="H18" name="Range26_41"/>
    <protectedRange sqref="I18" name="Range27_54"/>
    <protectedRange sqref="I18" name="Range1_4_2_1_1"/>
    <protectedRange sqref="I18" name="Range26_42"/>
    <protectedRange sqref="J18" name="Range27_55"/>
    <protectedRange sqref="J18" name="Range1_39"/>
    <protectedRange sqref="J18" name="Range26_43"/>
    <protectedRange sqref="L18" name="Range27_56"/>
    <protectedRange sqref="L18" name="Range1_8_2"/>
    <protectedRange sqref="L18" name="Range28_12"/>
  </protectedRanges>
  <sortState ref="A2:W3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zoomScaleNormal="100" workbookViewId="0">
      <pane ySplit="1" topLeftCell="A2" activePane="bottomLeft" state="frozen"/>
      <selection pane="bottomLeft" activeCell="F30" sqref="E30:F32"/>
    </sheetView>
  </sheetViews>
  <sheetFormatPr defaultRowHeight="12.75" x14ac:dyDescent="0.2"/>
  <cols>
    <col min="1" max="1" width="25.7109375" style="4" bestFit="1" customWidth="1"/>
    <col min="2" max="2" width="12" style="1" customWidth="1"/>
    <col min="3" max="3" width="8.28515625" style="1" customWidth="1"/>
    <col min="4" max="4" width="4.5703125" style="1" bestFit="1" customWidth="1"/>
    <col min="5" max="16384" width="9.140625" style="4"/>
  </cols>
  <sheetData>
    <row r="1" spans="1:4" s="9" customFormat="1" ht="27" customHeight="1" thickBot="1" x14ac:dyDescent="0.3">
      <c r="A1" s="12" t="s">
        <v>0</v>
      </c>
      <c r="B1" s="18" t="s">
        <v>24</v>
      </c>
      <c r="C1" s="18" t="s">
        <v>25</v>
      </c>
      <c r="D1" s="18" t="s">
        <v>26</v>
      </c>
    </row>
    <row r="2" spans="1:4" x14ac:dyDescent="0.2">
      <c r="A2" s="38" t="s">
        <v>34</v>
      </c>
      <c r="B2" s="42">
        <v>0</v>
      </c>
      <c r="C2" s="53">
        <v>15.93</v>
      </c>
      <c r="D2" s="42">
        <v>0</v>
      </c>
    </row>
    <row r="3" spans="1:4" x14ac:dyDescent="0.2">
      <c r="A3" s="38" t="s">
        <v>35</v>
      </c>
      <c r="B3" s="42">
        <v>0</v>
      </c>
      <c r="C3" s="53">
        <v>28.3</v>
      </c>
      <c r="D3" s="42">
        <v>0</v>
      </c>
    </row>
    <row r="4" spans="1:4" x14ac:dyDescent="0.2">
      <c r="A4" s="38" t="s">
        <v>36</v>
      </c>
      <c r="B4" s="42">
        <v>0</v>
      </c>
      <c r="C4" s="53">
        <v>4.09</v>
      </c>
      <c r="D4" s="42">
        <v>0</v>
      </c>
    </row>
    <row r="5" spans="1:4" x14ac:dyDescent="0.2">
      <c r="A5" s="38" t="s">
        <v>37</v>
      </c>
      <c r="B5" s="42">
        <v>0</v>
      </c>
      <c r="C5" s="53">
        <v>0</v>
      </c>
      <c r="D5" s="42">
        <v>0</v>
      </c>
    </row>
    <row r="6" spans="1:4" x14ac:dyDescent="0.2">
      <c r="A6" s="38" t="s">
        <v>38</v>
      </c>
      <c r="B6" s="42">
        <v>0</v>
      </c>
      <c r="C6" s="53">
        <v>351.2</v>
      </c>
      <c r="D6" s="42">
        <v>0</v>
      </c>
    </row>
    <row r="7" spans="1:4" x14ac:dyDescent="0.2">
      <c r="A7" s="38" t="s">
        <v>39</v>
      </c>
      <c r="B7" s="42">
        <v>0</v>
      </c>
      <c r="C7" s="53">
        <v>20.02</v>
      </c>
      <c r="D7" s="42">
        <v>0</v>
      </c>
    </row>
    <row r="8" spans="1:4" x14ac:dyDescent="0.2">
      <c r="A8" s="38" t="s">
        <v>43</v>
      </c>
      <c r="B8" s="42">
        <v>0</v>
      </c>
      <c r="C8" s="53">
        <v>30.29</v>
      </c>
      <c r="D8" s="42">
        <v>0</v>
      </c>
    </row>
    <row r="9" spans="1:4" x14ac:dyDescent="0.2">
      <c r="A9" s="38" t="s">
        <v>49</v>
      </c>
      <c r="B9" s="42">
        <v>0</v>
      </c>
      <c r="C9" s="53">
        <v>26.67</v>
      </c>
      <c r="D9" s="42">
        <v>0</v>
      </c>
    </row>
    <row r="10" spans="1:4" x14ac:dyDescent="0.2">
      <c r="A10" s="38" t="s">
        <v>50</v>
      </c>
      <c r="B10" s="42">
        <v>0</v>
      </c>
      <c r="C10" s="53">
        <v>2.33</v>
      </c>
      <c r="D10" s="42">
        <v>0</v>
      </c>
    </row>
    <row r="11" spans="1:4" x14ac:dyDescent="0.2">
      <c r="A11" s="38" t="s">
        <v>55</v>
      </c>
      <c r="B11" s="42">
        <v>0</v>
      </c>
      <c r="C11" s="53">
        <v>8.08</v>
      </c>
      <c r="D11" s="42">
        <v>0</v>
      </c>
    </row>
    <row r="12" spans="1:4" x14ac:dyDescent="0.2">
      <c r="A12" s="38" t="s">
        <v>58</v>
      </c>
      <c r="B12" s="42">
        <v>0</v>
      </c>
      <c r="C12" s="53" t="s">
        <v>83</v>
      </c>
      <c r="D12" s="42">
        <v>0</v>
      </c>
    </row>
    <row r="13" spans="1:4" x14ac:dyDescent="0.2">
      <c r="A13" s="38" t="s">
        <v>59</v>
      </c>
      <c r="B13" s="42">
        <v>0</v>
      </c>
      <c r="C13" s="53" t="s">
        <v>84</v>
      </c>
      <c r="D13" s="42">
        <v>0</v>
      </c>
    </row>
    <row r="14" spans="1:4" x14ac:dyDescent="0.2">
      <c r="A14" s="38" t="s">
        <v>60</v>
      </c>
      <c r="B14" s="42">
        <v>0</v>
      </c>
      <c r="C14" s="53" t="s">
        <v>85</v>
      </c>
      <c r="D14" s="42">
        <v>0</v>
      </c>
    </row>
    <row r="15" spans="1:4" x14ac:dyDescent="0.2">
      <c r="A15" s="38" t="s">
        <v>61</v>
      </c>
      <c r="B15" s="42">
        <v>0</v>
      </c>
      <c r="C15" s="53" t="s">
        <v>86</v>
      </c>
      <c r="D15" s="42">
        <v>0</v>
      </c>
    </row>
    <row r="16" spans="1:4" x14ac:dyDescent="0.2">
      <c r="A16" s="38" t="s">
        <v>62</v>
      </c>
      <c r="B16" s="42">
        <v>0</v>
      </c>
      <c r="C16" s="53" t="s">
        <v>87</v>
      </c>
      <c r="D16" s="42">
        <v>0</v>
      </c>
    </row>
    <row r="17" spans="1:4" x14ac:dyDescent="0.2">
      <c r="A17" s="38" t="s">
        <v>63</v>
      </c>
      <c r="B17" s="42">
        <v>0</v>
      </c>
      <c r="C17" s="53" t="s">
        <v>88</v>
      </c>
      <c r="D17" s="42">
        <v>0</v>
      </c>
    </row>
    <row r="18" spans="1:4" x14ac:dyDescent="0.2">
      <c r="A18" s="38" t="s">
        <v>64</v>
      </c>
      <c r="B18" s="42">
        <v>0</v>
      </c>
      <c r="C18" s="53" t="s">
        <v>89</v>
      </c>
      <c r="D18" s="42">
        <v>0</v>
      </c>
    </row>
    <row r="19" spans="1:4" x14ac:dyDescent="0.2">
      <c r="A19" s="21"/>
      <c r="C19" s="4"/>
    </row>
    <row r="20" spans="1:4" x14ac:dyDescent="0.2">
      <c r="A20" s="21"/>
      <c r="C20" s="4"/>
    </row>
    <row r="21" spans="1:4" x14ac:dyDescent="0.2">
      <c r="A21" s="21"/>
      <c r="C21" s="4"/>
    </row>
    <row r="22" spans="1:4" x14ac:dyDescent="0.2">
      <c r="A22" s="21"/>
      <c r="C22" s="4"/>
    </row>
    <row r="23" spans="1:4" x14ac:dyDescent="0.2">
      <c r="A23" s="21"/>
      <c r="C23" s="4"/>
    </row>
    <row r="24" spans="1:4" x14ac:dyDescent="0.2">
      <c r="A24" s="21"/>
      <c r="C24" s="4"/>
    </row>
    <row r="25" spans="1:4" x14ac:dyDescent="0.2">
      <c r="A25" s="21"/>
      <c r="C25" s="4"/>
    </row>
    <row r="26" spans="1:4" x14ac:dyDescent="0.2">
      <c r="A26" s="21"/>
      <c r="C26" s="4"/>
    </row>
    <row r="27" spans="1:4" x14ac:dyDescent="0.2">
      <c r="A27" s="21"/>
      <c r="C27" s="4"/>
    </row>
    <row r="28" spans="1:4" x14ac:dyDescent="0.2">
      <c r="A28" s="21"/>
      <c r="C28" s="4"/>
    </row>
    <row r="29" spans="1:4" x14ac:dyDescent="0.2">
      <c r="A29" s="21"/>
      <c r="C29" s="4"/>
    </row>
    <row r="30" spans="1:4" ht="15" x14ac:dyDescent="0.25">
      <c r="A30" s="21"/>
      <c r="C30"/>
    </row>
    <row r="31" spans="1:4" ht="15" x14ac:dyDescent="0.25">
      <c r="A31" s="21"/>
      <c r="C31"/>
    </row>
    <row r="32" spans="1:4" ht="15" x14ac:dyDescent="0.25">
      <c r="A32" s="21"/>
      <c r="C32"/>
    </row>
    <row r="33" spans="1:3" ht="15" x14ac:dyDescent="0.25">
      <c r="A33" s="21"/>
      <c r="C33"/>
    </row>
    <row r="34" spans="1:3" ht="15" x14ac:dyDescent="0.25">
      <c r="A34" s="21"/>
      <c r="C34"/>
    </row>
    <row r="35" spans="1:3" ht="15" x14ac:dyDescent="0.25">
      <c r="A35" s="21"/>
      <c r="C35"/>
    </row>
    <row r="36" spans="1:3" x14ac:dyDescent="0.2">
      <c r="A36" s="2"/>
    </row>
    <row r="37" spans="1:3" x14ac:dyDescent="0.2">
      <c r="A37" s="2"/>
    </row>
    <row r="38" spans="1:3" x14ac:dyDescent="0.2">
      <c r="A38" s="2"/>
    </row>
    <row r="39" spans="1:3" x14ac:dyDescent="0.2">
      <c r="A39" s="2"/>
    </row>
    <row r="40" spans="1:3" x14ac:dyDescent="0.2">
      <c r="A40" s="2"/>
    </row>
    <row r="41" spans="1:3" x14ac:dyDescent="0.2">
      <c r="A41" s="2"/>
    </row>
    <row r="42" spans="1:3" x14ac:dyDescent="0.2">
      <c r="A42" s="2"/>
    </row>
    <row r="43" spans="1:3" x14ac:dyDescent="0.2">
      <c r="A43" s="2"/>
    </row>
    <row r="44" spans="1:3" x14ac:dyDescent="0.2">
      <c r="A44" s="2"/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</sheetData>
  <sortState ref="A2:D19">
    <sortCondition ref="A2"/>
  </sortState>
  <pageMargins left="0.7" right="0.7" top="0.75" bottom="0.75" header="0.3" footer="0.3"/>
  <pageSetup paperSize="8" orientation="portrait" r:id="rId1"/>
  <ignoredErrors>
    <ignoredError sqref="C12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2020-09-24T06:52:05Z</dcterms:modified>
</cp:coreProperties>
</file>