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m\Desktop\Github\jimxx1995.github.io\excel_files\"/>
    </mc:Choice>
  </mc:AlternateContent>
  <xr:revisionPtr revIDLastSave="0" documentId="8_{646E52B4-9CA0-4252-B618-285BFD6A89C2}" xr6:coauthVersionLast="31" xr6:coauthVersionMax="31" xr10:uidLastSave="{00000000-0000-0000-0000-000000000000}"/>
  <bookViews>
    <workbookView xWindow="0" yWindow="0" windowWidth="20490" windowHeight="7500" activeTab="1" xr2:uid="{00000000-000D-0000-FFFF-FFFF00000000}"/>
  </bookViews>
  <sheets>
    <sheet name="Part 1" sheetId="2" r:id="rId1"/>
    <sheet name="Part 2" sheetId="3" r:id="rId2"/>
  </sheets>
  <calcPr calcId="179017"/>
</workbook>
</file>

<file path=xl/calcChain.xml><?xml version="1.0" encoding="utf-8"?>
<calcChain xmlns="http://schemas.openxmlformats.org/spreadsheetml/2006/main">
  <c r="E35" i="3" l="1"/>
  <c r="F35" i="3" s="1"/>
  <c r="E36" i="3"/>
  <c r="F36" i="3" s="1"/>
  <c r="E37" i="3"/>
  <c r="F37" i="3" s="1"/>
  <c r="E38" i="3"/>
  <c r="F38" i="3" s="1"/>
  <c r="E39" i="3"/>
  <c r="F39" i="3" s="1"/>
  <c r="E40" i="3"/>
  <c r="F40" i="3" s="1"/>
  <c r="E41" i="3"/>
  <c r="F41" i="3" s="1"/>
  <c r="E42" i="3"/>
  <c r="F42" i="3" s="1"/>
  <c r="E43" i="3"/>
  <c r="F43" i="3" s="1"/>
  <c r="E44" i="3"/>
  <c r="F44" i="3" s="1"/>
  <c r="E45" i="3"/>
  <c r="F45" i="3" s="1"/>
  <c r="E46" i="3"/>
  <c r="F46" i="3" s="1"/>
  <c r="E47" i="3"/>
  <c r="F47" i="3" s="1"/>
  <c r="E48" i="3"/>
  <c r="F48" i="3" s="1"/>
  <c r="E49" i="3"/>
  <c r="F49" i="3" s="1"/>
  <c r="E50" i="3"/>
  <c r="F50" i="3" s="1"/>
  <c r="E51" i="3"/>
  <c r="F51" i="3" s="1"/>
  <c r="E52" i="3"/>
  <c r="E53" i="3" s="1"/>
  <c r="E77" i="2" a="1"/>
  <c r="F78" i="2" s="1"/>
  <c r="F52" i="3" l="1"/>
  <c r="G50" i="3"/>
  <c r="H50" i="3" s="1"/>
  <c r="G48" i="3"/>
  <c r="H48" i="3" s="1"/>
  <c r="G46" i="3"/>
  <c r="H46" i="3" s="1"/>
  <c r="G44" i="3"/>
  <c r="H44" i="3" s="1"/>
  <c r="G42" i="3"/>
  <c r="H42" i="3" s="1"/>
  <c r="G40" i="3"/>
  <c r="H40" i="3" s="1"/>
  <c r="G38" i="3"/>
  <c r="H38" i="3" s="1"/>
  <c r="G36" i="3"/>
  <c r="H36" i="3" s="1"/>
  <c r="G51" i="3"/>
  <c r="H51" i="3" s="1"/>
  <c r="G49" i="3"/>
  <c r="H49" i="3" s="1"/>
  <c r="G47" i="3"/>
  <c r="H47" i="3" s="1"/>
  <c r="G45" i="3"/>
  <c r="H45" i="3" s="1"/>
  <c r="G43" i="3"/>
  <c r="H43" i="3" s="1"/>
  <c r="G41" i="3"/>
  <c r="H41" i="3" s="1"/>
  <c r="G39" i="3"/>
  <c r="H39" i="3" s="1"/>
  <c r="G37" i="3"/>
  <c r="H37" i="3" s="1"/>
  <c r="G35" i="3"/>
  <c r="F77" i="2"/>
  <c r="E77" i="2"/>
  <c r="F80" i="2"/>
  <c r="E80" i="2"/>
  <c r="E78" i="2"/>
  <c r="F81" i="2"/>
  <c r="E81" i="2"/>
  <c r="F79" i="2"/>
  <c r="E79" i="2"/>
  <c r="H35" i="3" l="1"/>
  <c r="H52" i="3" s="1"/>
  <c r="G52" i="3"/>
  <c r="E84" i="2"/>
  <c r="E83" i="2"/>
  <c r="C2" i="2"/>
  <c r="C10" i="2"/>
  <c r="D10" i="2" s="1"/>
  <c r="C18" i="2"/>
  <c r="D18" i="2" s="1"/>
  <c r="C26" i="2"/>
  <c r="D26" i="2" s="1"/>
  <c r="C34" i="2"/>
  <c r="D34" i="2" s="1"/>
  <c r="C42" i="2"/>
  <c r="D42" i="2" s="1"/>
  <c r="C50" i="2"/>
  <c r="D50" i="2" s="1"/>
  <c r="C58" i="2"/>
  <c r="D58" i="2" s="1"/>
  <c r="C51" i="2"/>
  <c r="D51" i="2" s="1"/>
  <c r="C53" i="2"/>
  <c r="D53" i="2" s="1"/>
  <c r="C7" i="2"/>
  <c r="D7" i="2" s="1"/>
  <c r="C15" i="2"/>
  <c r="D15" i="2" s="1"/>
  <c r="C23" i="2"/>
  <c r="D23" i="2" s="1"/>
  <c r="C31" i="2"/>
  <c r="D31" i="2" s="1"/>
  <c r="C39" i="2"/>
  <c r="D39" i="2" s="1"/>
  <c r="C47" i="2"/>
  <c r="D47" i="2" s="1"/>
  <c r="C55" i="2"/>
  <c r="D55" i="2" s="1"/>
  <c r="C63" i="2"/>
  <c r="D63" i="2" s="1"/>
  <c r="C32" i="2"/>
  <c r="D32" i="2" s="1"/>
  <c r="C48" i="2"/>
  <c r="D48" i="2" s="1"/>
  <c r="C5" i="2"/>
  <c r="D5" i="2" s="1"/>
  <c r="C13" i="2"/>
  <c r="D13" i="2" s="1"/>
  <c r="C45" i="2"/>
  <c r="D45" i="2" s="1"/>
  <c r="C4" i="2"/>
  <c r="D4" i="2" s="1"/>
  <c r="C12" i="2"/>
  <c r="D12" i="2" s="1"/>
  <c r="C20" i="2"/>
  <c r="D20" i="2" s="1"/>
  <c r="C28" i="2"/>
  <c r="D28" i="2" s="1"/>
  <c r="C36" i="2"/>
  <c r="D36" i="2" s="1"/>
  <c r="C44" i="2"/>
  <c r="D44" i="2" s="1"/>
  <c r="C52" i="2"/>
  <c r="D52" i="2" s="1"/>
  <c r="C60" i="2"/>
  <c r="D60" i="2" s="1"/>
  <c r="C9" i="2"/>
  <c r="D9" i="2" s="1"/>
  <c r="C17" i="2"/>
  <c r="D17" i="2" s="1"/>
  <c r="C25" i="2"/>
  <c r="D25" i="2" s="1"/>
  <c r="C33" i="2"/>
  <c r="D33" i="2" s="1"/>
  <c r="C41" i="2"/>
  <c r="D41" i="2" s="1"/>
  <c r="C49" i="2"/>
  <c r="D49" i="2" s="1"/>
  <c r="C57" i="2"/>
  <c r="D57" i="2" s="1"/>
  <c r="C24" i="2"/>
  <c r="D24" i="2" s="1"/>
  <c r="C40" i="2"/>
  <c r="D40" i="2" s="1"/>
  <c r="C56" i="2"/>
  <c r="D56" i="2" s="1"/>
  <c r="C29" i="2"/>
  <c r="D29" i="2" s="1"/>
  <c r="C6" i="2"/>
  <c r="D6" i="2" s="1"/>
  <c r="C14" i="2"/>
  <c r="D14" i="2" s="1"/>
  <c r="C22" i="2"/>
  <c r="D22" i="2" s="1"/>
  <c r="C30" i="2"/>
  <c r="D30" i="2" s="1"/>
  <c r="C38" i="2"/>
  <c r="D38" i="2" s="1"/>
  <c r="C46" i="2"/>
  <c r="D46" i="2" s="1"/>
  <c r="C54" i="2"/>
  <c r="D54" i="2" s="1"/>
  <c r="C62" i="2"/>
  <c r="D62" i="2" s="1"/>
  <c r="C3" i="2"/>
  <c r="D3" i="2" s="1"/>
  <c r="C11" i="2"/>
  <c r="D11" i="2" s="1"/>
  <c r="C19" i="2"/>
  <c r="D19" i="2" s="1"/>
  <c r="C27" i="2"/>
  <c r="D27" i="2" s="1"/>
  <c r="C35" i="2"/>
  <c r="D35" i="2" s="1"/>
  <c r="C43" i="2"/>
  <c r="D43" i="2" s="1"/>
  <c r="C59" i="2"/>
  <c r="D59" i="2" s="1"/>
  <c r="C8" i="2"/>
  <c r="D8" i="2" s="1"/>
  <c r="C16" i="2"/>
  <c r="D16" i="2" s="1"/>
  <c r="C21" i="2"/>
  <c r="D21" i="2" s="1"/>
  <c r="C37" i="2"/>
  <c r="D37" i="2" s="1"/>
  <c r="C61" i="2"/>
  <c r="D61" i="2" s="1"/>
  <c r="E61" i="2" l="1"/>
  <c r="G61" i="2" s="1"/>
  <c r="F61" i="2"/>
  <c r="F30" i="2"/>
  <c r="E30" i="2"/>
  <c r="G30" i="2" s="1"/>
  <c r="E57" i="2"/>
  <c r="G57" i="2" s="1"/>
  <c r="F57" i="2"/>
  <c r="E52" i="2"/>
  <c r="G52" i="2" s="1"/>
  <c r="F52" i="2"/>
  <c r="E13" i="2"/>
  <c r="G13" i="2" s="1"/>
  <c r="F13" i="2"/>
  <c r="E31" i="2"/>
  <c r="G31" i="2" s="1"/>
  <c r="F31" i="2"/>
  <c r="E42" i="2"/>
  <c r="G42" i="2" s="1"/>
  <c r="F42" i="2"/>
  <c r="E37" i="2"/>
  <c r="G37" i="2" s="1"/>
  <c r="F37" i="2"/>
  <c r="F19" i="2"/>
  <c r="E19" i="2"/>
  <c r="G19" i="2" s="1"/>
  <c r="F22" i="2"/>
  <c r="E22" i="2"/>
  <c r="G22" i="2" s="1"/>
  <c r="F49" i="2"/>
  <c r="E49" i="2"/>
  <c r="G49" i="2" s="1"/>
  <c r="F44" i="2"/>
  <c r="E44" i="2"/>
  <c r="G44" i="2" s="1"/>
  <c r="E5" i="2"/>
  <c r="G5" i="2" s="1"/>
  <c r="F5" i="2"/>
  <c r="E23" i="2"/>
  <c r="G23" i="2" s="1"/>
  <c r="F23" i="2"/>
  <c r="E34" i="2"/>
  <c r="G34" i="2" s="1"/>
  <c r="F34" i="2"/>
  <c r="E21" i="2"/>
  <c r="G21" i="2" s="1"/>
  <c r="F21" i="2"/>
  <c r="E36" i="2"/>
  <c r="G36" i="2" s="1"/>
  <c r="F36" i="2"/>
  <c r="E16" i="2"/>
  <c r="G16" i="2" s="1"/>
  <c r="F16" i="2"/>
  <c r="E28" i="2"/>
  <c r="G28" i="2" s="1"/>
  <c r="F28" i="2"/>
  <c r="E8" i="2"/>
  <c r="G8" i="2" s="1"/>
  <c r="F8" i="2"/>
  <c r="E62" i="2"/>
  <c r="G62" i="2" s="1"/>
  <c r="F62" i="2"/>
  <c r="E29" i="2"/>
  <c r="G29" i="2" s="1"/>
  <c r="F29" i="2"/>
  <c r="F25" i="2"/>
  <c r="E25" i="2"/>
  <c r="G25" i="2" s="1"/>
  <c r="E20" i="2"/>
  <c r="G20" i="2" s="1"/>
  <c r="F20" i="2"/>
  <c r="E63" i="2"/>
  <c r="G63" i="2" s="1"/>
  <c r="F63" i="2"/>
  <c r="E53" i="2"/>
  <c r="G53" i="2" s="1"/>
  <c r="F53" i="2"/>
  <c r="E10" i="2"/>
  <c r="G10" i="2" s="1"/>
  <c r="F10" i="2"/>
  <c r="F11" i="2"/>
  <c r="E11" i="2"/>
  <c r="G11" i="2" s="1"/>
  <c r="E26" i="2"/>
  <c r="G26" i="2" s="1"/>
  <c r="F26" i="2"/>
  <c r="E6" i="2"/>
  <c r="G6" i="2" s="1"/>
  <c r="F6" i="2"/>
  <c r="E7" i="2"/>
  <c r="G7" i="2" s="1"/>
  <c r="F7" i="2"/>
  <c r="F59" i="2"/>
  <c r="E59" i="2"/>
  <c r="G59" i="2" s="1"/>
  <c r="E54" i="2"/>
  <c r="G54" i="2" s="1"/>
  <c r="F54" i="2"/>
  <c r="E56" i="2"/>
  <c r="G56" i="2" s="1"/>
  <c r="F56" i="2"/>
  <c r="F17" i="2"/>
  <c r="E17" i="2"/>
  <c r="G17" i="2" s="1"/>
  <c r="E12" i="2"/>
  <c r="G12" i="2" s="1"/>
  <c r="F12" i="2"/>
  <c r="E55" i="2"/>
  <c r="G55" i="2" s="1"/>
  <c r="F55" i="2"/>
  <c r="F51" i="2"/>
  <c r="E51" i="2"/>
  <c r="G51" i="2" s="1"/>
  <c r="D2" i="2"/>
  <c r="F73" i="2"/>
  <c r="F74" i="2" s="1"/>
  <c r="E14" i="2"/>
  <c r="G14" i="2" s="1"/>
  <c r="F14" i="2"/>
  <c r="E48" i="2"/>
  <c r="G48" i="2" s="1"/>
  <c r="F48" i="2"/>
  <c r="F3" i="2"/>
  <c r="E3" i="2"/>
  <c r="G3" i="2" s="1"/>
  <c r="E32" i="2"/>
  <c r="G32" i="2" s="1"/>
  <c r="F32" i="2"/>
  <c r="F43" i="2"/>
  <c r="E43" i="2"/>
  <c r="G43" i="2" s="1"/>
  <c r="E46" i="2"/>
  <c r="G46" i="2" s="1"/>
  <c r="F46" i="2"/>
  <c r="E40" i="2"/>
  <c r="G40" i="2" s="1"/>
  <c r="F40" i="2"/>
  <c r="E9" i="2"/>
  <c r="G9" i="2" s="1"/>
  <c r="F9" i="2"/>
  <c r="E4" i="2"/>
  <c r="G4" i="2" s="1"/>
  <c r="F4" i="2"/>
  <c r="E47" i="2"/>
  <c r="G47" i="2" s="1"/>
  <c r="F47" i="2"/>
  <c r="E58" i="2"/>
  <c r="G58" i="2" s="1"/>
  <c r="F58" i="2"/>
  <c r="F27" i="2"/>
  <c r="E27" i="2"/>
  <c r="G27" i="2" s="1"/>
  <c r="F41" i="2"/>
  <c r="E41" i="2"/>
  <c r="G41" i="2" s="1"/>
  <c r="E15" i="2"/>
  <c r="G15" i="2" s="1"/>
  <c r="F15" i="2"/>
  <c r="F33" i="2"/>
  <c r="E33" i="2"/>
  <c r="G33" i="2" s="1"/>
  <c r="E18" i="2"/>
  <c r="G18" i="2" s="1"/>
  <c r="F18" i="2"/>
  <c r="F35" i="2"/>
  <c r="E35" i="2"/>
  <c r="G35" i="2" s="1"/>
  <c r="F38" i="2"/>
  <c r="E38" i="2"/>
  <c r="G38" i="2" s="1"/>
  <c r="E24" i="2"/>
  <c r="G24" i="2" s="1"/>
  <c r="F24" i="2"/>
  <c r="F60" i="2"/>
  <c r="E60" i="2"/>
  <c r="G60" i="2" s="1"/>
  <c r="E45" i="2"/>
  <c r="G45" i="2" s="1"/>
  <c r="F45" i="2"/>
  <c r="E39" i="2"/>
  <c r="G39" i="2" s="1"/>
  <c r="F39" i="2"/>
  <c r="E50" i="2"/>
  <c r="G50" i="2" s="1"/>
  <c r="F50" i="2"/>
  <c r="E2" i="2" l="1"/>
  <c r="F2" i="2"/>
  <c r="F69" i="2" s="1"/>
  <c r="F70" i="2" s="1"/>
  <c r="E68" i="2" l="1"/>
  <c r="G2" i="2"/>
  <c r="G71" i="2" s="1"/>
</calcChain>
</file>

<file path=xl/sharedStrings.xml><?xml version="1.0" encoding="utf-8"?>
<sst xmlns="http://schemas.openxmlformats.org/spreadsheetml/2006/main" count="108" uniqueCount="51">
  <si>
    <t>Forecast</t>
  </si>
  <si>
    <t>Error</t>
  </si>
  <si>
    <t>Absolute Error</t>
  </si>
  <si>
    <t>Squared Error</t>
  </si>
  <si>
    <t>Percent Error</t>
  </si>
  <si>
    <t>MAD</t>
  </si>
  <si>
    <t>MSE</t>
  </si>
  <si>
    <t>RMSE</t>
  </si>
  <si>
    <t>MAPE</t>
  </si>
  <si>
    <t>Correlation Coefficient</t>
  </si>
  <si>
    <t>R squared</t>
  </si>
  <si>
    <t>Slope</t>
  </si>
  <si>
    <t>Intercept</t>
  </si>
  <si>
    <t>Coefficient</t>
  </si>
  <si>
    <t>Standard Error of the slope</t>
  </si>
  <si>
    <t>Confident</t>
  </si>
  <si>
    <t>Highly Confident</t>
  </si>
  <si>
    <t>6.Evaluate Slope and answer the question
---Can we reasonably use this prediction function?</t>
  </si>
  <si>
    <t>Ans: Yes</t>
  </si>
  <si>
    <t>Total Payment Claims</t>
  </si>
  <si>
    <t>Number of Claims</t>
  </si>
  <si>
    <t>average squared error</t>
  </si>
  <si>
    <t>Test</t>
  </si>
  <si>
    <t>Train</t>
  </si>
  <si>
    <t>facility cost</t>
  </si>
  <si>
    <t>Wage/employee</t>
  </si>
  <si>
    <t>Upper 95%</t>
  </si>
  <si>
    <t>Lower 95%</t>
  </si>
  <si>
    <t>P-value</t>
  </si>
  <si>
    <t>t Stat</t>
  </si>
  <si>
    <t>Standard Error</t>
  </si>
  <si>
    <t>Coefficients</t>
  </si>
  <si>
    <t>Total</t>
  </si>
  <si>
    <t>Residual</t>
  </si>
  <si>
    <t>Regression</t>
  </si>
  <si>
    <t>Significance F</t>
  </si>
  <si>
    <t>F</t>
  </si>
  <si>
    <t>MS</t>
  </si>
  <si>
    <t>SS</t>
  </si>
  <si>
    <t>df</t>
  </si>
  <si>
    <t>ANOVA</t>
  </si>
  <si>
    <t>Observations</t>
  </si>
  <si>
    <t>Adjusted R Square</t>
  </si>
  <si>
    <t>R Square</t>
  </si>
  <si>
    <t>Multiple R</t>
  </si>
  <si>
    <t>Regression Statistics</t>
  </si>
  <si>
    <t>SUMMARY OUTPUT</t>
  </si>
  <si>
    <t>% Error</t>
  </si>
  <si>
    <t xml:space="preserve">Absolute Error </t>
  </si>
  <si>
    <t>total cost</t>
  </si>
  <si>
    <t>Dataset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</si>
</sst>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6" x14ac:knownFonts="1">
    <font>
      <sz val="10"/>
      <color rgb="FF000000"/>
      <name val="Arial"/>
    </font>
    <font>
      <sz val="10"/>
      <color rgb="FF000000"/>
      <name val="Arial"/>
      <family val="2"/>
    </font>
    <font>
      <sz val="9"/>
      <name val="細明體"/>
      <family val="3"/>
      <charset val="136"/>
    </font>
    <font>
      <sz val="10"/>
      <name val="Arial"/>
      <family val="2"/>
    </font>
    <font>
      <sz val="11"/>
      <color rgb="FF000000"/>
      <name val="Calibri"/>
      <family val="2"/>
    </font>
    <font>
      <i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B6D7A8"/>
        <bgColor rgb="FFB6D7A8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1"/>
  </cellStyleXfs>
  <cellXfs count="19">
    <xf numFmtId="0" fontId="0" fillId="0" borderId="0" xfId="0" applyFont="1" applyAlignment="1"/>
    <xf numFmtId="0" fontId="1" fillId="0" borderId="1" xfId="1" applyFont="1" applyAlignment="1"/>
    <xf numFmtId="0" fontId="3" fillId="0" borderId="1" xfId="1" applyFont="1" applyAlignment="1"/>
    <xf numFmtId="0" fontId="3" fillId="0" borderId="1" xfId="1" applyFont="1" applyBorder="1" applyAlignment="1"/>
    <xf numFmtId="0" fontId="1" fillId="2" borderId="1" xfId="1" applyFont="1" applyFill="1" applyBorder="1" applyAlignment="1"/>
    <xf numFmtId="0" fontId="3" fillId="0" borderId="1" xfId="1" applyFont="1" applyAlignment="1">
      <alignment horizontal="right"/>
    </xf>
    <xf numFmtId="176" fontId="3" fillId="0" borderId="1" xfId="1" applyNumberFormat="1" applyFont="1" applyAlignment="1">
      <alignment horizontal="right"/>
    </xf>
    <xf numFmtId="0" fontId="3" fillId="0" borderId="1" xfId="1" applyFont="1" applyAlignment="1">
      <alignment horizontal="center"/>
    </xf>
    <xf numFmtId="1" fontId="3" fillId="0" borderId="1" xfId="1" applyNumberFormat="1" applyFont="1" applyAlignment="1"/>
    <xf numFmtId="1" fontId="3" fillId="0" borderId="1" xfId="1" applyNumberFormat="1" applyFont="1" applyAlignment="1">
      <alignment horizontal="center"/>
    </xf>
    <xf numFmtId="10" fontId="3" fillId="0" borderId="1" xfId="1" applyNumberFormat="1" applyFont="1" applyAlignment="1">
      <alignment horizontal="right"/>
    </xf>
    <xf numFmtId="0" fontId="4" fillId="0" borderId="1" xfId="1" applyFont="1" applyAlignment="1">
      <alignment horizontal="right"/>
    </xf>
    <xf numFmtId="3" fontId="3" fillId="0" borderId="1" xfId="1" applyNumberFormat="1" applyFont="1" applyAlignment="1"/>
    <xf numFmtId="10" fontId="3" fillId="0" borderId="1" xfId="1" applyNumberFormat="1" applyFont="1"/>
    <xf numFmtId="0" fontId="3" fillId="3" borderId="1" xfId="1" applyFont="1" applyFill="1" applyAlignment="1"/>
    <xf numFmtId="0" fontId="3" fillId="0" borderId="2" xfId="1" applyFont="1" applyBorder="1" applyAlignment="1"/>
    <xf numFmtId="0" fontId="5" fillId="0" borderId="3" xfId="1" applyFont="1" applyBorder="1" applyAlignment="1">
      <alignment horizontal="center"/>
    </xf>
    <xf numFmtId="0" fontId="5" fillId="0" borderId="1" xfId="1" applyFont="1" applyAlignment="1">
      <alignment horizontal="center"/>
    </xf>
    <xf numFmtId="0" fontId="3" fillId="0" borderId="2" xfId="1" applyFont="1" applyBorder="1"/>
  </cellXfs>
  <cellStyles count="2">
    <cellStyle name="一般" xfId="0" builtinId="0"/>
    <cellStyle name="一般 2" xfId="1" xr:uid="{6505A919-36CE-4167-8984-17E841088BC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lvl="0">
              <a:defRPr b="0"/>
            </a:pPr>
            <a:r>
              <a:rPr lang="en-US"/>
              <a:t>Total Payment Claims vs. Number of Claims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'Part 1'!$B$1</c:f>
              <c:strCache>
                <c:ptCount val="1"/>
                <c:pt idx="0">
                  <c:v>Total Payment Claims</c:v>
                </c:pt>
              </c:strCache>
            </c:strRef>
          </c:tx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3366CC"/>
              </a:solidFill>
              <a:ln cmpd="sng">
                <a:solidFill>
                  <a:srgbClr val="3366CC"/>
                </a:solidFill>
              </a:ln>
            </c:spPr>
          </c:marker>
          <c:trendline>
            <c:spPr>
              <a:ln w="19050">
                <a:solidFill>
                  <a:srgbClr val="3366CC">
                    <a:alpha val="60000"/>
                  </a:srgbClr>
                </a:solidFill>
              </a:ln>
            </c:spPr>
            <c:trendlineType val="linear"/>
            <c:dispRSqr val="0"/>
            <c:dispEq val="1"/>
            <c:trendlineLbl>
              <c:numFmt formatCode="General" sourceLinked="0"/>
            </c:trendlineLbl>
          </c:trendline>
          <c:xVal>
            <c:numRef>
              <c:f>'Part 1'!$A$2:$A$63</c:f>
              <c:numCache>
                <c:formatCode>General</c:formatCode>
                <c:ptCount val="62"/>
                <c:pt idx="0">
                  <c:v>108</c:v>
                </c:pt>
                <c:pt idx="1">
                  <c:v>19</c:v>
                </c:pt>
                <c:pt idx="2">
                  <c:v>13</c:v>
                </c:pt>
                <c:pt idx="3">
                  <c:v>124</c:v>
                </c:pt>
                <c:pt idx="4">
                  <c:v>40</c:v>
                </c:pt>
                <c:pt idx="5">
                  <c:v>57</c:v>
                </c:pt>
                <c:pt idx="6">
                  <c:v>23</c:v>
                </c:pt>
                <c:pt idx="7">
                  <c:v>14</c:v>
                </c:pt>
                <c:pt idx="8">
                  <c:v>45</c:v>
                </c:pt>
                <c:pt idx="9">
                  <c:v>10</c:v>
                </c:pt>
                <c:pt idx="10">
                  <c:v>5</c:v>
                </c:pt>
                <c:pt idx="11">
                  <c:v>48</c:v>
                </c:pt>
                <c:pt idx="12">
                  <c:v>11</c:v>
                </c:pt>
                <c:pt idx="13">
                  <c:v>23</c:v>
                </c:pt>
                <c:pt idx="14">
                  <c:v>7</c:v>
                </c:pt>
                <c:pt idx="15">
                  <c:v>2</c:v>
                </c:pt>
                <c:pt idx="16">
                  <c:v>24</c:v>
                </c:pt>
                <c:pt idx="17">
                  <c:v>6</c:v>
                </c:pt>
                <c:pt idx="18">
                  <c:v>3</c:v>
                </c:pt>
                <c:pt idx="19">
                  <c:v>23</c:v>
                </c:pt>
                <c:pt idx="20">
                  <c:v>6</c:v>
                </c:pt>
                <c:pt idx="21">
                  <c:v>9</c:v>
                </c:pt>
                <c:pt idx="22">
                  <c:v>9</c:v>
                </c:pt>
                <c:pt idx="23">
                  <c:v>3</c:v>
                </c:pt>
                <c:pt idx="24">
                  <c:v>29</c:v>
                </c:pt>
                <c:pt idx="25">
                  <c:v>7</c:v>
                </c:pt>
                <c:pt idx="26">
                  <c:v>4</c:v>
                </c:pt>
                <c:pt idx="27">
                  <c:v>20</c:v>
                </c:pt>
                <c:pt idx="28">
                  <c:v>7</c:v>
                </c:pt>
                <c:pt idx="29">
                  <c:v>4</c:v>
                </c:pt>
                <c:pt idx="30">
                  <c:v>25</c:v>
                </c:pt>
                <c:pt idx="31">
                  <c:v>6</c:v>
                </c:pt>
                <c:pt idx="32">
                  <c:v>5</c:v>
                </c:pt>
                <c:pt idx="33">
                  <c:v>22</c:v>
                </c:pt>
                <c:pt idx="34">
                  <c:v>11</c:v>
                </c:pt>
                <c:pt idx="35">
                  <c:v>61</c:v>
                </c:pt>
                <c:pt idx="36">
                  <c:v>12</c:v>
                </c:pt>
                <c:pt idx="37">
                  <c:v>4</c:v>
                </c:pt>
                <c:pt idx="38">
                  <c:v>16</c:v>
                </c:pt>
                <c:pt idx="39">
                  <c:v>13</c:v>
                </c:pt>
                <c:pt idx="40">
                  <c:v>60</c:v>
                </c:pt>
                <c:pt idx="41">
                  <c:v>41</c:v>
                </c:pt>
                <c:pt idx="42">
                  <c:v>37</c:v>
                </c:pt>
                <c:pt idx="43">
                  <c:v>55</c:v>
                </c:pt>
                <c:pt idx="44">
                  <c:v>41</c:v>
                </c:pt>
                <c:pt idx="45">
                  <c:v>11</c:v>
                </c:pt>
                <c:pt idx="46">
                  <c:v>27</c:v>
                </c:pt>
                <c:pt idx="47">
                  <c:v>8</c:v>
                </c:pt>
                <c:pt idx="48">
                  <c:v>3</c:v>
                </c:pt>
                <c:pt idx="49">
                  <c:v>17</c:v>
                </c:pt>
                <c:pt idx="50">
                  <c:v>13</c:v>
                </c:pt>
                <c:pt idx="51">
                  <c:v>13</c:v>
                </c:pt>
                <c:pt idx="52">
                  <c:v>15</c:v>
                </c:pt>
                <c:pt idx="53">
                  <c:v>8</c:v>
                </c:pt>
                <c:pt idx="54">
                  <c:v>29</c:v>
                </c:pt>
                <c:pt idx="55">
                  <c:v>30</c:v>
                </c:pt>
                <c:pt idx="56">
                  <c:v>24</c:v>
                </c:pt>
                <c:pt idx="57">
                  <c:v>9</c:v>
                </c:pt>
                <c:pt idx="58">
                  <c:v>31</c:v>
                </c:pt>
                <c:pt idx="59">
                  <c:v>14</c:v>
                </c:pt>
                <c:pt idx="60">
                  <c:v>53</c:v>
                </c:pt>
                <c:pt idx="61">
                  <c:v>26</c:v>
                </c:pt>
              </c:numCache>
            </c:numRef>
          </c:xVal>
          <c:yVal>
            <c:numRef>
              <c:f>'Part 1'!$B$2:$B$63</c:f>
              <c:numCache>
                <c:formatCode>General</c:formatCode>
                <c:ptCount val="62"/>
                <c:pt idx="0">
                  <c:v>392.5</c:v>
                </c:pt>
                <c:pt idx="1">
                  <c:v>46.2</c:v>
                </c:pt>
                <c:pt idx="2">
                  <c:v>15.7</c:v>
                </c:pt>
                <c:pt idx="3">
                  <c:v>422.2</c:v>
                </c:pt>
                <c:pt idx="4">
                  <c:v>119.4</c:v>
                </c:pt>
                <c:pt idx="5">
                  <c:v>170.9</c:v>
                </c:pt>
                <c:pt idx="6">
                  <c:v>56.9</c:v>
                </c:pt>
                <c:pt idx="7">
                  <c:v>77.5</c:v>
                </c:pt>
                <c:pt idx="8">
                  <c:v>214</c:v>
                </c:pt>
                <c:pt idx="9">
                  <c:v>65.3</c:v>
                </c:pt>
                <c:pt idx="10">
                  <c:v>20.9</c:v>
                </c:pt>
                <c:pt idx="11">
                  <c:v>248.1</c:v>
                </c:pt>
                <c:pt idx="12">
                  <c:v>23.5</c:v>
                </c:pt>
                <c:pt idx="13">
                  <c:v>39.6</c:v>
                </c:pt>
                <c:pt idx="14">
                  <c:v>48.8</c:v>
                </c:pt>
                <c:pt idx="15">
                  <c:v>6.6</c:v>
                </c:pt>
                <c:pt idx="16">
                  <c:v>134.9</c:v>
                </c:pt>
                <c:pt idx="17">
                  <c:v>50.9</c:v>
                </c:pt>
                <c:pt idx="18">
                  <c:v>4.4000000000000004</c:v>
                </c:pt>
                <c:pt idx="19">
                  <c:v>113</c:v>
                </c:pt>
                <c:pt idx="20">
                  <c:v>14.8</c:v>
                </c:pt>
                <c:pt idx="21">
                  <c:v>48.7</c:v>
                </c:pt>
                <c:pt idx="22">
                  <c:v>52.1</c:v>
                </c:pt>
                <c:pt idx="23">
                  <c:v>13.2</c:v>
                </c:pt>
                <c:pt idx="24">
                  <c:v>103.9</c:v>
                </c:pt>
                <c:pt idx="25">
                  <c:v>77.5</c:v>
                </c:pt>
                <c:pt idx="26">
                  <c:v>11.8</c:v>
                </c:pt>
                <c:pt idx="27">
                  <c:v>98.1</c:v>
                </c:pt>
                <c:pt idx="28">
                  <c:v>27.9</c:v>
                </c:pt>
                <c:pt idx="29">
                  <c:v>38.1</c:v>
                </c:pt>
                <c:pt idx="30">
                  <c:v>69.2</c:v>
                </c:pt>
                <c:pt idx="31">
                  <c:v>14.6</c:v>
                </c:pt>
                <c:pt idx="32">
                  <c:v>40.299999999999997</c:v>
                </c:pt>
                <c:pt idx="33">
                  <c:v>161.5</c:v>
                </c:pt>
                <c:pt idx="34">
                  <c:v>57.2</c:v>
                </c:pt>
                <c:pt idx="35">
                  <c:v>217.6</c:v>
                </c:pt>
                <c:pt idx="36">
                  <c:v>58.1</c:v>
                </c:pt>
                <c:pt idx="37">
                  <c:v>12.6</c:v>
                </c:pt>
                <c:pt idx="38">
                  <c:v>59.6</c:v>
                </c:pt>
                <c:pt idx="39">
                  <c:v>89.9</c:v>
                </c:pt>
                <c:pt idx="40">
                  <c:v>202.4</c:v>
                </c:pt>
                <c:pt idx="41">
                  <c:v>181.3</c:v>
                </c:pt>
                <c:pt idx="42">
                  <c:v>152.80000000000001</c:v>
                </c:pt>
                <c:pt idx="43">
                  <c:v>162.80000000000001</c:v>
                </c:pt>
                <c:pt idx="44">
                  <c:v>73.400000000000006</c:v>
                </c:pt>
                <c:pt idx="45">
                  <c:v>21.3</c:v>
                </c:pt>
                <c:pt idx="46">
                  <c:v>92.6</c:v>
                </c:pt>
                <c:pt idx="47">
                  <c:v>76.099999999999994</c:v>
                </c:pt>
                <c:pt idx="48">
                  <c:v>39.9</c:v>
                </c:pt>
                <c:pt idx="49">
                  <c:v>142.1</c:v>
                </c:pt>
                <c:pt idx="50">
                  <c:v>93</c:v>
                </c:pt>
                <c:pt idx="51">
                  <c:v>31.9</c:v>
                </c:pt>
                <c:pt idx="52">
                  <c:v>32.1</c:v>
                </c:pt>
                <c:pt idx="53">
                  <c:v>55.6</c:v>
                </c:pt>
                <c:pt idx="54">
                  <c:v>133.30000000000001</c:v>
                </c:pt>
                <c:pt idx="55">
                  <c:v>194.5</c:v>
                </c:pt>
                <c:pt idx="56">
                  <c:v>137.9</c:v>
                </c:pt>
                <c:pt idx="57">
                  <c:v>87.4</c:v>
                </c:pt>
                <c:pt idx="58">
                  <c:v>209.8</c:v>
                </c:pt>
                <c:pt idx="59">
                  <c:v>95.5</c:v>
                </c:pt>
                <c:pt idx="60">
                  <c:v>244.6</c:v>
                </c:pt>
                <c:pt idx="61">
                  <c:v>187.5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030-41CC-9EB7-50F6962BBD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93435001"/>
        <c:axId val="1210943451"/>
      </c:scatterChart>
      <c:valAx>
        <c:axId val="1093435001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/>
                </a:pPr>
                <a:r>
                  <a:rPr lang="en-US"/>
                  <a:t>Number of Claims</a:t>
                </a:r>
              </a:p>
            </c:rich>
          </c:tx>
          <c:overlay val="0"/>
        </c:title>
        <c:numFmt formatCode="General" sourceLinked="1"/>
        <c:majorTickMark val="cross"/>
        <c:minorTickMark val="cross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/>
            </a:pPr>
            <a:endParaRPr lang="zh-HK"/>
          </a:p>
        </c:txPr>
        <c:crossAx val="1210943451"/>
        <c:crosses val="autoZero"/>
        <c:crossBetween val="midCat"/>
      </c:valAx>
      <c:valAx>
        <c:axId val="121094345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/>
                </a:pPr>
                <a:r>
                  <a:rPr lang="en-US"/>
                  <a:t> Total Payment Claims</a:t>
                </a:r>
              </a:p>
            </c:rich>
          </c:tx>
          <c:overlay val="0"/>
        </c:title>
        <c:numFmt formatCode="General" sourceLinked="1"/>
        <c:majorTickMark val="cross"/>
        <c:minorTickMark val="cross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/>
            </a:pPr>
            <a:endParaRPr lang="zh-HK"/>
          </a:p>
        </c:txPr>
        <c:crossAx val="1093435001"/>
        <c:crosses val="autoZero"/>
        <c:crossBetween val="midCat"/>
      </c:valAx>
    </c:plotArea>
    <c:legend>
      <c:legendPos val="r"/>
      <c:overlay val="0"/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lvl="0">
              <a:defRPr b="0"/>
            </a:pPr>
            <a:r>
              <a:rPr lang="en-US"/>
              <a:t>Absolute Error vs.Number of Claims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'Part 1'!$E$1</c:f>
              <c:strCache>
                <c:ptCount val="1"/>
                <c:pt idx="0">
                  <c:v>Absolute Error</c:v>
                </c:pt>
              </c:strCache>
            </c:strRef>
          </c:tx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3366CC"/>
              </a:solidFill>
              <a:ln cmpd="sng">
                <a:solidFill>
                  <a:srgbClr val="3366CC"/>
                </a:solidFill>
              </a:ln>
            </c:spPr>
          </c:marker>
          <c:xVal>
            <c:numRef>
              <c:f>'Part 1'!$A$2:$A$63</c:f>
              <c:numCache>
                <c:formatCode>General</c:formatCode>
                <c:ptCount val="62"/>
                <c:pt idx="0">
                  <c:v>108</c:v>
                </c:pt>
                <c:pt idx="1">
                  <c:v>19</c:v>
                </c:pt>
                <c:pt idx="2">
                  <c:v>13</c:v>
                </c:pt>
                <c:pt idx="3">
                  <c:v>124</c:v>
                </c:pt>
                <c:pt idx="4">
                  <c:v>40</c:v>
                </c:pt>
                <c:pt idx="5">
                  <c:v>57</c:v>
                </c:pt>
                <c:pt idx="6">
                  <c:v>23</c:v>
                </c:pt>
                <c:pt idx="7">
                  <c:v>14</c:v>
                </c:pt>
                <c:pt idx="8">
                  <c:v>45</c:v>
                </c:pt>
                <c:pt idx="9">
                  <c:v>10</c:v>
                </c:pt>
                <c:pt idx="10">
                  <c:v>5</c:v>
                </c:pt>
                <c:pt idx="11">
                  <c:v>48</c:v>
                </c:pt>
                <c:pt idx="12">
                  <c:v>11</c:v>
                </c:pt>
                <c:pt idx="13">
                  <c:v>23</c:v>
                </c:pt>
                <c:pt idx="14">
                  <c:v>7</c:v>
                </c:pt>
                <c:pt idx="15">
                  <c:v>2</c:v>
                </c:pt>
                <c:pt idx="16">
                  <c:v>24</c:v>
                </c:pt>
                <c:pt idx="17">
                  <c:v>6</c:v>
                </c:pt>
                <c:pt idx="18">
                  <c:v>3</c:v>
                </c:pt>
                <c:pt idx="19">
                  <c:v>23</c:v>
                </c:pt>
                <c:pt idx="20">
                  <c:v>6</c:v>
                </c:pt>
                <c:pt idx="21">
                  <c:v>9</c:v>
                </c:pt>
                <c:pt idx="22">
                  <c:v>9</c:v>
                </c:pt>
                <c:pt idx="23">
                  <c:v>3</c:v>
                </c:pt>
                <c:pt idx="24">
                  <c:v>29</c:v>
                </c:pt>
                <c:pt idx="25">
                  <c:v>7</c:v>
                </c:pt>
                <c:pt idx="26">
                  <c:v>4</c:v>
                </c:pt>
                <c:pt idx="27">
                  <c:v>20</c:v>
                </c:pt>
                <c:pt idx="28">
                  <c:v>7</c:v>
                </c:pt>
                <c:pt idx="29">
                  <c:v>4</c:v>
                </c:pt>
                <c:pt idx="30">
                  <c:v>25</c:v>
                </c:pt>
                <c:pt idx="31">
                  <c:v>6</c:v>
                </c:pt>
                <c:pt idx="32">
                  <c:v>5</c:v>
                </c:pt>
                <c:pt idx="33">
                  <c:v>22</c:v>
                </c:pt>
                <c:pt idx="34">
                  <c:v>11</c:v>
                </c:pt>
                <c:pt idx="35">
                  <c:v>61</c:v>
                </c:pt>
                <c:pt idx="36">
                  <c:v>12</c:v>
                </c:pt>
                <c:pt idx="37">
                  <c:v>4</c:v>
                </c:pt>
                <c:pt idx="38">
                  <c:v>16</c:v>
                </c:pt>
                <c:pt idx="39">
                  <c:v>13</c:v>
                </c:pt>
                <c:pt idx="40">
                  <c:v>60</c:v>
                </c:pt>
                <c:pt idx="41">
                  <c:v>41</c:v>
                </c:pt>
                <c:pt idx="42">
                  <c:v>37</c:v>
                </c:pt>
                <c:pt idx="43">
                  <c:v>55</c:v>
                </c:pt>
                <c:pt idx="44">
                  <c:v>41</c:v>
                </c:pt>
                <c:pt idx="45">
                  <c:v>11</c:v>
                </c:pt>
                <c:pt idx="46">
                  <c:v>27</c:v>
                </c:pt>
                <c:pt idx="47">
                  <c:v>8</c:v>
                </c:pt>
                <c:pt idx="48">
                  <c:v>3</c:v>
                </c:pt>
                <c:pt idx="49">
                  <c:v>17</c:v>
                </c:pt>
                <c:pt idx="50">
                  <c:v>13</c:v>
                </c:pt>
                <c:pt idx="51">
                  <c:v>13</c:v>
                </c:pt>
                <c:pt idx="52">
                  <c:v>15</c:v>
                </c:pt>
                <c:pt idx="53">
                  <c:v>8</c:v>
                </c:pt>
                <c:pt idx="54">
                  <c:v>29</c:v>
                </c:pt>
                <c:pt idx="55">
                  <c:v>30</c:v>
                </c:pt>
                <c:pt idx="56">
                  <c:v>24</c:v>
                </c:pt>
                <c:pt idx="57">
                  <c:v>9</c:v>
                </c:pt>
                <c:pt idx="58">
                  <c:v>31</c:v>
                </c:pt>
                <c:pt idx="59">
                  <c:v>14</c:v>
                </c:pt>
                <c:pt idx="60">
                  <c:v>53</c:v>
                </c:pt>
                <c:pt idx="61">
                  <c:v>26</c:v>
                </c:pt>
              </c:numCache>
            </c:numRef>
          </c:xVal>
          <c:yVal>
            <c:numRef>
              <c:f>'Part 1'!$E$2:$E$63</c:f>
              <c:numCache>
                <c:formatCode>General</c:formatCode>
                <c:ptCount val="62"/>
                <c:pt idx="0">
                  <c:v>4.6749326388557506</c:v>
                </c:pt>
                <c:pt idx="1">
                  <c:v>39.039397896306269</c:v>
                </c:pt>
                <c:pt idx="2">
                  <c:v>49.140363999800343</c:v>
                </c:pt>
                <c:pt idx="3">
                  <c:v>20.022491085160027</c:v>
                </c:pt>
                <c:pt idx="4">
                  <c:v>37.236016534077038</c:v>
                </c:pt>
                <c:pt idx="5">
                  <c:v>43.533279240843825</c:v>
                </c:pt>
                <c:pt idx="6">
                  <c:v>41.938753827310229</c:v>
                </c:pt>
                <c:pt idx="7">
                  <c:v>9.2597970174486761</c:v>
                </c:pt>
                <c:pt idx="8">
                  <c:v>40.364788552168022</c:v>
                </c:pt>
                <c:pt idx="9">
                  <c:v>10.659152948452615</c:v>
                </c:pt>
                <c:pt idx="10">
                  <c:v>16.741652137792443</c:v>
                </c:pt>
                <c:pt idx="11">
                  <c:v>64.265271603915068</c:v>
                </c:pt>
                <c:pt idx="12">
                  <c:v>34.540686034298368</c:v>
                </c:pt>
                <c:pt idx="13">
                  <c:v>59.238753827310227</c:v>
                </c:pt>
                <c:pt idx="14">
                  <c:v>4.3586698967055781</c:v>
                </c:pt>
                <c:pt idx="15">
                  <c:v>20.842135189539476</c:v>
                </c:pt>
                <c:pt idx="16">
                  <c:v>32.661407189938799</c:v>
                </c:pt>
                <c:pt idx="17">
                  <c:v>9.8585088794565721</c:v>
                </c:pt>
                <c:pt idx="18">
                  <c:v>26.441974172290465</c:v>
                </c:pt>
                <c:pt idx="19">
                  <c:v>14.161246172689772</c:v>
                </c:pt>
                <c:pt idx="20">
                  <c:v>26.241491120543426</c:v>
                </c:pt>
                <c:pt idx="21">
                  <c:v>2.541008068796387</c:v>
                </c:pt>
                <c:pt idx="22">
                  <c:v>0.85899193120361161</c:v>
                </c:pt>
                <c:pt idx="23">
                  <c:v>17.641974172290464</c:v>
                </c:pt>
                <c:pt idx="24">
                  <c:v>15.337787723816149</c:v>
                </c:pt>
                <c:pt idx="25">
                  <c:v>33.058669896705581</c:v>
                </c:pt>
                <c:pt idx="26">
                  <c:v>22.441813155041455</c:v>
                </c:pt>
                <c:pt idx="27">
                  <c:v>9.4607631209427296</c:v>
                </c:pt>
                <c:pt idx="28">
                  <c:v>16.54133010329442</c:v>
                </c:pt>
                <c:pt idx="29">
                  <c:v>3.8581868449585457</c:v>
                </c:pt>
                <c:pt idx="30">
                  <c:v>36.438431792812196</c:v>
                </c:pt>
                <c:pt idx="31">
                  <c:v>26.441491120543425</c:v>
                </c:pt>
                <c:pt idx="32">
                  <c:v>2.658347862207556</c:v>
                </c:pt>
                <c:pt idx="33">
                  <c:v>66.061085155440765</c:v>
                </c:pt>
                <c:pt idx="34">
                  <c:v>0.84068603429836486</c:v>
                </c:pt>
                <c:pt idx="35">
                  <c:v>10.43263517184775</c:v>
                </c:pt>
                <c:pt idx="36">
                  <c:v>3.3405250170493517</c:v>
                </c:pt>
                <c:pt idx="37">
                  <c:v>21.641813155041454</c:v>
                </c:pt>
                <c:pt idx="38">
                  <c:v>15.439880948053307</c:v>
                </c:pt>
                <c:pt idx="39">
                  <c:v>25.05963600019966</c:v>
                </c:pt>
                <c:pt idx="40">
                  <c:v>22.232796189096774</c:v>
                </c:pt>
                <c:pt idx="41">
                  <c:v>21.264144483172004</c:v>
                </c:pt>
                <c:pt idx="42">
                  <c:v>6.3635004141759737</c:v>
                </c:pt>
                <c:pt idx="43">
                  <c:v>44.833601275341834</c:v>
                </c:pt>
                <c:pt idx="44">
                  <c:v>86.635855516828002</c:v>
                </c:pt>
                <c:pt idx="45">
                  <c:v>36.740686034298363</c:v>
                </c:pt>
                <c:pt idx="46">
                  <c:v>19.838109758314189</c:v>
                </c:pt>
                <c:pt idx="47">
                  <c:v>28.25883091395459</c:v>
                </c:pt>
                <c:pt idx="48">
                  <c:v>9.0580258277095353</c:v>
                </c:pt>
                <c:pt idx="49">
                  <c:v>63.660280069195693</c:v>
                </c:pt>
                <c:pt idx="50">
                  <c:v>28.159636000199654</c:v>
                </c:pt>
                <c:pt idx="51">
                  <c:v>32.940363999800347</c:v>
                </c:pt>
                <c:pt idx="52">
                  <c:v>39.540041965302315</c:v>
                </c:pt>
                <c:pt idx="53">
                  <c:v>7.758830913954597</c:v>
                </c:pt>
                <c:pt idx="54">
                  <c:v>14.062212276183857</c:v>
                </c:pt>
                <c:pt idx="55">
                  <c:v>71.862373293432853</c:v>
                </c:pt>
                <c:pt idx="56">
                  <c:v>35.661407189938799</c:v>
                </c:pt>
                <c:pt idx="57">
                  <c:v>36.158991931203616</c:v>
                </c:pt>
                <c:pt idx="58">
                  <c:v>83.762534310681886</c:v>
                </c:pt>
                <c:pt idx="59">
                  <c:v>27.259797017448676</c:v>
                </c:pt>
                <c:pt idx="60">
                  <c:v>43.766076690160133</c:v>
                </c:pt>
                <c:pt idx="61">
                  <c:v>78.461729224436809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609-470C-BE3C-88D4C6FABD4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68877439"/>
        <c:axId val="1111232928"/>
      </c:scatterChart>
      <c:valAx>
        <c:axId val="868877439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/>
                </a:pPr>
                <a:r>
                  <a:rPr lang="en-US"/>
                  <a:t>Number of Claims </a:t>
                </a:r>
              </a:p>
            </c:rich>
          </c:tx>
          <c:overlay val="0"/>
        </c:title>
        <c:numFmt formatCode="General" sourceLinked="1"/>
        <c:majorTickMark val="cross"/>
        <c:minorTickMark val="cross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/>
            </a:pPr>
            <a:endParaRPr lang="zh-HK"/>
          </a:p>
        </c:txPr>
        <c:crossAx val="1111232928"/>
        <c:crosses val="autoZero"/>
        <c:crossBetween val="midCat"/>
      </c:valAx>
      <c:valAx>
        <c:axId val="111123292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/>
                </a:pPr>
                <a:r>
                  <a:rPr lang="en-US"/>
                  <a:t>Absolute Error</a:t>
                </a:r>
              </a:p>
            </c:rich>
          </c:tx>
          <c:overlay val="0"/>
        </c:title>
        <c:numFmt formatCode="General" sourceLinked="1"/>
        <c:majorTickMark val="cross"/>
        <c:minorTickMark val="cross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/>
            </a:pPr>
            <a:endParaRPr lang="zh-HK"/>
          </a:p>
        </c:txPr>
        <c:crossAx val="868877439"/>
        <c:crosses val="autoZero"/>
        <c:crossBetween val="midCat"/>
      </c:valAx>
    </c:plotArea>
    <c:legend>
      <c:legendPos val="r"/>
      <c:overlay val="0"/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lvl="0">
              <a:defRPr b="0"/>
            </a:pPr>
            <a:r>
              <a:rPr lang="en-US"/>
              <a:t>Percent Error vs. Number of Claims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'Part 1'!$G$1</c:f>
              <c:strCache>
                <c:ptCount val="1"/>
                <c:pt idx="0">
                  <c:v>Percent Error</c:v>
                </c:pt>
              </c:strCache>
            </c:strRef>
          </c:tx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3366CC"/>
              </a:solidFill>
              <a:ln cmpd="sng">
                <a:solidFill>
                  <a:srgbClr val="3366CC"/>
                </a:solidFill>
              </a:ln>
            </c:spPr>
          </c:marker>
          <c:xVal>
            <c:numRef>
              <c:f>'Part 1'!$A$2:$A$63</c:f>
              <c:numCache>
                <c:formatCode>General</c:formatCode>
                <c:ptCount val="62"/>
                <c:pt idx="0">
                  <c:v>108</c:v>
                </c:pt>
                <c:pt idx="1">
                  <c:v>19</c:v>
                </c:pt>
                <c:pt idx="2">
                  <c:v>13</c:v>
                </c:pt>
                <c:pt idx="3">
                  <c:v>124</c:v>
                </c:pt>
                <c:pt idx="4">
                  <c:v>40</c:v>
                </c:pt>
                <c:pt idx="5">
                  <c:v>57</c:v>
                </c:pt>
                <c:pt idx="6">
                  <c:v>23</c:v>
                </c:pt>
                <c:pt idx="7">
                  <c:v>14</c:v>
                </c:pt>
                <c:pt idx="8">
                  <c:v>45</c:v>
                </c:pt>
                <c:pt idx="9">
                  <c:v>10</c:v>
                </c:pt>
                <c:pt idx="10">
                  <c:v>5</c:v>
                </c:pt>
                <c:pt idx="11">
                  <c:v>48</c:v>
                </c:pt>
                <c:pt idx="12">
                  <c:v>11</c:v>
                </c:pt>
                <c:pt idx="13">
                  <c:v>23</c:v>
                </c:pt>
                <c:pt idx="14">
                  <c:v>7</c:v>
                </c:pt>
                <c:pt idx="15">
                  <c:v>2</c:v>
                </c:pt>
                <c:pt idx="16">
                  <c:v>24</c:v>
                </c:pt>
                <c:pt idx="17">
                  <c:v>6</c:v>
                </c:pt>
                <c:pt idx="18">
                  <c:v>3</c:v>
                </c:pt>
                <c:pt idx="19">
                  <c:v>23</c:v>
                </c:pt>
                <c:pt idx="20">
                  <c:v>6</c:v>
                </c:pt>
                <c:pt idx="21">
                  <c:v>9</c:v>
                </c:pt>
                <c:pt idx="22">
                  <c:v>9</c:v>
                </c:pt>
                <c:pt idx="23">
                  <c:v>3</c:v>
                </c:pt>
                <c:pt idx="24">
                  <c:v>29</c:v>
                </c:pt>
                <c:pt idx="25">
                  <c:v>7</c:v>
                </c:pt>
                <c:pt idx="26">
                  <c:v>4</c:v>
                </c:pt>
                <c:pt idx="27">
                  <c:v>20</c:v>
                </c:pt>
                <c:pt idx="28">
                  <c:v>7</c:v>
                </c:pt>
                <c:pt idx="29">
                  <c:v>4</c:v>
                </c:pt>
                <c:pt idx="30">
                  <c:v>25</c:v>
                </c:pt>
                <c:pt idx="31">
                  <c:v>6</c:v>
                </c:pt>
                <c:pt idx="32">
                  <c:v>5</c:v>
                </c:pt>
                <c:pt idx="33">
                  <c:v>22</c:v>
                </c:pt>
                <c:pt idx="34">
                  <c:v>11</c:v>
                </c:pt>
                <c:pt idx="35">
                  <c:v>61</c:v>
                </c:pt>
                <c:pt idx="36">
                  <c:v>12</c:v>
                </c:pt>
                <c:pt idx="37">
                  <c:v>4</c:v>
                </c:pt>
                <c:pt idx="38">
                  <c:v>16</c:v>
                </c:pt>
                <c:pt idx="39">
                  <c:v>13</c:v>
                </c:pt>
                <c:pt idx="40">
                  <c:v>60</c:v>
                </c:pt>
                <c:pt idx="41">
                  <c:v>41</c:v>
                </c:pt>
                <c:pt idx="42">
                  <c:v>37</c:v>
                </c:pt>
                <c:pt idx="43">
                  <c:v>55</c:v>
                </c:pt>
                <c:pt idx="44">
                  <c:v>41</c:v>
                </c:pt>
                <c:pt idx="45">
                  <c:v>11</c:v>
                </c:pt>
                <c:pt idx="46">
                  <c:v>27</c:v>
                </c:pt>
                <c:pt idx="47">
                  <c:v>8</c:v>
                </c:pt>
                <c:pt idx="48">
                  <c:v>3</c:v>
                </c:pt>
                <c:pt idx="49">
                  <c:v>17</c:v>
                </c:pt>
                <c:pt idx="50">
                  <c:v>13</c:v>
                </c:pt>
                <c:pt idx="51">
                  <c:v>13</c:v>
                </c:pt>
                <c:pt idx="52">
                  <c:v>15</c:v>
                </c:pt>
                <c:pt idx="53">
                  <c:v>8</c:v>
                </c:pt>
                <c:pt idx="54">
                  <c:v>29</c:v>
                </c:pt>
                <c:pt idx="55">
                  <c:v>30</c:v>
                </c:pt>
                <c:pt idx="56">
                  <c:v>24</c:v>
                </c:pt>
                <c:pt idx="57">
                  <c:v>9</c:v>
                </c:pt>
                <c:pt idx="58">
                  <c:v>31</c:v>
                </c:pt>
                <c:pt idx="59">
                  <c:v>14</c:v>
                </c:pt>
                <c:pt idx="60">
                  <c:v>53</c:v>
                </c:pt>
                <c:pt idx="61">
                  <c:v>26</c:v>
                </c:pt>
              </c:numCache>
            </c:numRef>
          </c:xVal>
          <c:yVal>
            <c:numRef>
              <c:f>'Part 1'!$G$2:$G$63</c:f>
              <c:numCache>
                <c:formatCode>0.00%</c:formatCode>
                <c:ptCount val="62"/>
                <c:pt idx="0">
                  <c:v>1.1910656404728028E-2</c:v>
                </c:pt>
                <c:pt idx="1">
                  <c:v>0.84500861247416159</c:v>
                </c:pt>
                <c:pt idx="2">
                  <c:v>3.1299594904331429</c:v>
                </c:pt>
                <c:pt idx="3">
                  <c:v>4.7424185421980167E-2</c:v>
                </c:pt>
                <c:pt idx="4">
                  <c:v>0.31185943495876917</c:v>
                </c:pt>
                <c:pt idx="5">
                  <c:v>0.25472954500201184</c:v>
                </c:pt>
                <c:pt idx="6">
                  <c:v>0.73706069995272816</c:v>
                </c:pt>
                <c:pt idx="7">
                  <c:v>0.11948125183804743</c:v>
                </c:pt>
                <c:pt idx="8">
                  <c:v>0.1886205072531216</c:v>
                </c:pt>
                <c:pt idx="9">
                  <c:v>0.16323358267155613</c:v>
                </c:pt>
                <c:pt idx="10">
                  <c:v>0.80103598745418392</c:v>
                </c:pt>
                <c:pt idx="11">
                  <c:v>0.25902971222859761</c:v>
                </c:pt>
                <c:pt idx="12">
                  <c:v>1.46981642699142</c:v>
                </c:pt>
                <c:pt idx="13">
                  <c:v>1.4959281269522784</c:v>
                </c:pt>
                <c:pt idx="14">
                  <c:v>8.9317006080032346E-2</c:v>
                </c:pt>
                <c:pt idx="15">
                  <c:v>3.157899271142345</c:v>
                </c:pt>
                <c:pt idx="16">
                  <c:v>0.24211569451400147</c:v>
                </c:pt>
                <c:pt idx="17">
                  <c:v>0.19368386796574799</c:v>
                </c:pt>
                <c:pt idx="18">
                  <c:v>6.0095395846114688</c:v>
                </c:pt>
                <c:pt idx="19">
                  <c:v>0.12532076259017497</c:v>
                </c:pt>
                <c:pt idx="20">
                  <c:v>1.7730737243610422</c:v>
                </c:pt>
                <c:pt idx="21">
                  <c:v>5.2176757059474062E-2</c:v>
                </c:pt>
                <c:pt idx="22">
                  <c:v>1.6487369120990625E-2</c:v>
                </c:pt>
                <c:pt idx="23">
                  <c:v>1.3365131948704898</c:v>
                </c:pt>
                <c:pt idx="24">
                  <c:v>0.14762067106656543</c:v>
                </c:pt>
                <c:pt idx="25">
                  <c:v>0.42656348253813653</c:v>
                </c:pt>
                <c:pt idx="26">
                  <c:v>1.9018485724611403</c:v>
                </c:pt>
                <c:pt idx="27">
                  <c:v>9.6439991039171558E-2</c:v>
                </c:pt>
                <c:pt idx="28">
                  <c:v>0.59287921517184305</c:v>
                </c:pt>
                <c:pt idx="29">
                  <c:v>0.10126474658683847</c:v>
                </c:pt>
                <c:pt idx="30">
                  <c:v>0.52656693342214156</c:v>
                </c:pt>
                <c:pt idx="31">
                  <c:v>1.8110610356536594</c:v>
                </c:pt>
                <c:pt idx="32">
                  <c:v>6.5963966804157725E-2</c:v>
                </c:pt>
                <c:pt idx="33">
                  <c:v>0.40904696690675396</c:v>
                </c:pt>
                <c:pt idx="34">
                  <c:v>1.4697308291929456E-2</c:v>
                </c:pt>
                <c:pt idx="35">
                  <c:v>4.7944095458859144E-2</c:v>
                </c:pt>
                <c:pt idx="36">
                  <c:v>5.7496127660057683E-2</c:v>
                </c:pt>
                <c:pt idx="37">
                  <c:v>1.7176042186540836</c:v>
                </c:pt>
                <c:pt idx="38">
                  <c:v>0.25905840516867967</c:v>
                </c:pt>
                <c:pt idx="39">
                  <c:v>0.27875012236039665</c:v>
                </c:pt>
                <c:pt idx="40">
                  <c:v>0.10984583097379828</c:v>
                </c:pt>
                <c:pt idx="41">
                  <c:v>0.11728706278638722</c:v>
                </c:pt>
                <c:pt idx="42">
                  <c:v>4.1645945118952706E-2</c:v>
                </c:pt>
                <c:pt idx="43">
                  <c:v>0.27539067122445843</c:v>
                </c:pt>
                <c:pt idx="44">
                  <c:v>1.1803250070412534</c:v>
                </c:pt>
                <c:pt idx="45">
                  <c:v>1.7249148372910028</c:v>
                </c:pt>
                <c:pt idx="46">
                  <c:v>0.21423444663406255</c:v>
                </c:pt>
                <c:pt idx="47">
                  <c:v>0.37133811976287245</c:v>
                </c:pt>
                <c:pt idx="48">
                  <c:v>0.22701819117066505</c:v>
                </c:pt>
                <c:pt idx="49">
                  <c:v>0.4479963410921583</c:v>
                </c:pt>
                <c:pt idx="50">
                  <c:v>0.30279178494838338</c:v>
                </c:pt>
                <c:pt idx="51">
                  <c:v>1.0326132915297914</c:v>
                </c:pt>
                <c:pt idx="52">
                  <c:v>1.2317770082648696</c:v>
                </c:pt>
                <c:pt idx="53">
                  <c:v>0.1395473185963057</c:v>
                </c:pt>
                <c:pt idx="54">
                  <c:v>0.10549296531270709</c:v>
                </c:pt>
                <c:pt idx="55">
                  <c:v>0.36947235626443625</c:v>
                </c:pt>
                <c:pt idx="56">
                  <c:v>0.2586033878893314</c:v>
                </c:pt>
                <c:pt idx="57">
                  <c:v>0.41371844314878276</c:v>
                </c:pt>
                <c:pt idx="58">
                  <c:v>0.3992494485733169</c:v>
                </c:pt>
                <c:pt idx="59">
                  <c:v>0.28544290070626888</c:v>
                </c:pt>
                <c:pt idx="60">
                  <c:v>0.17892917698348379</c:v>
                </c:pt>
                <c:pt idx="61">
                  <c:v>0.41846255586366299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5FD-48CA-A98B-D9DD9F7BAE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8992160"/>
        <c:axId val="1623435473"/>
      </c:scatterChart>
      <c:valAx>
        <c:axId val="1118992160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/>
                </a:pPr>
                <a:r>
                  <a:rPr lang="en-US"/>
                  <a:t>Number of Claims</a:t>
                </a:r>
              </a:p>
            </c:rich>
          </c:tx>
          <c:overlay val="0"/>
        </c:title>
        <c:numFmt formatCode="General" sourceLinked="1"/>
        <c:majorTickMark val="cross"/>
        <c:minorTickMark val="cross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/>
            </a:pPr>
            <a:endParaRPr lang="zh-HK"/>
          </a:p>
        </c:txPr>
        <c:crossAx val="1623435473"/>
        <c:crosses val="autoZero"/>
        <c:crossBetween val="midCat"/>
      </c:valAx>
      <c:valAx>
        <c:axId val="162343547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/>
                </a:pPr>
                <a:r>
                  <a:rPr lang="en-US"/>
                  <a:t>Percent Error</a:t>
                </a:r>
              </a:p>
            </c:rich>
          </c:tx>
          <c:overlay val="0"/>
        </c:title>
        <c:numFmt formatCode="0.00%" sourceLinked="1"/>
        <c:majorTickMark val="cross"/>
        <c:minorTickMark val="cross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/>
            </a:pPr>
            <a:endParaRPr lang="zh-HK"/>
          </a:p>
        </c:txPr>
        <c:crossAx val="1118992160"/>
        <c:crosses val="autoZero"/>
        <c:crossBetween val="midCat"/>
      </c:valAx>
    </c:plotArea>
    <c:legend>
      <c:legendPos val="r"/>
      <c:overlay val="0"/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0</xdr:colOff>
      <xdr:row>1</xdr:row>
      <xdr:rowOff>0</xdr:rowOff>
    </xdr:from>
    <xdr:ext cx="4829175" cy="2981325"/>
    <xdr:graphicFrame macro="">
      <xdr:nvGraphicFramePr>
        <xdr:cNvPr id="2" name="Chart 1" title="Chart">
          <a:extLst>
            <a:ext uri="{FF2B5EF4-FFF2-40B4-BE49-F238E27FC236}">
              <a16:creationId xmlns:a16="http://schemas.microsoft.com/office/drawing/2014/main" id="{F7136CA4-0A40-49D2-AFE6-52E6E612E16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oneCellAnchor>
    <xdr:from>
      <xdr:col>7</xdr:col>
      <xdr:colOff>914400</xdr:colOff>
      <xdr:row>15</xdr:row>
      <xdr:rowOff>200025</xdr:rowOff>
    </xdr:from>
    <xdr:ext cx="5715000" cy="3533775"/>
    <xdr:graphicFrame macro="">
      <xdr:nvGraphicFramePr>
        <xdr:cNvPr id="3" name="Chart 2" title="Chart">
          <a:extLst>
            <a:ext uri="{FF2B5EF4-FFF2-40B4-BE49-F238E27FC236}">
              <a16:creationId xmlns:a16="http://schemas.microsoft.com/office/drawing/2014/main" id="{A0D0FE5B-0735-4459-A55C-F7886827C55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oneCellAnchor>
  <xdr:oneCellAnchor>
    <xdr:from>
      <xdr:col>7</xdr:col>
      <xdr:colOff>752475</xdr:colOff>
      <xdr:row>33</xdr:row>
      <xdr:rowOff>133350</xdr:rowOff>
    </xdr:from>
    <xdr:ext cx="5715000" cy="3533775"/>
    <xdr:graphicFrame macro="">
      <xdr:nvGraphicFramePr>
        <xdr:cNvPr id="4" name="Chart 3" title="Chart">
          <a:extLst>
            <a:ext uri="{FF2B5EF4-FFF2-40B4-BE49-F238E27FC236}">
              <a16:creationId xmlns:a16="http://schemas.microsoft.com/office/drawing/2014/main" id="{6D7BCAA3-1D8A-4853-8BE4-97FD5EFF696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6BAF46-8C8C-4A3A-B66A-BD2C7186B6EC}">
  <sheetPr>
    <outlinePr summaryBelow="0" summaryRight="0"/>
  </sheetPr>
  <dimension ref="A1:I86"/>
  <sheetViews>
    <sheetView workbookViewId="0">
      <pane ySplit="1" topLeftCell="A32" activePane="bottomLeft" state="frozen"/>
      <selection pane="bottomLeft" activeCell="E78" sqref="E78"/>
    </sheetView>
  </sheetViews>
  <sheetFormatPr defaultColWidth="14.42578125" defaultRowHeight="15.75" customHeight="1" x14ac:dyDescent="0.2"/>
  <cols>
    <col min="1" max="3" width="14.42578125" style="1"/>
    <col min="4" max="4" width="27.5703125" style="1" customWidth="1"/>
    <col min="5" max="5" width="20.28515625" style="1" customWidth="1"/>
    <col min="6" max="16384" width="14.42578125" style="1"/>
  </cols>
  <sheetData>
    <row r="1" spans="1:7" ht="15" x14ac:dyDescent="0.25">
      <c r="A1" s="11" t="s">
        <v>20</v>
      </c>
      <c r="B1" s="11" t="s">
        <v>19</v>
      </c>
      <c r="C1" s="2" t="s">
        <v>0</v>
      </c>
      <c r="D1" s="7" t="s">
        <v>1</v>
      </c>
      <c r="E1" s="7" t="s">
        <v>2</v>
      </c>
      <c r="F1" s="7" t="s">
        <v>3</v>
      </c>
      <c r="G1" s="7" t="s">
        <v>4</v>
      </c>
    </row>
    <row r="2" spans="1:7" ht="15" x14ac:dyDescent="0.25">
      <c r="A2" s="11">
        <v>108</v>
      </c>
      <c r="B2" s="11">
        <v>392.5</v>
      </c>
      <c r="C2" s="1">
        <f>$F$77+A2*$E$77</f>
        <v>387.82506736114425</v>
      </c>
      <c r="D2" s="1">
        <f>B2-C2</f>
        <v>4.6749326388557506</v>
      </c>
      <c r="E2" s="1">
        <f>ABS(D2)</f>
        <v>4.6749326388557506</v>
      </c>
      <c r="F2" s="5">
        <f>D2^2</f>
        <v>21.854995177838791</v>
      </c>
      <c r="G2" s="10">
        <f>E2/B2</f>
        <v>1.1910656404728028E-2</v>
      </c>
    </row>
    <row r="3" spans="1:7" ht="15" x14ac:dyDescent="0.25">
      <c r="A3" s="11">
        <v>19</v>
      </c>
      <c r="B3" s="11">
        <v>46.2</v>
      </c>
      <c r="C3" s="1">
        <f>$F$77+A3*$E$77</f>
        <v>85.239397896306272</v>
      </c>
      <c r="D3" s="1">
        <f>B3-C3</f>
        <v>-39.039397896306269</v>
      </c>
      <c r="E3" s="1">
        <f>ABS(D3)</f>
        <v>39.039397896306269</v>
      </c>
      <c r="F3" s="5">
        <f>D3^2</f>
        <v>1524.0745881061223</v>
      </c>
      <c r="G3" s="10">
        <f>E3/B3</f>
        <v>0.84500861247416159</v>
      </c>
    </row>
    <row r="4" spans="1:7" ht="15" x14ac:dyDescent="0.25">
      <c r="A4" s="11">
        <v>13</v>
      </c>
      <c r="B4" s="11">
        <v>15.7</v>
      </c>
      <c r="C4" s="1">
        <f>$F$77+A4*$E$77</f>
        <v>64.840363999800346</v>
      </c>
      <c r="D4" s="1">
        <f>B4-C4</f>
        <v>-49.140363999800343</v>
      </c>
      <c r="E4" s="1">
        <f>ABS(D4)</f>
        <v>49.140363999800343</v>
      </c>
      <c r="F4" s="5">
        <f>D4^2</f>
        <v>2414.7753740328735</v>
      </c>
      <c r="G4" s="10">
        <f>E4/B4</f>
        <v>3.1299594904331429</v>
      </c>
    </row>
    <row r="5" spans="1:7" ht="15" x14ac:dyDescent="0.25">
      <c r="A5" s="11">
        <v>124</v>
      </c>
      <c r="B5" s="11">
        <v>422.2</v>
      </c>
      <c r="C5" s="1">
        <f>$F$77+A5*$E$77</f>
        <v>442.22249108516002</v>
      </c>
      <c r="D5" s="1">
        <f>B5-C5</f>
        <v>-20.022491085160027</v>
      </c>
      <c r="E5" s="1">
        <f>ABS(D5)</f>
        <v>20.022491085160027</v>
      </c>
      <c r="F5" s="5">
        <f>D5^2</f>
        <v>400.90014925531278</v>
      </c>
      <c r="G5" s="10">
        <f>E5/B5</f>
        <v>4.7424185421980167E-2</v>
      </c>
    </row>
    <row r="6" spans="1:7" ht="15" x14ac:dyDescent="0.25">
      <c r="A6" s="11">
        <v>40</v>
      </c>
      <c r="B6" s="11">
        <v>119.4</v>
      </c>
      <c r="C6" s="1">
        <f>$F$77+A6*$E$77</f>
        <v>156.63601653407704</v>
      </c>
      <c r="D6" s="1">
        <f>B6-C6</f>
        <v>-37.236016534077038</v>
      </c>
      <c r="E6" s="1">
        <f>ABS(D6)</f>
        <v>37.236016534077038</v>
      </c>
      <c r="F6" s="5">
        <f>D6^2</f>
        <v>1386.5209273260587</v>
      </c>
      <c r="G6" s="10">
        <f>E6/B6</f>
        <v>0.31185943495876917</v>
      </c>
    </row>
    <row r="7" spans="1:7" ht="15" x14ac:dyDescent="0.25">
      <c r="A7" s="11">
        <v>57</v>
      </c>
      <c r="B7" s="11">
        <v>170.9</v>
      </c>
      <c r="C7" s="1">
        <f>$F$77+A7*$E$77</f>
        <v>214.43327924084383</v>
      </c>
      <c r="D7" s="1">
        <f>B7-C7</f>
        <v>-43.533279240843825</v>
      </c>
      <c r="E7" s="1">
        <f>ABS(D7)</f>
        <v>43.533279240843825</v>
      </c>
      <c r="F7" s="5">
        <f>D7^2</f>
        <v>1895.1464014612839</v>
      </c>
      <c r="G7" s="10">
        <f>E7/B7</f>
        <v>0.25472954500201184</v>
      </c>
    </row>
    <row r="8" spans="1:7" ht="15" x14ac:dyDescent="0.25">
      <c r="A8" s="11">
        <v>23</v>
      </c>
      <c r="B8" s="11">
        <v>56.9</v>
      </c>
      <c r="C8" s="1">
        <f>$F$77+A8*$E$77</f>
        <v>98.838753827310228</v>
      </c>
      <c r="D8" s="1">
        <f>B8-C8</f>
        <v>-41.938753827310229</v>
      </c>
      <c r="E8" s="1">
        <f>ABS(D8)</f>
        <v>41.938753827310229</v>
      </c>
      <c r="F8" s="5">
        <f>D8^2</f>
        <v>1758.8590725877284</v>
      </c>
      <c r="G8" s="10">
        <f>E8/B8</f>
        <v>0.73706069995272816</v>
      </c>
    </row>
    <row r="9" spans="1:7" ht="15" x14ac:dyDescent="0.25">
      <c r="A9" s="11">
        <v>14</v>
      </c>
      <c r="B9" s="11">
        <v>77.5</v>
      </c>
      <c r="C9" s="1">
        <f>$F$77+A9*$E$77</f>
        <v>68.240202982551324</v>
      </c>
      <c r="D9" s="1">
        <f>B9-C9</f>
        <v>9.2597970174486761</v>
      </c>
      <c r="E9" s="1">
        <f>ABS(D9)</f>
        <v>9.2597970174486761</v>
      </c>
      <c r="F9" s="5">
        <f>D9^2</f>
        <v>85.743840804351393</v>
      </c>
      <c r="G9" s="10">
        <f>E9/B9</f>
        <v>0.11948125183804743</v>
      </c>
    </row>
    <row r="10" spans="1:7" ht="15" x14ac:dyDescent="0.25">
      <c r="A10" s="11">
        <v>45</v>
      </c>
      <c r="B10" s="11">
        <v>214</v>
      </c>
      <c r="C10" s="1">
        <f>$F$77+A10*$E$77</f>
        <v>173.63521144783198</v>
      </c>
      <c r="D10" s="1">
        <f>B10-C10</f>
        <v>40.364788552168022</v>
      </c>
      <c r="E10" s="1">
        <f>ABS(D10)</f>
        <v>40.364788552168022</v>
      </c>
      <c r="F10" s="5">
        <f>D10^2</f>
        <v>1629.3161548612347</v>
      </c>
      <c r="G10" s="10">
        <f>E10/B10</f>
        <v>0.1886205072531216</v>
      </c>
    </row>
    <row r="11" spans="1:7" ht="15" x14ac:dyDescent="0.25">
      <c r="A11" s="11">
        <v>10</v>
      </c>
      <c r="B11" s="11">
        <v>65.3</v>
      </c>
      <c r="C11" s="1">
        <f>$F$77+A11*$E$77</f>
        <v>54.640847051547382</v>
      </c>
      <c r="D11" s="1">
        <f>B11-C11</f>
        <v>10.659152948452615</v>
      </c>
      <c r="E11" s="1">
        <f>ABS(D11)</f>
        <v>10.659152948452615</v>
      </c>
      <c r="F11" s="5">
        <f>D11^2</f>
        <v>113.61754157850608</v>
      </c>
      <c r="G11" s="10">
        <f>E11/B11</f>
        <v>0.16323358267155613</v>
      </c>
    </row>
    <row r="12" spans="1:7" ht="15" x14ac:dyDescent="0.25">
      <c r="A12" s="11">
        <v>5</v>
      </c>
      <c r="B12" s="11">
        <v>20.9</v>
      </c>
      <c r="C12" s="1">
        <f>$F$77+A12*$E$77</f>
        <v>37.641652137792441</v>
      </c>
      <c r="D12" s="1">
        <f>B12-C12</f>
        <v>-16.741652137792443</v>
      </c>
      <c r="E12" s="1">
        <f>ABS(D12)</f>
        <v>16.741652137792443</v>
      </c>
      <c r="F12" s="5">
        <f>D12^2</f>
        <v>280.28291630285025</v>
      </c>
      <c r="G12" s="10">
        <f>E12/B12</f>
        <v>0.80103598745418392</v>
      </c>
    </row>
    <row r="13" spans="1:7" ht="15" x14ac:dyDescent="0.25">
      <c r="A13" s="11">
        <v>48</v>
      </c>
      <c r="B13" s="11">
        <v>248.1</v>
      </c>
      <c r="C13" s="1">
        <f>$F$77+A13*$E$77</f>
        <v>183.83472839608493</v>
      </c>
      <c r="D13" s="1">
        <f>B13-C13</f>
        <v>64.265271603915068</v>
      </c>
      <c r="E13" s="1">
        <f>ABS(D13)</f>
        <v>64.265271603915068</v>
      </c>
      <c r="F13" s="5">
        <f>D13^2</f>
        <v>4130.025134324972</v>
      </c>
      <c r="G13" s="10">
        <f>E13/B13</f>
        <v>0.25902971222859761</v>
      </c>
    </row>
    <row r="14" spans="1:7" ht="15" x14ac:dyDescent="0.25">
      <c r="A14" s="11">
        <v>11</v>
      </c>
      <c r="B14" s="11">
        <v>23.5</v>
      </c>
      <c r="C14" s="1">
        <f>$F$77+A14*$E$77</f>
        <v>58.040686034298368</v>
      </c>
      <c r="D14" s="1">
        <f>B14-C14</f>
        <v>-34.540686034298368</v>
      </c>
      <c r="E14" s="1">
        <f>ABS(D14)</f>
        <v>34.540686034298368</v>
      </c>
      <c r="F14" s="5">
        <f>D14^2</f>
        <v>1193.0589917199743</v>
      </c>
      <c r="G14" s="10">
        <f>E14/B14</f>
        <v>1.46981642699142</v>
      </c>
    </row>
    <row r="15" spans="1:7" ht="15" x14ac:dyDescent="0.25">
      <c r="A15" s="11">
        <v>23</v>
      </c>
      <c r="B15" s="11">
        <v>39.6</v>
      </c>
      <c r="C15" s="1">
        <f>$F$77+A15*$E$77</f>
        <v>98.838753827310228</v>
      </c>
      <c r="D15" s="1">
        <f>B15-C15</f>
        <v>-59.238753827310227</v>
      </c>
      <c r="E15" s="1">
        <f>ABS(D15)</f>
        <v>59.238753827310227</v>
      </c>
      <c r="F15" s="5">
        <f>D15^2</f>
        <v>3509.2299550126622</v>
      </c>
      <c r="G15" s="10">
        <f>E15/B15</f>
        <v>1.4959281269522784</v>
      </c>
    </row>
    <row r="16" spans="1:7" ht="15" x14ac:dyDescent="0.25">
      <c r="A16" s="11">
        <v>7</v>
      </c>
      <c r="B16" s="11">
        <v>48.8</v>
      </c>
      <c r="C16" s="1">
        <f>$F$77+A16*$E$77</f>
        <v>44.441330103294419</v>
      </c>
      <c r="D16" s="1">
        <f>B16-C16</f>
        <v>4.3586698967055781</v>
      </c>
      <c r="E16" s="1">
        <f>ABS(D16)</f>
        <v>4.3586698967055781</v>
      </c>
      <c r="F16" s="5">
        <f>D16^2</f>
        <v>18.998003268447416</v>
      </c>
      <c r="G16" s="10">
        <f>E16/B16</f>
        <v>8.9317006080032346E-2</v>
      </c>
    </row>
    <row r="17" spans="1:7" ht="15" x14ac:dyDescent="0.25">
      <c r="A17" s="11">
        <v>2</v>
      </c>
      <c r="B17" s="11">
        <v>6.6</v>
      </c>
      <c r="C17" s="1">
        <f>$F$77+A17*$E$77</f>
        <v>27.442135189539478</v>
      </c>
      <c r="D17" s="1">
        <f>B17-C17</f>
        <v>-20.842135189539476</v>
      </c>
      <c r="E17" s="1">
        <f>ABS(D17)</f>
        <v>20.842135189539476</v>
      </c>
      <c r="F17" s="5">
        <f>D17^2</f>
        <v>434.39459925903975</v>
      </c>
      <c r="G17" s="10">
        <f>E17/B17</f>
        <v>3.157899271142345</v>
      </c>
    </row>
    <row r="18" spans="1:7" ht="15" x14ac:dyDescent="0.25">
      <c r="A18" s="11">
        <v>24</v>
      </c>
      <c r="B18" s="11">
        <v>134.9</v>
      </c>
      <c r="C18" s="1">
        <f>$F$77+A18*$E$77</f>
        <v>102.23859281006121</v>
      </c>
      <c r="D18" s="1">
        <f>B18-C18</f>
        <v>32.661407189938799</v>
      </c>
      <c r="E18" s="1">
        <f>ABS(D18)</f>
        <v>32.661407189938799</v>
      </c>
      <c r="F18" s="5">
        <f>D18^2</f>
        <v>1066.7675196269859</v>
      </c>
      <c r="G18" s="10">
        <f>E18/B18</f>
        <v>0.24211569451400147</v>
      </c>
    </row>
    <row r="19" spans="1:7" ht="15" x14ac:dyDescent="0.25">
      <c r="A19" s="11">
        <v>6</v>
      </c>
      <c r="B19" s="11">
        <v>50.9</v>
      </c>
      <c r="C19" s="1">
        <f>$F$77+A19*$E$77</f>
        <v>41.041491120543427</v>
      </c>
      <c r="D19" s="1">
        <f>B19-C19</f>
        <v>9.8585088794565721</v>
      </c>
      <c r="E19" s="1">
        <f>ABS(D19)</f>
        <v>9.8585088794565721</v>
      </c>
      <c r="F19" s="5">
        <f>D19^2</f>
        <v>97.190197326324082</v>
      </c>
      <c r="G19" s="10">
        <f>E19/B19</f>
        <v>0.19368386796574799</v>
      </c>
    </row>
    <row r="20" spans="1:7" ht="15" x14ac:dyDescent="0.25">
      <c r="A20" s="11">
        <v>3</v>
      </c>
      <c r="B20" s="11">
        <v>4.4000000000000004</v>
      </c>
      <c r="C20" s="1">
        <f>$F$77+A20*$E$77</f>
        <v>30.841974172290463</v>
      </c>
      <c r="D20" s="1">
        <f>B20-C20</f>
        <v>-26.441974172290465</v>
      </c>
      <c r="E20" s="1">
        <f>ABS(D20)</f>
        <v>26.441974172290465</v>
      </c>
      <c r="F20" s="5">
        <f>D20^2</f>
        <v>699.17799812807596</v>
      </c>
      <c r="G20" s="10">
        <f>E20/B20</f>
        <v>6.0095395846114688</v>
      </c>
    </row>
    <row r="21" spans="1:7" ht="15" x14ac:dyDescent="0.25">
      <c r="A21" s="11">
        <v>23</v>
      </c>
      <c r="B21" s="11">
        <v>113</v>
      </c>
      <c r="C21" s="1">
        <f>$F$77+A21*$E$77</f>
        <v>98.838753827310228</v>
      </c>
      <c r="D21" s="1">
        <f>B21-C21</f>
        <v>14.161246172689772</v>
      </c>
      <c r="E21" s="1">
        <f>ABS(D21)</f>
        <v>14.161246172689772</v>
      </c>
      <c r="F21" s="5">
        <f>D21^2</f>
        <v>200.54089316352071</v>
      </c>
      <c r="G21" s="10">
        <f>E21/B21</f>
        <v>0.12532076259017497</v>
      </c>
    </row>
    <row r="22" spans="1:7" ht="15" x14ac:dyDescent="0.25">
      <c r="A22" s="11">
        <v>6</v>
      </c>
      <c r="B22" s="11">
        <v>14.8</v>
      </c>
      <c r="C22" s="1">
        <f>$F$77+A22*$E$77</f>
        <v>41.041491120543427</v>
      </c>
      <c r="D22" s="1">
        <f>B22-C22</f>
        <v>-26.241491120543426</v>
      </c>
      <c r="E22" s="1">
        <f>ABS(D22)</f>
        <v>26.241491120543426</v>
      </c>
      <c r="F22" s="5">
        <f>D22^2</f>
        <v>688.61585622955943</v>
      </c>
      <c r="G22" s="10">
        <f>E22/B22</f>
        <v>1.7730737243610422</v>
      </c>
    </row>
    <row r="23" spans="1:7" ht="15" x14ac:dyDescent="0.25">
      <c r="A23" s="11">
        <v>9</v>
      </c>
      <c r="B23" s="11">
        <v>48.7</v>
      </c>
      <c r="C23" s="1">
        <f>$F$77+A23*$E$77</f>
        <v>51.24100806879639</v>
      </c>
      <c r="D23" s="1">
        <f>B23-C23</f>
        <v>-2.541008068796387</v>
      </c>
      <c r="E23" s="1">
        <f>ABS(D23)</f>
        <v>2.541008068796387</v>
      </c>
      <c r="F23" s="5">
        <f>D23^2</f>
        <v>6.4567220056883441</v>
      </c>
      <c r="G23" s="10">
        <f>E23/B23</f>
        <v>5.2176757059474062E-2</v>
      </c>
    </row>
    <row r="24" spans="1:7" ht="15" x14ac:dyDescent="0.25">
      <c r="A24" s="11">
        <v>9</v>
      </c>
      <c r="B24" s="11">
        <v>52.1</v>
      </c>
      <c r="C24" s="1">
        <f>$F$77+A24*$E$77</f>
        <v>51.24100806879639</v>
      </c>
      <c r="D24" s="1">
        <f>B24-C24</f>
        <v>0.85899193120361161</v>
      </c>
      <c r="E24" s="1">
        <f>ABS(D24)</f>
        <v>0.85899193120361161</v>
      </c>
      <c r="F24" s="5">
        <f>D24^2</f>
        <v>0.73786713787291025</v>
      </c>
      <c r="G24" s="10">
        <f>E24/B24</f>
        <v>1.6487369120990625E-2</v>
      </c>
    </row>
    <row r="25" spans="1:7" ht="15" x14ac:dyDescent="0.25">
      <c r="A25" s="11">
        <v>3</v>
      </c>
      <c r="B25" s="11">
        <v>13.2</v>
      </c>
      <c r="C25" s="1">
        <f>$F$77+A25*$E$77</f>
        <v>30.841974172290463</v>
      </c>
      <c r="D25" s="1">
        <f>B25-C25</f>
        <v>-17.641974172290464</v>
      </c>
      <c r="E25" s="1">
        <f>ABS(D25)</f>
        <v>17.641974172290464</v>
      </c>
      <c r="F25" s="5">
        <f>D25^2</f>
        <v>311.23925269576381</v>
      </c>
      <c r="G25" s="10">
        <f>E25/B25</f>
        <v>1.3365131948704898</v>
      </c>
    </row>
    <row r="26" spans="1:7" ht="15" x14ac:dyDescent="0.25">
      <c r="A26" s="11">
        <v>29</v>
      </c>
      <c r="B26" s="11">
        <v>103.9</v>
      </c>
      <c r="C26" s="1">
        <f>$F$77+A26*$E$77</f>
        <v>119.23778772381615</v>
      </c>
      <c r="D26" s="1">
        <f>B26-C26</f>
        <v>-15.337787723816149</v>
      </c>
      <c r="E26" s="1">
        <f>ABS(D26)</f>
        <v>15.337787723816149</v>
      </c>
      <c r="F26" s="5">
        <f>D26^2</f>
        <v>235.24773226084537</v>
      </c>
      <c r="G26" s="10">
        <f>E26/B26</f>
        <v>0.14762067106656543</v>
      </c>
    </row>
    <row r="27" spans="1:7" ht="15" x14ac:dyDescent="0.25">
      <c r="A27" s="11">
        <v>7</v>
      </c>
      <c r="B27" s="11">
        <v>77.5</v>
      </c>
      <c r="C27" s="1">
        <f>$F$77+A27*$E$77</f>
        <v>44.441330103294419</v>
      </c>
      <c r="D27" s="1">
        <f>B27-C27</f>
        <v>33.058669896705581</v>
      </c>
      <c r="E27" s="1">
        <f>ABS(D27)</f>
        <v>33.058669896705581</v>
      </c>
      <c r="F27" s="5">
        <f>D27^2</f>
        <v>1092.8756553393478</v>
      </c>
      <c r="G27" s="10">
        <f>E27/B27</f>
        <v>0.42656348253813653</v>
      </c>
    </row>
    <row r="28" spans="1:7" ht="15" x14ac:dyDescent="0.25">
      <c r="A28" s="11">
        <v>4</v>
      </c>
      <c r="B28" s="11">
        <v>11.8</v>
      </c>
      <c r="C28" s="1">
        <f>$F$77+A28*$E$77</f>
        <v>34.241813155041456</v>
      </c>
      <c r="D28" s="1">
        <f>B28-C28</f>
        <v>-22.441813155041455</v>
      </c>
      <c r="E28" s="1">
        <f>ABS(D28)</f>
        <v>22.441813155041455</v>
      </c>
      <c r="F28" s="5">
        <f>D28^2</f>
        <v>503.63497768579168</v>
      </c>
      <c r="G28" s="10">
        <f>E28/B28</f>
        <v>1.9018485724611403</v>
      </c>
    </row>
    <row r="29" spans="1:7" ht="15" x14ac:dyDescent="0.25">
      <c r="A29" s="11">
        <v>20</v>
      </c>
      <c r="B29" s="11">
        <v>98.1</v>
      </c>
      <c r="C29" s="1">
        <f>$F$77+A29*$E$77</f>
        <v>88.639236879057265</v>
      </c>
      <c r="D29" s="1">
        <f>B29-C29</f>
        <v>9.4607631209427296</v>
      </c>
      <c r="E29" s="1">
        <f>ABS(D29)</f>
        <v>9.4607631209427296</v>
      </c>
      <c r="F29" s="5">
        <f>D29^2</f>
        <v>89.506038830590015</v>
      </c>
      <c r="G29" s="10">
        <f>E29/B29</f>
        <v>9.6439991039171558E-2</v>
      </c>
    </row>
    <row r="30" spans="1:7" ht="15" x14ac:dyDescent="0.25">
      <c r="A30" s="11">
        <v>7</v>
      </c>
      <c r="B30" s="11">
        <v>27.9</v>
      </c>
      <c r="C30" s="1">
        <f>$F$77+A30*$E$77</f>
        <v>44.441330103294419</v>
      </c>
      <c r="D30" s="1">
        <f>B30-C30</f>
        <v>-16.54133010329442</v>
      </c>
      <c r="E30" s="1">
        <f>ABS(D30)</f>
        <v>16.54133010329442</v>
      </c>
      <c r="F30" s="5">
        <f>D30^2</f>
        <v>273.61560158615418</v>
      </c>
      <c r="G30" s="10">
        <f>E30/B30</f>
        <v>0.59287921517184305</v>
      </c>
    </row>
    <row r="31" spans="1:7" ht="15" x14ac:dyDescent="0.25">
      <c r="A31" s="11">
        <v>4</v>
      </c>
      <c r="B31" s="11">
        <v>38.1</v>
      </c>
      <c r="C31" s="1">
        <f>$F$77+A31*$E$77</f>
        <v>34.241813155041456</v>
      </c>
      <c r="D31" s="1">
        <f>B31-C31</f>
        <v>3.8581868449585457</v>
      </c>
      <c r="E31" s="1">
        <f>ABS(D31)</f>
        <v>3.8581868449585457</v>
      </c>
      <c r="F31" s="5">
        <f>D31^2</f>
        <v>14.885605730611177</v>
      </c>
      <c r="G31" s="10">
        <f>E31/B31</f>
        <v>0.10126474658683847</v>
      </c>
    </row>
    <row r="32" spans="1:7" ht="15" x14ac:dyDescent="0.25">
      <c r="A32" s="11">
        <v>25</v>
      </c>
      <c r="B32" s="11">
        <v>69.2</v>
      </c>
      <c r="C32" s="1">
        <f>$F$77+A32*$E$77</f>
        <v>105.6384317928122</v>
      </c>
      <c r="D32" s="1">
        <f>B32-C32</f>
        <v>-36.438431792812196</v>
      </c>
      <c r="E32" s="1">
        <f>ABS(D32)</f>
        <v>36.438431792812196</v>
      </c>
      <c r="F32" s="5">
        <f>D32^2</f>
        <v>1327.7593115194265</v>
      </c>
      <c r="G32" s="10">
        <f>E32/B32</f>
        <v>0.52656693342214156</v>
      </c>
    </row>
    <row r="33" spans="1:7" ht="15" x14ac:dyDescent="0.25">
      <c r="A33" s="11">
        <v>6</v>
      </c>
      <c r="B33" s="11">
        <v>14.6</v>
      </c>
      <c r="C33" s="1">
        <f>$F$77+A33*$E$77</f>
        <v>41.041491120543427</v>
      </c>
      <c r="D33" s="1">
        <f>B33-C33</f>
        <v>-26.441491120543425</v>
      </c>
      <c r="E33" s="1">
        <f>ABS(D33)</f>
        <v>26.441491120543425</v>
      </c>
      <c r="F33" s="5">
        <f>D33^2</f>
        <v>699.15245267777675</v>
      </c>
      <c r="G33" s="10">
        <f>E33/B33</f>
        <v>1.8110610356536594</v>
      </c>
    </row>
    <row r="34" spans="1:7" ht="15" x14ac:dyDescent="0.25">
      <c r="A34" s="11">
        <v>5</v>
      </c>
      <c r="B34" s="11">
        <v>40.299999999999997</v>
      </c>
      <c r="C34" s="1">
        <f>$F$77+A34*$E$77</f>
        <v>37.641652137792441</v>
      </c>
      <c r="D34" s="1">
        <f>B34-C34</f>
        <v>2.658347862207556</v>
      </c>
      <c r="E34" s="1">
        <f>ABS(D34)</f>
        <v>2.658347862207556</v>
      </c>
      <c r="F34" s="5">
        <f>D34^2</f>
        <v>7.0668133565034834</v>
      </c>
      <c r="G34" s="10">
        <f>E34/B34</f>
        <v>6.5963966804157725E-2</v>
      </c>
    </row>
    <row r="35" spans="1:7" ht="15" x14ac:dyDescent="0.25">
      <c r="A35" s="11">
        <v>22</v>
      </c>
      <c r="B35" s="11">
        <v>161.5</v>
      </c>
      <c r="C35" s="1">
        <f>$F$77+A35*$E$77</f>
        <v>95.438914844559235</v>
      </c>
      <c r="D35" s="1">
        <f>B35-C35</f>
        <v>66.061085155440765</v>
      </c>
      <c r="E35" s="1">
        <f>ABS(D35)</f>
        <v>66.061085155440765</v>
      </c>
      <c r="F35" s="5">
        <f>D35^2</f>
        <v>4364.0669719143962</v>
      </c>
      <c r="G35" s="10">
        <f>E35/B35</f>
        <v>0.40904696690675396</v>
      </c>
    </row>
    <row r="36" spans="1:7" ht="15" x14ac:dyDescent="0.25">
      <c r="A36" s="11">
        <v>11</v>
      </c>
      <c r="B36" s="11">
        <v>57.2</v>
      </c>
      <c r="C36" s="1">
        <f>$F$77+A36*$E$77</f>
        <v>58.040686034298368</v>
      </c>
      <c r="D36" s="1">
        <f>B36-C36</f>
        <v>-0.84068603429836486</v>
      </c>
      <c r="E36" s="1">
        <f>ABS(D36)</f>
        <v>0.84068603429836486</v>
      </c>
      <c r="F36" s="5">
        <f>D36^2</f>
        <v>0.70675300826431153</v>
      </c>
      <c r="G36" s="10">
        <f>E36/B36</f>
        <v>1.4697308291929456E-2</v>
      </c>
    </row>
    <row r="37" spans="1:7" ht="15" x14ac:dyDescent="0.25">
      <c r="A37" s="11">
        <v>61</v>
      </c>
      <c r="B37" s="11">
        <v>217.6</v>
      </c>
      <c r="C37" s="1">
        <f>$F$77+A37*$E$77</f>
        <v>228.03263517184774</v>
      </c>
      <c r="D37" s="1">
        <f>B37-C37</f>
        <v>-10.43263517184775</v>
      </c>
      <c r="E37" s="1">
        <f>ABS(D37)</f>
        <v>10.43263517184775</v>
      </c>
      <c r="F37" s="5">
        <f>D37^2</f>
        <v>108.83987662887472</v>
      </c>
      <c r="G37" s="10">
        <f>E37/B37</f>
        <v>4.7944095458859144E-2</v>
      </c>
    </row>
    <row r="38" spans="1:7" ht="15" x14ac:dyDescent="0.25">
      <c r="A38" s="11">
        <v>12</v>
      </c>
      <c r="B38" s="11">
        <v>58.1</v>
      </c>
      <c r="C38" s="1">
        <f>$F$77+A38*$E$77</f>
        <v>61.440525017049353</v>
      </c>
      <c r="D38" s="1">
        <f>B38-C38</f>
        <v>-3.3405250170493517</v>
      </c>
      <c r="E38" s="1">
        <f>ABS(D38)</f>
        <v>3.3405250170493517</v>
      </c>
      <c r="F38" s="5">
        <f>D38^2</f>
        <v>11.159107389532572</v>
      </c>
      <c r="G38" s="10">
        <f>E38/B38</f>
        <v>5.7496127660057683E-2</v>
      </c>
    </row>
    <row r="39" spans="1:7" ht="15" x14ac:dyDescent="0.25">
      <c r="A39" s="11">
        <v>4</v>
      </c>
      <c r="B39" s="11">
        <v>12.6</v>
      </c>
      <c r="C39" s="1">
        <f>$F$77+A39*$E$77</f>
        <v>34.241813155041456</v>
      </c>
      <c r="D39" s="1">
        <f>B39-C39</f>
        <v>-21.641813155041454</v>
      </c>
      <c r="E39" s="1">
        <f>ABS(D39)</f>
        <v>21.641813155041454</v>
      </c>
      <c r="F39" s="5">
        <f>D39^2</f>
        <v>468.36807663772532</v>
      </c>
      <c r="G39" s="10">
        <f>E39/B39</f>
        <v>1.7176042186540836</v>
      </c>
    </row>
    <row r="40" spans="1:7" ht="15" x14ac:dyDescent="0.25">
      <c r="A40" s="11">
        <v>16</v>
      </c>
      <c r="B40" s="11">
        <v>59.6</v>
      </c>
      <c r="C40" s="1">
        <f>$F$77+A40*$E$77</f>
        <v>75.039880948053309</v>
      </c>
      <c r="D40" s="1">
        <f>B40-C40</f>
        <v>-15.439880948053307</v>
      </c>
      <c r="E40" s="1">
        <f>ABS(D40)</f>
        <v>15.439880948053307</v>
      </c>
      <c r="F40" s="5">
        <f>D40^2</f>
        <v>238.3899236900595</v>
      </c>
      <c r="G40" s="10">
        <f>E40/B40</f>
        <v>0.25905840516867967</v>
      </c>
    </row>
    <row r="41" spans="1:7" ht="15" x14ac:dyDescent="0.25">
      <c r="A41" s="11">
        <v>13</v>
      </c>
      <c r="B41" s="11">
        <v>89.9</v>
      </c>
      <c r="C41" s="1">
        <f>$F$77+A41*$E$77</f>
        <v>64.840363999800346</v>
      </c>
      <c r="D41" s="1">
        <f>B41-C41</f>
        <v>25.05963600019966</v>
      </c>
      <c r="E41" s="1">
        <f>ABS(D41)</f>
        <v>25.05963600019966</v>
      </c>
      <c r="F41" s="5">
        <f>D41^2</f>
        <v>627.98535646250286</v>
      </c>
      <c r="G41" s="10">
        <f>E41/B41</f>
        <v>0.27875012236039665</v>
      </c>
    </row>
    <row r="42" spans="1:7" ht="15" x14ac:dyDescent="0.25">
      <c r="A42" s="11">
        <v>60</v>
      </c>
      <c r="B42" s="11">
        <v>202.4</v>
      </c>
      <c r="C42" s="1">
        <f>$F$77+A42*$E$77</f>
        <v>224.63279618909678</v>
      </c>
      <c r="D42" s="1">
        <f>B42-C42</f>
        <v>-22.232796189096774</v>
      </c>
      <c r="E42" s="1">
        <f>ABS(D42)</f>
        <v>22.232796189096774</v>
      </c>
      <c r="F42" s="5">
        <f>D42^2</f>
        <v>494.29722638591602</v>
      </c>
      <c r="G42" s="10">
        <f>E42/B42</f>
        <v>0.10984583097379828</v>
      </c>
    </row>
    <row r="43" spans="1:7" ht="15" x14ac:dyDescent="0.25">
      <c r="A43" s="11">
        <v>41</v>
      </c>
      <c r="B43" s="11">
        <v>181.3</v>
      </c>
      <c r="C43" s="1">
        <f>$F$77+A43*$E$77</f>
        <v>160.03585551682801</v>
      </c>
      <c r="D43" s="1">
        <f>B43-C43</f>
        <v>21.264144483172004</v>
      </c>
      <c r="E43" s="1">
        <f>ABS(D43)</f>
        <v>21.264144483172004</v>
      </c>
      <c r="F43" s="5">
        <f>D43^2</f>
        <v>452.16384060121436</v>
      </c>
      <c r="G43" s="10">
        <f>E43/B43</f>
        <v>0.11728706278638722</v>
      </c>
    </row>
    <row r="44" spans="1:7" ht="15" x14ac:dyDescent="0.25">
      <c r="A44" s="11">
        <v>37</v>
      </c>
      <c r="B44" s="11">
        <v>152.80000000000001</v>
      </c>
      <c r="C44" s="1">
        <f>$F$77+A44*$E$77</f>
        <v>146.43649958582404</v>
      </c>
      <c r="D44" s="1">
        <f>B44-C44</f>
        <v>6.3635004141759737</v>
      </c>
      <c r="E44" s="1">
        <f>ABS(D44)</f>
        <v>6.3635004141759737</v>
      </c>
      <c r="F44" s="5">
        <f>D44^2</f>
        <v>40.494137521217787</v>
      </c>
      <c r="G44" s="10">
        <f>E44/B44</f>
        <v>4.1645945118952706E-2</v>
      </c>
    </row>
    <row r="45" spans="1:7" ht="15" x14ac:dyDescent="0.25">
      <c r="A45" s="11">
        <v>55</v>
      </c>
      <c r="B45" s="11">
        <v>162.80000000000001</v>
      </c>
      <c r="C45" s="1">
        <f>$F$77+A45*$E$77</f>
        <v>207.63360127534185</v>
      </c>
      <c r="D45" s="1">
        <f>B45-C45</f>
        <v>-44.833601275341834</v>
      </c>
      <c r="E45" s="1">
        <f>ABS(D45)</f>
        <v>44.833601275341834</v>
      </c>
      <c r="F45" s="5">
        <f>D45^2</f>
        <v>2010.051803316333</v>
      </c>
      <c r="G45" s="10">
        <f>E45/B45</f>
        <v>0.27539067122445843</v>
      </c>
    </row>
    <row r="46" spans="1:7" ht="15" x14ac:dyDescent="0.25">
      <c r="A46" s="11">
        <v>41</v>
      </c>
      <c r="B46" s="11">
        <v>73.400000000000006</v>
      </c>
      <c r="C46" s="1">
        <f>$F$77+A46*$E$77</f>
        <v>160.03585551682801</v>
      </c>
      <c r="D46" s="1">
        <f>B46-C46</f>
        <v>-86.635855516828002</v>
      </c>
      <c r="E46" s="1">
        <f>ABS(D46)</f>
        <v>86.635855516828002</v>
      </c>
      <c r="F46" s="5">
        <f>D46^2</f>
        <v>7505.7714611326974</v>
      </c>
      <c r="G46" s="10">
        <f>E46/B46</f>
        <v>1.1803250070412534</v>
      </c>
    </row>
    <row r="47" spans="1:7" ht="15" x14ac:dyDescent="0.25">
      <c r="A47" s="11">
        <v>11</v>
      </c>
      <c r="B47" s="11">
        <v>21.3</v>
      </c>
      <c r="C47" s="1">
        <f>$F$77+A47*$E$77</f>
        <v>58.040686034298368</v>
      </c>
      <c r="D47" s="1">
        <f>B47-C47</f>
        <v>-36.740686034298363</v>
      </c>
      <c r="E47" s="1">
        <f>ABS(D47)</f>
        <v>36.740686034298363</v>
      </c>
      <c r="F47" s="5">
        <f>D47^2</f>
        <v>1349.8780102708868</v>
      </c>
      <c r="G47" s="10">
        <f>E47/B47</f>
        <v>1.7249148372910028</v>
      </c>
    </row>
    <row r="48" spans="1:7" ht="15" x14ac:dyDescent="0.25">
      <c r="A48" s="11">
        <v>27</v>
      </c>
      <c r="B48" s="11">
        <v>92.6</v>
      </c>
      <c r="C48" s="1">
        <f>$F$77+A48*$E$77</f>
        <v>112.43810975831418</v>
      </c>
      <c r="D48" s="1">
        <f>B48-C48</f>
        <v>-19.838109758314189</v>
      </c>
      <c r="E48" s="1">
        <f>ABS(D48)</f>
        <v>19.838109758314189</v>
      </c>
      <c r="F48" s="5">
        <f>D48^2</f>
        <v>393.55059878292064</v>
      </c>
      <c r="G48" s="10">
        <f>E48/B48</f>
        <v>0.21423444663406255</v>
      </c>
    </row>
    <row r="49" spans="1:7" ht="15" x14ac:dyDescent="0.25">
      <c r="A49" s="11">
        <v>8</v>
      </c>
      <c r="B49" s="11">
        <v>76.099999999999994</v>
      </c>
      <c r="C49" s="1">
        <f>$F$77+A49*$E$77</f>
        <v>47.841169086045404</v>
      </c>
      <c r="D49" s="1">
        <f>B49-C49</f>
        <v>28.25883091395459</v>
      </c>
      <c r="E49" s="1">
        <f>ABS(D49)</f>
        <v>28.25883091395459</v>
      </c>
      <c r="F49" s="5">
        <f>D49^2</f>
        <v>798.56152462347563</v>
      </c>
      <c r="G49" s="10">
        <f>E49/B49</f>
        <v>0.37133811976287245</v>
      </c>
    </row>
    <row r="50" spans="1:7" ht="15" x14ac:dyDescent="0.25">
      <c r="A50" s="11">
        <v>3</v>
      </c>
      <c r="B50" s="11">
        <v>39.9</v>
      </c>
      <c r="C50" s="1">
        <f>$F$77+A50*$E$77</f>
        <v>30.841974172290463</v>
      </c>
      <c r="D50" s="1">
        <f>B50-C50</f>
        <v>9.0580258277095353</v>
      </c>
      <c r="E50" s="1">
        <f>ABS(D50)</f>
        <v>9.0580258277095353</v>
      </c>
      <c r="F50" s="5">
        <f>D50^2</f>
        <v>82.047831895453015</v>
      </c>
      <c r="G50" s="10">
        <f>E50/B50</f>
        <v>0.22701819117066505</v>
      </c>
    </row>
    <row r="51" spans="1:7" ht="15" x14ac:dyDescent="0.25">
      <c r="A51" s="11">
        <v>17</v>
      </c>
      <c r="B51" s="11">
        <v>142.1</v>
      </c>
      <c r="C51" s="1">
        <f>$F$77+A51*$E$77</f>
        <v>78.439719930804301</v>
      </c>
      <c r="D51" s="1">
        <f>B51-C51</f>
        <v>63.660280069195693</v>
      </c>
      <c r="E51" s="1">
        <f>ABS(D51)</f>
        <v>63.660280069195693</v>
      </c>
      <c r="F51" s="5">
        <f>D51^2</f>
        <v>4052.6312584884345</v>
      </c>
      <c r="G51" s="10">
        <f>E51/B51</f>
        <v>0.4479963410921583</v>
      </c>
    </row>
    <row r="52" spans="1:7" ht="15" x14ac:dyDescent="0.25">
      <c r="A52" s="11">
        <v>13</v>
      </c>
      <c r="B52" s="11">
        <v>93</v>
      </c>
      <c r="C52" s="1">
        <f>$F$77+A52*$E$77</f>
        <v>64.840363999800346</v>
      </c>
      <c r="D52" s="1">
        <f>B52-C52</f>
        <v>28.159636000199654</v>
      </c>
      <c r="E52" s="1">
        <f>ABS(D52)</f>
        <v>28.159636000199654</v>
      </c>
      <c r="F52" s="5">
        <f>D52^2</f>
        <v>792.96509966374038</v>
      </c>
      <c r="G52" s="10">
        <f>E52/B52</f>
        <v>0.30279178494838338</v>
      </c>
    </row>
    <row r="53" spans="1:7" ht="15" x14ac:dyDescent="0.25">
      <c r="A53" s="11">
        <v>13</v>
      </c>
      <c r="B53" s="11">
        <v>31.9</v>
      </c>
      <c r="C53" s="1">
        <f>$F$77+A53*$E$77</f>
        <v>64.840363999800346</v>
      </c>
      <c r="D53" s="1">
        <f>B53-C53</f>
        <v>-32.940363999800347</v>
      </c>
      <c r="E53" s="1">
        <f>ABS(D53)</f>
        <v>32.940363999800347</v>
      </c>
      <c r="F53" s="5">
        <f>D53^2</f>
        <v>1085.0675804393427</v>
      </c>
      <c r="G53" s="10">
        <f>E53/B53</f>
        <v>1.0326132915297914</v>
      </c>
    </row>
    <row r="54" spans="1:7" ht="15" x14ac:dyDescent="0.25">
      <c r="A54" s="11">
        <v>15</v>
      </c>
      <c r="B54" s="11">
        <v>32.1</v>
      </c>
      <c r="C54" s="1">
        <f>$F$77+A54*$E$77</f>
        <v>71.640041965302316</v>
      </c>
      <c r="D54" s="1">
        <f>B54-C54</f>
        <v>-39.540041965302315</v>
      </c>
      <c r="E54" s="1">
        <f>ABS(D54)</f>
        <v>39.540041965302315</v>
      </c>
      <c r="F54" s="5">
        <f>D54^2</f>
        <v>1563.4149186178681</v>
      </c>
      <c r="G54" s="10">
        <f>E54/B54</f>
        <v>1.2317770082648696</v>
      </c>
    </row>
    <row r="55" spans="1:7" ht="15" x14ac:dyDescent="0.25">
      <c r="A55" s="11">
        <v>8</v>
      </c>
      <c r="B55" s="11">
        <v>55.6</v>
      </c>
      <c r="C55" s="1">
        <f>$F$77+A55*$E$77</f>
        <v>47.841169086045404</v>
      </c>
      <c r="D55" s="1">
        <f>B55-C55</f>
        <v>7.758830913954597</v>
      </c>
      <c r="E55" s="1">
        <f>ABS(D55)</f>
        <v>7.758830913954597</v>
      </c>
      <c r="F55" s="5">
        <f>D55^2</f>
        <v>60.199457151337526</v>
      </c>
      <c r="G55" s="10">
        <f>E55/B55</f>
        <v>0.1395473185963057</v>
      </c>
    </row>
    <row r="56" spans="1:7" ht="15" x14ac:dyDescent="0.25">
      <c r="A56" s="11">
        <v>29</v>
      </c>
      <c r="B56" s="11">
        <v>133.30000000000001</v>
      </c>
      <c r="C56" s="1">
        <f>$F$77+A56*$E$77</f>
        <v>119.23778772381615</v>
      </c>
      <c r="D56" s="1">
        <f>B56-C56</f>
        <v>14.062212276183857</v>
      </c>
      <c r="E56" s="1">
        <f>ABS(D56)</f>
        <v>14.062212276183857</v>
      </c>
      <c r="F56" s="5">
        <f>D56^2</f>
        <v>197.74581410045596</v>
      </c>
      <c r="G56" s="10">
        <f>E56/B56</f>
        <v>0.10549296531270709</v>
      </c>
    </row>
    <row r="57" spans="1:7" ht="15" x14ac:dyDescent="0.25">
      <c r="A57" s="11">
        <v>30</v>
      </c>
      <c r="B57" s="11">
        <v>194.5</v>
      </c>
      <c r="C57" s="1">
        <f>$F$77+A57*$E$77</f>
        <v>122.63762670656715</v>
      </c>
      <c r="D57" s="1">
        <f>B57-C57</f>
        <v>71.862373293432853</v>
      </c>
      <c r="E57" s="1">
        <f>ABS(D57)</f>
        <v>71.862373293432853</v>
      </c>
      <c r="F57" s="5">
        <f>D57^2</f>
        <v>5164.2006953646915</v>
      </c>
      <c r="G57" s="10">
        <f>E57/B57</f>
        <v>0.36947235626443625</v>
      </c>
    </row>
    <row r="58" spans="1:7" ht="15" x14ac:dyDescent="0.25">
      <c r="A58" s="11">
        <v>24</v>
      </c>
      <c r="B58" s="11">
        <v>137.9</v>
      </c>
      <c r="C58" s="1">
        <f>$F$77+A58*$E$77</f>
        <v>102.23859281006121</v>
      </c>
      <c r="D58" s="1">
        <f>B58-C58</f>
        <v>35.661407189938799</v>
      </c>
      <c r="E58" s="1">
        <f>ABS(D58)</f>
        <v>35.661407189938799</v>
      </c>
      <c r="F58" s="5">
        <f>D58^2</f>
        <v>1271.7359627666187</v>
      </c>
      <c r="G58" s="10">
        <f>E58/B58</f>
        <v>0.2586033878893314</v>
      </c>
    </row>
    <row r="59" spans="1:7" ht="15" x14ac:dyDescent="0.25">
      <c r="A59" s="11">
        <v>9</v>
      </c>
      <c r="B59" s="11">
        <v>87.4</v>
      </c>
      <c r="C59" s="1">
        <f>$F$77+A59*$E$77</f>
        <v>51.24100806879639</v>
      </c>
      <c r="D59" s="1">
        <f>B59-C59</f>
        <v>36.158991931203616</v>
      </c>
      <c r="E59" s="1">
        <f>ABS(D59)</f>
        <v>36.158991931203616</v>
      </c>
      <c r="F59" s="5">
        <f>D59^2</f>
        <v>1307.4726974808482</v>
      </c>
      <c r="G59" s="10">
        <f>E59/B59</f>
        <v>0.41371844314878276</v>
      </c>
    </row>
    <row r="60" spans="1:7" ht="15" x14ac:dyDescent="0.25">
      <c r="A60" s="11">
        <v>31</v>
      </c>
      <c r="B60" s="11">
        <v>209.8</v>
      </c>
      <c r="C60" s="1">
        <f>$F$77+A60*$E$77</f>
        <v>126.03746568931813</v>
      </c>
      <c r="D60" s="1">
        <f>B60-C60</f>
        <v>83.762534310681886</v>
      </c>
      <c r="E60" s="1">
        <f>ABS(D60)</f>
        <v>83.762534310681886</v>
      </c>
      <c r="F60" s="5">
        <f>D60^2</f>
        <v>7016.16215414816</v>
      </c>
      <c r="G60" s="10">
        <f>E60/B60</f>
        <v>0.3992494485733169</v>
      </c>
    </row>
    <row r="61" spans="1:7" ht="15" x14ac:dyDescent="0.25">
      <c r="A61" s="11">
        <v>14</v>
      </c>
      <c r="B61" s="11">
        <v>95.5</v>
      </c>
      <c r="C61" s="1">
        <f>$F$77+A61*$E$77</f>
        <v>68.240202982551324</v>
      </c>
      <c r="D61" s="1">
        <f>B61-C61</f>
        <v>27.259797017448676</v>
      </c>
      <c r="E61" s="1">
        <f>ABS(D61)</f>
        <v>27.259797017448676</v>
      </c>
      <c r="F61" s="5">
        <f>D61^2</f>
        <v>743.09653343250375</v>
      </c>
      <c r="G61" s="10">
        <f>E61/B61</f>
        <v>0.28544290070626888</v>
      </c>
    </row>
    <row r="62" spans="1:7" ht="15" x14ac:dyDescent="0.25">
      <c r="A62" s="11">
        <v>53</v>
      </c>
      <c r="B62" s="11">
        <v>244.6</v>
      </c>
      <c r="C62" s="1">
        <f>$F$77+A62*$E$77</f>
        <v>200.83392330983986</v>
      </c>
      <c r="D62" s="1">
        <f>B62-C62</f>
        <v>43.766076690160133</v>
      </c>
      <c r="E62" s="1">
        <f>ABS(D62)</f>
        <v>43.766076690160133</v>
      </c>
      <c r="F62" s="5">
        <f>D62^2</f>
        <v>1915.4694688489783</v>
      </c>
      <c r="G62" s="10">
        <f>E62/B62</f>
        <v>0.17892917698348379</v>
      </c>
    </row>
    <row r="63" spans="1:7" ht="15" x14ac:dyDescent="0.25">
      <c r="A63" s="11">
        <v>26</v>
      </c>
      <c r="B63" s="11">
        <v>187.5</v>
      </c>
      <c r="C63" s="1">
        <f>$F$77+A63*$E$77</f>
        <v>109.03827077556319</v>
      </c>
      <c r="D63" s="1">
        <f>B63-C63</f>
        <v>78.461729224436809</v>
      </c>
      <c r="E63" s="1">
        <f>ABS(D63)</f>
        <v>78.461729224436809</v>
      </c>
      <c r="F63" s="5">
        <f>D63^2</f>
        <v>6156.2429528888415</v>
      </c>
      <c r="G63" s="10">
        <f>E63/B63</f>
        <v>0.41846255586366299</v>
      </c>
    </row>
    <row r="67" spans="3:9" ht="15.75" customHeight="1" x14ac:dyDescent="0.2">
      <c r="D67" s="2"/>
      <c r="E67" s="2"/>
      <c r="F67" s="2"/>
      <c r="G67" s="2"/>
    </row>
    <row r="68" spans="3:9" ht="15.75" customHeight="1" x14ac:dyDescent="0.2">
      <c r="C68" s="2"/>
      <c r="D68" s="7" t="s">
        <v>5</v>
      </c>
      <c r="E68" s="9">
        <f>AVERAGE(E2:E63)</f>
        <v>28.606381492488342</v>
      </c>
      <c r="F68" s="8"/>
      <c r="G68" s="2"/>
      <c r="H68" s="2"/>
      <c r="I68" s="2"/>
    </row>
    <row r="69" spans="3:9" ht="15.75" customHeight="1" x14ac:dyDescent="0.2">
      <c r="C69" s="2"/>
      <c r="D69" s="7" t="s">
        <v>6</v>
      </c>
      <c r="E69" s="2"/>
      <c r="F69" s="9">
        <f>AVERAGE(F2:F63)</f>
        <v>1264.2581650650545</v>
      </c>
      <c r="G69" s="8"/>
      <c r="H69" s="2"/>
      <c r="I69" s="2"/>
    </row>
    <row r="70" spans="3:9" ht="15.75" customHeight="1" x14ac:dyDescent="0.2">
      <c r="C70" s="2"/>
      <c r="D70" s="7" t="s">
        <v>7</v>
      </c>
      <c r="E70" s="2"/>
      <c r="F70" s="9">
        <f>F69^0.5</f>
        <v>35.556408213781303</v>
      </c>
      <c r="G70" s="8"/>
      <c r="H70" s="2"/>
      <c r="I70" s="2"/>
    </row>
    <row r="71" spans="3:9" ht="15.75" customHeight="1" x14ac:dyDescent="0.2">
      <c r="C71" s="2"/>
      <c r="D71" s="7" t="s">
        <v>8</v>
      </c>
      <c r="E71" s="2"/>
      <c r="F71" s="2"/>
      <c r="G71" s="6">
        <f>AVERAGE(G2:G63)</f>
        <v>0.66342142585119135</v>
      </c>
      <c r="H71" s="6"/>
      <c r="I71" s="2"/>
    </row>
    <row r="72" spans="3:9" ht="15.75" customHeight="1" x14ac:dyDescent="0.2">
      <c r="C72" s="2"/>
      <c r="D72" s="2"/>
      <c r="E72" s="2"/>
      <c r="F72" s="2"/>
      <c r="G72" s="2"/>
      <c r="H72" s="2"/>
      <c r="I72" s="2"/>
    </row>
    <row r="73" spans="3:9" ht="15.75" customHeight="1" x14ac:dyDescent="0.2">
      <c r="C73" s="2"/>
      <c r="D73" s="3"/>
      <c r="E73" s="2" t="s">
        <v>9</v>
      </c>
      <c r="F73" s="5">
        <f>CORREL(A2:B63,B2:C63)</f>
        <v>0.65675010235030618</v>
      </c>
      <c r="G73" s="2"/>
      <c r="H73" s="2"/>
      <c r="I73" s="2"/>
    </row>
    <row r="74" spans="3:9" ht="15.75" customHeight="1" x14ac:dyDescent="0.2">
      <c r="C74" s="2"/>
      <c r="D74" s="2"/>
      <c r="E74" s="2" t="s">
        <v>10</v>
      </c>
      <c r="F74" s="5">
        <f>F73^2</f>
        <v>0.43132069693713765</v>
      </c>
      <c r="G74" s="2"/>
      <c r="H74" s="2"/>
      <c r="I74" s="2"/>
    </row>
    <row r="75" spans="3:9" ht="15.75" customHeight="1" x14ac:dyDescent="0.2">
      <c r="C75" s="2"/>
      <c r="D75" s="2"/>
      <c r="E75" s="2"/>
      <c r="F75" s="2"/>
      <c r="G75" s="2"/>
      <c r="H75" s="2"/>
      <c r="I75" s="2"/>
    </row>
    <row r="76" spans="3:9" ht="15.75" customHeight="1" x14ac:dyDescent="0.2">
      <c r="C76" s="2"/>
      <c r="D76" s="2"/>
      <c r="E76" s="2" t="s">
        <v>11</v>
      </c>
      <c r="F76" s="2" t="s">
        <v>12</v>
      </c>
      <c r="G76" s="2"/>
      <c r="H76" s="2"/>
      <c r="I76" s="2"/>
    </row>
    <row r="77" spans="3:9" ht="15.75" customHeight="1" x14ac:dyDescent="0.2">
      <c r="C77" s="2"/>
      <c r="D77" s="2" t="s">
        <v>13</v>
      </c>
      <c r="E77" s="5">
        <f t="array" ref="E77:F81">LINEST(B2:B63,A2:A63,TRUE,TRUE)</f>
        <v>3.3998389827509881</v>
      </c>
      <c r="F77" s="5">
        <v>20.6424572240375</v>
      </c>
      <c r="G77" s="2"/>
      <c r="H77" s="2"/>
      <c r="I77" s="2"/>
    </row>
    <row r="78" spans="3:9" ht="15.75" customHeight="1" x14ac:dyDescent="0.2">
      <c r="C78" s="2"/>
      <c r="D78" s="2" t="s">
        <v>14</v>
      </c>
      <c r="E78" s="5">
        <v>0.19813916800325682</v>
      </c>
      <c r="F78" s="5">
        <v>6.5067021080808658</v>
      </c>
      <c r="G78" s="2"/>
      <c r="H78" s="2"/>
      <c r="I78" s="2"/>
    </row>
    <row r="79" spans="3:9" ht="15.75" customHeight="1" x14ac:dyDescent="0.2">
      <c r="C79" s="2"/>
      <c r="D79" s="2"/>
      <c r="E79" s="5">
        <v>0.83071215157831846</v>
      </c>
      <c r="F79" s="5">
        <v>36.144157258131727</v>
      </c>
      <c r="G79" s="2"/>
      <c r="H79" s="2"/>
      <c r="I79" s="2"/>
    </row>
    <row r="80" spans="3:9" ht="15.75" customHeight="1" x14ac:dyDescent="0.2">
      <c r="C80" s="2"/>
      <c r="D80" s="2"/>
      <c r="E80" s="5">
        <v>294.42591160202562</v>
      </c>
      <c r="F80" s="5">
        <v>60</v>
      </c>
      <c r="G80" s="2"/>
      <c r="H80" s="2"/>
      <c r="I80" s="2"/>
    </row>
    <row r="81" spans="3:9" ht="15.75" customHeight="1" x14ac:dyDescent="0.2">
      <c r="C81" s="2"/>
      <c r="D81" s="2"/>
      <c r="E81" s="5">
        <v>384638.04150790226</v>
      </c>
      <c r="F81" s="5">
        <v>78384.006234033382</v>
      </c>
      <c r="G81" s="2"/>
      <c r="H81" s="2"/>
      <c r="I81" s="2"/>
    </row>
    <row r="82" spans="3:9" ht="15.75" customHeight="1" x14ac:dyDescent="0.2">
      <c r="C82" s="2"/>
      <c r="D82" s="2"/>
      <c r="E82" s="2"/>
      <c r="F82" s="2"/>
      <c r="G82" s="2"/>
      <c r="H82" s="2"/>
      <c r="I82" s="2"/>
    </row>
    <row r="83" spans="3:9" ht="15.75" customHeight="1" x14ac:dyDescent="0.2">
      <c r="C83" s="2"/>
      <c r="D83" s="2" t="s">
        <v>15</v>
      </c>
      <c r="E83" s="2" t="str">
        <f>IF((E77-E78*2)&gt;0,"Yes","No")</f>
        <v>Yes</v>
      </c>
      <c r="F83" s="3"/>
      <c r="G83" s="2"/>
      <c r="H83" s="2"/>
      <c r="I83" s="2"/>
    </row>
    <row r="84" spans="3:9" ht="15.75" customHeight="1" x14ac:dyDescent="0.2">
      <c r="C84" s="2"/>
      <c r="D84" s="2" t="s">
        <v>16</v>
      </c>
      <c r="E84" s="2" t="str">
        <f>IF((E77-E78*3)&gt;0,"Yes","No")</f>
        <v>Yes</v>
      </c>
      <c r="F84" s="3"/>
      <c r="G84" s="2"/>
      <c r="H84" s="2"/>
      <c r="I84" s="2"/>
    </row>
    <row r="86" spans="3:9" ht="15.75" customHeight="1" x14ac:dyDescent="0.2">
      <c r="C86" s="4" t="s">
        <v>17</v>
      </c>
      <c r="D86" s="3"/>
      <c r="E86" s="2"/>
      <c r="F86" s="2" t="s">
        <v>18</v>
      </c>
    </row>
  </sheetData>
  <phoneticPr fontId="2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523A7F-4E6D-4B1B-8E20-3E8D04197F23}">
  <sheetPr>
    <outlinePr summaryBelow="0" summaryRight="0"/>
  </sheetPr>
  <dimension ref="A1:S53"/>
  <sheetViews>
    <sheetView tabSelected="1" workbookViewId="0">
      <pane ySplit="1" topLeftCell="A2" activePane="bottomLeft" state="frozen"/>
      <selection pane="bottomLeft" activeCell="B3" sqref="B3"/>
    </sheetView>
  </sheetViews>
  <sheetFormatPr defaultColWidth="14.42578125" defaultRowHeight="15.75" customHeight="1" x14ac:dyDescent="0.2"/>
  <cols>
    <col min="1" max="1" width="7.5703125" style="1" customWidth="1"/>
    <col min="2" max="2" width="14.5703125" style="1" customWidth="1"/>
    <col min="3" max="3" width="10.5703125" style="1" customWidth="1"/>
    <col min="4" max="4" width="8.85546875" style="1" customWidth="1"/>
    <col min="5" max="16384" width="14.42578125" style="1"/>
  </cols>
  <sheetData>
    <row r="1" spans="1:16" ht="15.75" customHeight="1" x14ac:dyDescent="0.2">
      <c r="A1" s="2" t="s">
        <v>50</v>
      </c>
      <c r="B1" s="2" t="s">
        <v>25</v>
      </c>
      <c r="C1" s="2" t="s">
        <v>24</v>
      </c>
      <c r="D1" s="2" t="s">
        <v>49</v>
      </c>
      <c r="E1" s="2" t="s">
        <v>0</v>
      </c>
      <c r="F1" s="2" t="s">
        <v>3</v>
      </c>
      <c r="G1" s="2" t="s">
        <v>48</v>
      </c>
      <c r="H1" s="2" t="s">
        <v>47</v>
      </c>
    </row>
    <row r="2" spans="1:16" ht="15.75" customHeight="1" x14ac:dyDescent="0.2">
      <c r="A2" s="2" t="s">
        <v>23</v>
      </c>
      <c r="B2" s="2">
        <v>37.85</v>
      </c>
      <c r="C2" s="2">
        <v>15</v>
      </c>
      <c r="D2" s="2">
        <v>12.7</v>
      </c>
      <c r="G2" s="2"/>
      <c r="H2" s="2"/>
      <c r="K2" s="2" t="s">
        <v>46</v>
      </c>
    </row>
    <row r="3" spans="1:16" ht="15.75" customHeight="1" x14ac:dyDescent="0.2">
      <c r="A3" s="2" t="s">
        <v>23</v>
      </c>
      <c r="B3" s="2">
        <v>31.56</v>
      </c>
      <c r="C3" s="2">
        <v>18.2</v>
      </c>
      <c r="D3" s="2">
        <v>4</v>
      </c>
    </row>
    <row r="4" spans="1:16" ht="15.75" customHeight="1" x14ac:dyDescent="0.2">
      <c r="A4" s="2" t="s">
        <v>23</v>
      </c>
      <c r="B4" s="2">
        <v>28.34</v>
      </c>
      <c r="C4" s="2">
        <v>16.100000000000001</v>
      </c>
      <c r="D4" s="2">
        <v>3</v>
      </c>
      <c r="G4" s="17"/>
      <c r="H4" s="17"/>
      <c r="I4" s="16"/>
      <c r="J4" s="16"/>
      <c r="K4" s="16" t="s">
        <v>45</v>
      </c>
      <c r="L4" s="16"/>
    </row>
    <row r="5" spans="1:16" ht="15.75" customHeight="1" x14ac:dyDescent="0.2">
      <c r="A5" s="2" t="s">
        <v>23</v>
      </c>
      <c r="B5" s="2">
        <v>38.380000000000003</v>
      </c>
      <c r="C5" s="2">
        <v>18.100000000000001</v>
      </c>
      <c r="D5" s="2">
        <v>4.3</v>
      </c>
      <c r="G5" s="2"/>
      <c r="H5" s="2"/>
      <c r="K5" s="2" t="s">
        <v>44</v>
      </c>
      <c r="L5" s="2">
        <v>0.47905455018325288</v>
      </c>
    </row>
    <row r="6" spans="1:16" ht="15.75" customHeight="1" x14ac:dyDescent="0.2">
      <c r="A6" s="2" t="s">
        <v>23</v>
      </c>
      <c r="B6" s="2">
        <v>47.26</v>
      </c>
      <c r="C6" s="2">
        <v>22.7</v>
      </c>
      <c r="D6" s="2">
        <v>5.6</v>
      </c>
      <c r="G6" s="2"/>
      <c r="H6" s="2"/>
      <c r="K6" s="2" t="s">
        <v>43</v>
      </c>
      <c r="L6" s="2">
        <v>0.22949326205127873</v>
      </c>
    </row>
    <row r="7" spans="1:16" ht="15.75" customHeight="1" x14ac:dyDescent="0.2">
      <c r="A7" s="2" t="s">
        <v>23</v>
      </c>
      <c r="B7" s="2">
        <v>33.22</v>
      </c>
      <c r="C7" s="2">
        <v>21.7</v>
      </c>
      <c r="D7" s="2">
        <v>5.8</v>
      </c>
      <c r="G7" s="2"/>
      <c r="H7" s="2"/>
      <c r="K7" s="2" t="s">
        <v>42</v>
      </c>
      <c r="L7" s="2">
        <v>0.17812614618803069</v>
      </c>
    </row>
    <row r="8" spans="1:16" ht="15.75" customHeight="1" x14ac:dyDescent="0.2">
      <c r="A8" s="2" t="s">
        <v>23</v>
      </c>
      <c r="B8" s="2">
        <v>36.159999999999997</v>
      </c>
      <c r="C8" s="2">
        <v>19.7</v>
      </c>
      <c r="D8" s="2">
        <v>3.7</v>
      </c>
      <c r="G8" s="2"/>
      <c r="H8" s="2"/>
      <c r="K8" s="2" t="s">
        <v>30</v>
      </c>
      <c r="L8" s="2">
        <v>2.2380504308428937</v>
      </c>
    </row>
    <row r="9" spans="1:16" ht="15.75" customHeight="1" x14ac:dyDescent="0.2">
      <c r="A9" s="2" t="s">
        <v>23</v>
      </c>
      <c r="B9" s="2">
        <v>34.14</v>
      </c>
      <c r="C9" s="2">
        <v>24.8</v>
      </c>
      <c r="D9" s="2">
        <v>13.8</v>
      </c>
      <c r="G9" s="2"/>
      <c r="H9" s="2"/>
      <c r="I9" s="15"/>
      <c r="J9" s="15"/>
      <c r="K9" s="15" t="s">
        <v>41</v>
      </c>
      <c r="L9" s="15">
        <v>33</v>
      </c>
    </row>
    <row r="10" spans="1:16" ht="15.75" customHeight="1" x14ac:dyDescent="0.2">
      <c r="A10" s="2" t="s">
        <v>23</v>
      </c>
      <c r="B10" s="2">
        <v>29.92</v>
      </c>
      <c r="C10" s="2">
        <v>14.4</v>
      </c>
      <c r="D10" s="2">
        <v>2.8</v>
      </c>
    </row>
    <row r="11" spans="1:16" ht="15.75" customHeight="1" x14ac:dyDescent="0.2">
      <c r="A11" s="2" t="s">
        <v>23</v>
      </c>
      <c r="B11" s="2">
        <v>28.24</v>
      </c>
      <c r="C11" s="2">
        <v>14</v>
      </c>
      <c r="D11" s="2">
        <v>3.7</v>
      </c>
      <c r="G11" s="2"/>
      <c r="H11" s="2"/>
      <c r="K11" s="2" t="s">
        <v>40</v>
      </c>
    </row>
    <row r="12" spans="1:16" ht="15.75" customHeight="1" x14ac:dyDescent="0.2">
      <c r="A12" s="2" t="s">
        <v>23</v>
      </c>
      <c r="B12" s="2">
        <v>39.93</v>
      </c>
      <c r="C12" s="2">
        <v>25.5</v>
      </c>
      <c r="D12" s="2">
        <v>5</v>
      </c>
      <c r="G12" s="17"/>
      <c r="H12" s="17"/>
      <c r="I12" s="16"/>
      <c r="J12" s="16"/>
      <c r="K12" s="16"/>
      <c r="L12" s="16" t="s">
        <v>39</v>
      </c>
      <c r="M12" s="16" t="s">
        <v>38</v>
      </c>
      <c r="N12" s="16" t="s">
        <v>37</v>
      </c>
      <c r="O12" s="16" t="s">
        <v>36</v>
      </c>
      <c r="P12" s="16" t="s">
        <v>35</v>
      </c>
    </row>
    <row r="13" spans="1:16" ht="15.75" customHeight="1" x14ac:dyDescent="0.2">
      <c r="A13" s="2" t="s">
        <v>23</v>
      </c>
      <c r="B13" s="2">
        <v>32.74</v>
      </c>
      <c r="C13" s="2">
        <v>17.100000000000001</v>
      </c>
      <c r="D13" s="2">
        <v>3.9</v>
      </c>
      <c r="G13" s="2"/>
      <c r="H13" s="2"/>
      <c r="K13" s="2" t="s">
        <v>34</v>
      </c>
      <c r="L13" s="2">
        <v>2</v>
      </c>
      <c r="M13" s="2">
        <v>44.756332312542298</v>
      </c>
      <c r="N13" s="2">
        <v>22.378166156271149</v>
      </c>
      <c r="O13" s="2">
        <v>4.4677077580576317</v>
      </c>
      <c r="P13" s="2">
        <v>2.0028416470089794E-2</v>
      </c>
    </row>
    <row r="14" spans="1:16" ht="15.75" customHeight="1" x14ac:dyDescent="0.2">
      <c r="A14" s="2" t="s">
        <v>23</v>
      </c>
      <c r="B14" s="2">
        <v>31.38</v>
      </c>
      <c r="C14" s="2">
        <v>16</v>
      </c>
      <c r="D14" s="2">
        <v>3.3</v>
      </c>
      <c r="G14" s="2"/>
      <c r="H14" s="2"/>
      <c r="K14" s="2" t="s">
        <v>33</v>
      </c>
      <c r="L14" s="2">
        <v>30</v>
      </c>
      <c r="M14" s="2">
        <v>150.26609192988187</v>
      </c>
      <c r="N14" s="2">
        <v>5.0088697309960626</v>
      </c>
    </row>
    <row r="15" spans="1:16" ht="15.75" customHeight="1" x14ac:dyDescent="0.2">
      <c r="A15" s="2" t="s">
        <v>23</v>
      </c>
      <c r="B15" s="2">
        <v>45.18</v>
      </c>
      <c r="C15" s="2">
        <v>30.7</v>
      </c>
      <c r="D15" s="2">
        <v>6.7</v>
      </c>
      <c r="G15" s="2"/>
      <c r="H15" s="2"/>
      <c r="I15" s="15"/>
      <c r="J15" s="15"/>
      <c r="K15" s="15" t="s">
        <v>32</v>
      </c>
      <c r="L15" s="15">
        <v>32</v>
      </c>
      <c r="M15" s="15">
        <v>195.02242424242417</v>
      </c>
      <c r="N15" s="18"/>
      <c r="O15" s="18"/>
      <c r="P15" s="18"/>
    </row>
    <row r="16" spans="1:16" ht="15.75" customHeight="1" x14ac:dyDescent="0.2">
      <c r="A16" s="2" t="s">
        <v>23</v>
      </c>
      <c r="B16" s="2">
        <v>38.659999999999997</v>
      </c>
      <c r="C16" s="2">
        <v>18.600000000000001</v>
      </c>
      <c r="D16" s="2">
        <v>5.0999999999999996</v>
      </c>
    </row>
    <row r="17" spans="1:19" ht="15.75" customHeight="1" x14ac:dyDescent="0.2">
      <c r="A17" s="2" t="s">
        <v>23</v>
      </c>
      <c r="B17" s="2">
        <v>27.08</v>
      </c>
      <c r="C17" s="2">
        <v>13.9</v>
      </c>
      <c r="D17" s="2">
        <v>3.5</v>
      </c>
      <c r="G17" s="17"/>
      <c r="H17" s="17"/>
      <c r="I17" s="16"/>
      <c r="J17" s="16"/>
      <c r="K17" s="16"/>
      <c r="L17" s="16" t="s">
        <v>31</v>
      </c>
      <c r="M17" s="16" t="s">
        <v>30</v>
      </c>
      <c r="N17" s="16" t="s">
        <v>29</v>
      </c>
      <c r="O17" s="16" t="s">
        <v>28</v>
      </c>
      <c r="P17" s="16" t="s">
        <v>27</v>
      </c>
      <c r="Q17" s="16" t="s">
        <v>26</v>
      </c>
      <c r="R17" s="16" t="s">
        <v>27</v>
      </c>
      <c r="S17" s="16" t="s">
        <v>26</v>
      </c>
    </row>
    <row r="18" spans="1:19" ht="15.75" customHeight="1" x14ac:dyDescent="0.2">
      <c r="A18" s="2" t="s">
        <v>23</v>
      </c>
      <c r="B18" s="2">
        <v>26.83</v>
      </c>
      <c r="C18" s="2">
        <v>13.3</v>
      </c>
      <c r="D18" s="2">
        <v>3.4</v>
      </c>
      <c r="G18" s="2"/>
      <c r="H18" s="2"/>
      <c r="K18" s="2" t="s">
        <v>12</v>
      </c>
      <c r="L18" s="2">
        <v>-1.3860575027794084</v>
      </c>
      <c r="M18" s="2">
        <v>2.4707077272594953</v>
      </c>
      <c r="N18" s="2">
        <v>-0.56099614190984093</v>
      </c>
      <c r="O18" s="2">
        <v>0.57896669104227449</v>
      </c>
      <c r="P18" s="2">
        <v>-6.4319157548956207</v>
      </c>
      <c r="Q18" s="2">
        <v>3.6598007493368039</v>
      </c>
      <c r="R18" s="2">
        <v>-6.4319157548956207</v>
      </c>
      <c r="S18" s="2">
        <v>3.6598007493368039</v>
      </c>
    </row>
    <row r="19" spans="1:19" ht="15.75" customHeight="1" x14ac:dyDescent="0.2">
      <c r="A19" s="2" t="s">
        <v>23</v>
      </c>
      <c r="B19" s="2">
        <v>33.18</v>
      </c>
      <c r="C19" s="2">
        <v>17.600000000000001</v>
      </c>
      <c r="D19" s="2">
        <v>3.7</v>
      </c>
      <c r="G19" s="2"/>
      <c r="H19" s="2"/>
      <c r="I19" s="15"/>
      <c r="J19" s="15"/>
      <c r="K19" s="2" t="s">
        <v>25</v>
      </c>
      <c r="L19" s="2">
        <v>0.1272500654285782</v>
      </c>
      <c r="M19" s="2">
        <v>0.11377117068842994</v>
      </c>
      <c r="N19" s="2">
        <v>1.1184737280858357</v>
      </c>
      <c r="O19" s="2">
        <v>0.27224113477895823</v>
      </c>
      <c r="P19" s="2">
        <v>-0.10510165879090178</v>
      </c>
      <c r="Q19" s="2">
        <v>0.35960178964805817</v>
      </c>
      <c r="R19" s="2">
        <v>-0.10510165879090178</v>
      </c>
      <c r="S19" s="2">
        <v>0.35960178964805817</v>
      </c>
    </row>
    <row r="20" spans="1:19" ht="15.75" customHeight="1" x14ac:dyDescent="0.2">
      <c r="A20" s="2" t="s">
        <v>23</v>
      </c>
      <c r="B20" s="2">
        <v>27.37</v>
      </c>
      <c r="C20" s="2">
        <v>12.5</v>
      </c>
      <c r="D20" s="2">
        <v>2.7</v>
      </c>
      <c r="G20" s="2"/>
      <c r="H20" s="2"/>
      <c r="K20" s="15" t="s">
        <v>24</v>
      </c>
      <c r="L20" s="15">
        <v>0.10189003101455185</v>
      </c>
      <c r="M20" s="15">
        <v>0.13235968337923745</v>
      </c>
      <c r="N20" s="15">
        <v>0.76979657561295423</v>
      </c>
      <c r="O20" s="15">
        <v>0.44744000682230795</v>
      </c>
      <c r="P20" s="15">
        <v>-0.168424500023651</v>
      </c>
      <c r="Q20" s="15">
        <v>0.37220456205275471</v>
      </c>
      <c r="R20" s="15">
        <v>-0.168424500023651</v>
      </c>
      <c r="S20" s="15">
        <v>0.37220456205275471</v>
      </c>
    </row>
    <row r="21" spans="1:19" ht="15.75" customHeight="1" x14ac:dyDescent="0.2">
      <c r="A21" s="2" t="s">
        <v>23</v>
      </c>
      <c r="B21" s="2">
        <v>30.46</v>
      </c>
      <c r="C21" s="2">
        <v>19</v>
      </c>
      <c r="D21" s="2">
        <v>3.6</v>
      </c>
      <c r="G21" s="2"/>
      <c r="H21" s="2"/>
    </row>
    <row r="22" spans="1:19" ht="15.75" customHeight="1" x14ac:dyDescent="0.2">
      <c r="A22" s="2" t="s">
        <v>23</v>
      </c>
      <c r="B22" s="2">
        <v>45.55</v>
      </c>
      <c r="C22" s="2">
        <v>23.4</v>
      </c>
      <c r="D22" s="2">
        <v>7.3</v>
      </c>
      <c r="G22" s="2"/>
      <c r="H22" s="2"/>
    </row>
    <row r="23" spans="1:19" ht="15.75" customHeight="1" x14ac:dyDescent="0.2">
      <c r="A23" s="2" t="s">
        <v>23</v>
      </c>
      <c r="B23" s="2">
        <v>30.47</v>
      </c>
      <c r="C23" s="2">
        <v>15.3</v>
      </c>
      <c r="D23" s="2">
        <v>5</v>
      </c>
    </row>
    <row r="24" spans="1:19" ht="15.75" customHeight="1" x14ac:dyDescent="0.2">
      <c r="A24" s="2" t="s">
        <v>23</v>
      </c>
      <c r="B24" s="2">
        <v>46.58</v>
      </c>
      <c r="C24" s="2">
        <v>34.700000000000003</v>
      </c>
      <c r="D24" s="2">
        <v>7.5</v>
      </c>
    </row>
    <row r="25" spans="1:19" ht="12.75" x14ac:dyDescent="0.2">
      <c r="A25" s="2" t="s">
        <v>23</v>
      </c>
      <c r="B25" s="2">
        <v>34.479999999999997</v>
      </c>
      <c r="C25" s="2">
        <v>18</v>
      </c>
      <c r="D25" s="2">
        <v>3.7</v>
      </c>
    </row>
    <row r="26" spans="1:19" ht="12.75" x14ac:dyDescent="0.2">
      <c r="A26" s="2" t="s">
        <v>23</v>
      </c>
      <c r="B26" s="2">
        <v>33.840000000000003</v>
      </c>
      <c r="C26" s="2">
        <v>20.5</v>
      </c>
      <c r="D26" s="2">
        <v>5.0999999999999996</v>
      </c>
    </row>
    <row r="27" spans="1:19" ht="12.75" x14ac:dyDescent="0.2">
      <c r="A27" s="2" t="s">
        <v>23</v>
      </c>
      <c r="B27" s="2">
        <v>36.159999999999997</v>
      </c>
      <c r="C27" s="2">
        <v>21.2</v>
      </c>
      <c r="D27" s="2">
        <v>4.7</v>
      </c>
    </row>
    <row r="28" spans="1:19" ht="12.75" x14ac:dyDescent="0.2">
      <c r="A28" s="2" t="s">
        <v>23</v>
      </c>
      <c r="B28" s="2">
        <v>30.33</v>
      </c>
      <c r="C28" s="2">
        <v>18.7</v>
      </c>
      <c r="D28" s="2">
        <v>3.2</v>
      </c>
    </row>
    <row r="29" spans="1:19" ht="12.75" x14ac:dyDescent="0.2">
      <c r="A29" s="2" t="s">
        <v>23</v>
      </c>
      <c r="B29" s="2">
        <v>26.88</v>
      </c>
      <c r="C29" s="2">
        <v>13.8</v>
      </c>
      <c r="D29" s="2">
        <v>2.6</v>
      </c>
    </row>
    <row r="30" spans="1:19" ht="12.75" x14ac:dyDescent="0.2">
      <c r="A30" s="2" t="s">
        <v>23</v>
      </c>
      <c r="B30" s="2">
        <v>36.42</v>
      </c>
      <c r="C30" s="2">
        <v>18.2</v>
      </c>
      <c r="D30" s="2">
        <v>4.5</v>
      </c>
    </row>
    <row r="31" spans="1:19" ht="12.75" x14ac:dyDescent="0.2">
      <c r="A31" s="2" t="s">
        <v>23</v>
      </c>
      <c r="B31" s="2">
        <v>38.15</v>
      </c>
      <c r="C31" s="2">
        <v>18.7</v>
      </c>
      <c r="D31" s="2">
        <v>4.5999999999999996</v>
      </c>
    </row>
    <row r="32" spans="1:19" ht="12.75" x14ac:dyDescent="0.2">
      <c r="A32" s="2" t="s">
        <v>23</v>
      </c>
      <c r="B32" s="2">
        <v>31.17</v>
      </c>
      <c r="C32" s="2">
        <v>14.3</v>
      </c>
      <c r="D32" s="2">
        <v>4.8</v>
      </c>
    </row>
    <row r="33" spans="1:8" ht="12.75" x14ac:dyDescent="0.2">
      <c r="A33" s="2" t="s">
        <v>23</v>
      </c>
      <c r="B33" s="2">
        <v>39.28</v>
      </c>
      <c r="C33" s="2">
        <v>24.8</v>
      </c>
      <c r="D33" s="2">
        <v>5.3</v>
      </c>
    </row>
    <row r="34" spans="1:8" ht="12.75" x14ac:dyDescent="0.2">
      <c r="A34" s="2" t="s">
        <v>23</v>
      </c>
      <c r="B34" s="2">
        <v>32.78</v>
      </c>
      <c r="C34" s="2">
        <v>18.399999999999999</v>
      </c>
      <c r="D34" s="2">
        <v>4.8</v>
      </c>
    </row>
    <row r="35" spans="1:8" ht="12.75" x14ac:dyDescent="0.2">
      <c r="A35" s="14" t="s">
        <v>22</v>
      </c>
      <c r="B35" s="14">
        <v>34.74</v>
      </c>
      <c r="C35" s="14">
        <v>20.100000000000001</v>
      </c>
      <c r="D35" s="14">
        <v>4.0999999999999996</v>
      </c>
      <c r="E35" s="1">
        <f>$L$18+B35*$L$19+C35*$L$20</f>
        <v>5.0825993936018907</v>
      </c>
      <c r="F35" s="1">
        <f>(D35-E35)^2</f>
        <v>0.96550156830680411</v>
      </c>
      <c r="G35" s="1">
        <f>ABS(D35-E35)</f>
        <v>0.98259939360189108</v>
      </c>
      <c r="H35" s="13">
        <f>G35/D35</f>
        <v>0.2396583886833881</v>
      </c>
    </row>
    <row r="36" spans="1:8" ht="12.75" x14ac:dyDescent="0.2">
      <c r="A36" s="14" t="s">
        <v>22</v>
      </c>
      <c r="B36" s="14">
        <v>41.81</v>
      </c>
      <c r="C36" s="14">
        <v>25.9</v>
      </c>
      <c r="D36" s="14">
        <v>6.6</v>
      </c>
      <c r="E36" s="1">
        <f>$L$18+B36*$L$19+C36*$L$20</f>
        <v>6.5732195360663388</v>
      </c>
      <c r="F36" s="1">
        <f>(D36-E36)^2</f>
        <v>7.1719324850210938E-4</v>
      </c>
      <c r="G36" s="1">
        <f>ABS(D36-E36)</f>
        <v>2.6780463933660847E-2</v>
      </c>
      <c r="H36" s="13">
        <f>G36/D36</f>
        <v>4.057646050554674E-3</v>
      </c>
    </row>
    <row r="37" spans="1:8" ht="12.75" x14ac:dyDescent="0.2">
      <c r="A37" s="14" t="s">
        <v>22</v>
      </c>
      <c r="B37" s="14">
        <v>40.04</v>
      </c>
      <c r="C37" s="14">
        <v>21.1</v>
      </c>
      <c r="D37" s="14">
        <v>4.8</v>
      </c>
      <c r="E37" s="1">
        <f>$L$18+B37*$L$19+C37*$L$20</f>
        <v>5.8589147713879068</v>
      </c>
      <c r="F37" s="1">
        <f>(D37-E37)^2</f>
        <v>1.1213004930635033</v>
      </c>
      <c r="G37" s="1">
        <f>ABS(D37-E37)</f>
        <v>1.058914771387907</v>
      </c>
      <c r="H37" s="13">
        <f>G37/D37</f>
        <v>0.2206072440391473</v>
      </c>
    </row>
    <row r="38" spans="1:8" ht="12.75" x14ac:dyDescent="0.2">
      <c r="A38" s="14" t="s">
        <v>22</v>
      </c>
      <c r="B38" s="14">
        <v>31.03</v>
      </c>
      <c r="C38" s="14">
        <v>18.600000000000001</v>
      </c>
      <c r="D38" s="14">
        <v>4.4000000000000004</v>
      </c>
      <c r="E38" s="1">
        <f>$L$18+B38*$L$19+C38*$L$20</f>
        <v>4.4576666043400381</v>
      </c>
      <c r="F38" s="1">
        <f>(D38-E38)^2</f>
        <v>3.325437256110465E-3</v>
      </c>
      <c r="G38" s="1">
        <f>ABS(D38-E38)</f>
        <v>5.7666604340037786E-2</v>
      </c>
      <c r="H38" s="13">
        <f>G38/D38</f>
        <v>1.3106046440917677E-2</v>
      </c>
    </row>
    <row r="39" spans="1:8" ht="12.75" x14ac:dyDescent="0.2">
      <c r="A39" s="14" t="s">
        <v>22</v>
      </c>
      <c r="B39" s="14">
        <v>30.22</v>
      </c>
      <c r="C39" s="14">
        <v>16.899999999999999</v>
      </c>
      <c r="D39" s="14">
        <v>3.9</v>
      </c>
      <c r="E39" s="1">
        <f>$L$18+B39*$L$19+C39*$L$20</f>
        <v>4.1813809986181507</v>
      </c>
      <c r="F39" s="1">
        <f>(D39-E39)^2</f>
        <v>7.9175266383347778E-2</v>
      </c>
      <c r="G39" s="1">
        <f>ABS(D39-E39)</f>
        <v>0.2813809986181508</v>
      </c>
      <c r="H39" s="13">
        <f>G39/D39</f>
        <v>7.214897400465406E-2</v>
      </c>
    </row>
    <row r="40" spans="1:8" ht="12.75" x14ac:dyDescent="0.2">
      <c r="A40" s="14" t="s">
        <v>22</v>
      </c>
      <c r="B40" s="14">
        <v>40.11</v>
      </c>
      <c r="C40" s="14">
        <v>22</v>
      </c>
      <c r="D40" s="14">
        <v>4.8</v>
      </c>
      <c r="E40" s="1">
        <f>$L$18+B40*$L$19+C40*$L$20</f>
        <v>5.9595233038810038</v>
      </c>
      <c r="F40" s="1">
        <f>(D40-E40)^2</f>
        <v>1.3444942922431191</v>
      </c>
      <c r="G40" s="1">
        <f>ABS(D40-E40)</f>
        <v>1.159523303881004</v>
      </c>
      <c r="H40" s="13">
        <f>G40/D40</f>
        <v>0.24156735497520918</v>
      </c>
    </row>
    <row r="41" spans="1:8" ht="12.75" x14ac:dyDescent="0.2">
      <c r="A41" s="14" t="s">
        <v>22</v>
      </c>
      <c r="B41" s="14">
        <v>30.27</v>
      </c>
      <c r="C41" s="14">
        <v>16.8</v>
      </c>
      <c r="D41" s="14">
        <v>4</v>
      </c>
      <c r="E41" s="1">
        <f>$L$18+B41*$L$19+C41*$L$20</f>
        <v>4.1775544987881243</v>
      </c>
      <c r="F41" s="1">
        <f>(D41-E41)^2</f>
        <v>3.1525600039902048E-2</v>
      </c>
      <c r="G41" s="1">
        <f>ABS(D41-E41)</f>
        <v>0.17755449878812435</v>
      </c>
      <c r="H41" s="13">
        <f>G41/D41</f>
        <v>4.4388624697031087E-2</v>
      </c>
    </row>
    <row r="42" spans="1:8" ht="12.75" x14ac:dyDescent="0.2">
      <c r="A42" s="14" t="s">
        <v>22</v>
      </c>
      <c r="B42" s="14">
        <v>37.799999999999997</v>
      </c>
      <c r="C42" s="14">
        <v>20.9</v>
      </c>
      <c r="D42" s="14">
        <v>6.4</v>
      </c>
      <c r="E42" s="1">
        <f>$L$18+B42*$L$19+C42*$L$20</f>
        <v>5.5534966186249806</v>
      </c>
      <c r="F42" s="1">
        <f>(D42-E42)^2</f>
        <v>0.71656797467934219</v>
      </c>
      <c r="G42" s="1">
        <f>ABS(D42-E42)</f>
        <v>0.84650338137501979</v>
      </c>
      <c r="H42" s="13">
        <f>G42/D42</f>
        <v>0.13226615333984684</v>
      </c>
    </row>
    <row r="43" spans="1:8" ht="12.75" x14ac:dyDescent="0.2">
      <c r="A43" s="14" t="s">
        <v>22</v>
      </c>
      <c r="B43" s="14">
        <v>33.28</v>
      </c>
      <c r="C43" s="14">
        <v>18.7</v>
      </c>
      <c r="D43" s="14">
        <v>4.0999999999999996</v>
      </c>
      <c r="E43" s="1">
        <f>$L$18+B43*$L$19+C43*$L$20</f>
        <v>4.7541682546557933</v>
      </c>
      <c r="F43" s="1">
        <f>(D43-E43)^2</f>
        <v>0.4279361053994073</v>
      </c>
      <c r="G43" s="1">
        <f>ABS(D43-E43)</f>
        <v>0.65416825465579365</v>
      </c>
      <c r="H43" s="13">
        <f>G43/D43</f>
        <v>0.15955323284287651</v>
      </c>
    </row>
    <row r="44" spans="1:8" ht="12.75" x14ac:dyDescent="0.2">
      <c r="A44" s="14" t="s">
        <v>22</v>
      </c>
      <c r="B44" s="14">
        <v>36.520000000000003</v>
      </c>
      <c r="C44" s="14">
        <v>15.4</v>
      </c>
      <c r="D44" s="14">
        <v>6</v>
      </c>
      <c r="E44" s="1">
        <f>$L$18+B44*$L$19+C44*$L$20</f>
        <v>4.8302213642963672</v>
      </c>
      <c r="F44" s="1">
        <f>(D44-E44)^2</f>
        <v>1.3683820565486526</v>
      </c>
      <c r="G44" s="1">
        <f>ABS(D44-E44)</f>
        <v>1.1697786357036328</v>
      </c>
      <c r="H44" s="13">
        <f>G44/D44</f>
        <v>0.19496310595060548</v>
      </c>
    </row>
    <row r="45" spans="1:8" ht="12.75" x14ac:dyDescent="0.2">
      <c r="A45" s="14" t="s">
        <v>22</v>
      </c>
      <c r="B45" s="14">
        <v>35.85</v>
      </c>
      <c r="C45" s="14">
        <v>25</v>
      </c>
      <c r="D45" s="14">
        <v>5.2</v>
      </c>
      <c r="E45" s="1">
        <f>$L$18+B45*$L$19+C45*$L$20</f>
        <v>5.7231081181989163</v>
      </c>
      <c r="F45" s="1">
        <f>(D45-E45)^2</f>
        <v>0.27364210332561117</v>
      </c>
      <c r="G45" s="1">
        <f>ABS(D45-E45)</f>
        <v>0.52310811819891612</v>
      </c>
      <c r="H45" s="13">
        <f>G45/D45</f>
        <v>0.1005977150382531</v>
      </c>
    </row>
    <row r="46" spans="1:8" ht="12.75" x14ac:dyDescent="0.2">
      <c r="A46" s="14" t="s">
        <v>22</v>
      </c>
      <c r="B46" s="14">
        <v>29.41</v>
      </c>
      <c r="C46" s="14">
        <v>14.7</v>
      </c>
      <c r="D46" s="14">
        <v>3.7</v>
      </c>
      <c r="E46" s="1">
        <f>$L$18+B46*$L$19+C46*$L$20</f>
        <v>3.8541503773889882</v>
      </c>
      <c r="F46" s="1">
        <f>(D46-E46)^2</f>
        <v>2.3762338849167446E-2</v>
      </c>
      <c r="G46" s="1">
        <f>ABS(D46-E46)</f>
        <v>0.15415037738898807</v>
      </c>
      <c r="H46" s="13">
        <f>G46/D46</f>
        <v>4.166226415918596E-2</v>
      </c>
    </row>
    <row r="47" spans="1:8" ht="12.75" x14ac:dyDescent="0.2">
      <c r="A47" s="14" t="s">
        <v>22</v>
      </c>
      <c r="B47" s="14">
        <v>35.56</v>
      </c>
      <c r="C47" s="14">
        <v>19.399999999999999</v>
      </c>
      <c r="D47" s="14">
        <v>3.3</v>
      </c>
      <c r="E47" s="1">
        <f>$L$18+B47*$L$19+C47*$L$20</f>
        <v>5.1156214255431385</v>
      </c>
      <c r="F47" s="1">
        <f>(D47-E47)^2</f>
        <v>3.2964811608912989</v>
      </c>
      <c r="G47" s="1">
        <f>ABS(D47-E47)</f>
        <v>1.8156214255431387</v>
      </c>
      <c r="H47" s="13">
        <f>G47/D47</f>
        <v>0.55018831077064811</v>
      </c>
    </row>
    <row r="48" spans="1:8" ht="12.75" x14ac:dyDescent="0.2">
      <c r="A48" s="14" t="s">
        <v>22</v>
      </c>
      <c r="B48" s="14">
        <v>32.869999999999997</v>
      </c>
      <c r="C48" s="14">
        <v>17.399999999999999</v>
      </c>
      <c r="D48" s="14">
        <v>3.5</v>
      </c>
      <c r="E48" s="1">
        <f>$L$18+B48*$L$19+C48*$L$20</f>
        <v>4.5695386875111588</v>
      </c>
      <c r="F48" s="1">
        <f>(D48-E48)^2</f>
        <v>1.143913004083092</v>
      </c>
      <c r="G48" s="1">
        <f>ABS(D48-E48)</f>
        <v>1.0695386875111588</v>
      </c>
      <c r="H48" s="13">
        <f>G48/D48</f>
        <v>0.30558248214604539</v>
      </c>
    </row>
    <row r="49" spans="1:8" ht="12.75" x14ac:dyDescent="0.2">
      <c r="A49" s="14" t="s">
        <v>22</v>
      </c>
      <c r="B49" s="14">
        <v>30.83</v>
      </c>
      <c r="C49" s="14">
        <v>19.2</v>
      </c>
      <c r="D49" s="14">
        <v>3.9</v>
      </c>
      <c r="E49" s="1">
        <f>$L$18+B49*$L$19+C49*$L$20</f>
        <v>4.493350609863052</v>
      </c>
      <c r="F49" s="1">
        <f>(D49-E49)^2</f>
        <v>0.35206494622485585</v>
      </c>
      <c r="G49" s="1">
        <f>ABS(D49-E49)</f>
        <v>0.5933506098630521</v>
      </c>
      <c r="H49" s="13">
        <f>G49/D49</f>
        <v>0.15214118201616722</v>
      </c>
    </row>
    <row r="50" spans="1:8" ht="12.75" x14ac:dyDescent="0.2">
      <c r="A50" s="14" t="s">
        <v>22</v>
      </c>
      <c r="B50" s="14">
        <v>28.69</v>
      </c>
      <c r="C50" s="14">
        <v>17.5</v>
      </c>
      <c r="D50" s="14">
        <v>3</v>
      </c>
      <c r="E50" s="1">
        <f>$L$18+B50*$L$19+C50*$L$20</f>
        <v>4.0478224171211572</v>
      </c>
      <c r="F50" s="1">
        <f>(D50-E50)^2</f>
        <v>1.0979318178216244</v>
      </c>
      <c r="G50" s="1">
        <f>ABS(D50-E50)</f>
        <v>1.0478224171211572</v>
      </c>
      <c r="H50" s="13">
        <f>G50/D50</f>
        <v>0.34927413904038573</v>
      </c>
    </row>
    <row r="51" spans="1:8" ht="12.75" x14ac:dyDescent="0.2">
      <c r="A51" s="14" t="s">
        <v>22</v>
      </c>
      <c r="B51" s="14">
        <v>29.77</v>
      </c>
      <c r="C51" s="14">
        <v>11.6</v>
      </c>
      <c r="D51" s="14">
        <v>6.1</v>
      </c>
      <c r="E51" s="1">
        <f>$L$18+B51*$L$19+C51*$L$20</f>
        <v>3.5841013047981658</v>
      </c>
      <c r="F51" s="1">
        <f>(D51-E51)^2</f>
        <v>6.3297462445182902</v>
      </c>
      <c r="G51" s="1">
        <f>ABS(D51-E51)</f>
        <v>2.5158986952018338</v>
      </c>
      <c r="H51" s="13">
        <f>G51/D51</f>
        <v>0.41244240904948098</v>
      </c>
    </row>
    <row r="52" spans="1:8" ht="12.75" x14ac:dyDescent="0.2">
      <c r="D52" s="12" t="s">
        <v>21</v>
      </c>
      <c r="E52" s="1">
        <f>AVERAGE(E35:E51)</f>
        <v>4.8715551932167749</v>
      </c>
      <c r="F52" s="1">
        <f>AVERAGE(F35:F51)</f>
        <v>1.0927333884048607</v>
      </c>
      <c r="G52" s="1">
        <f>AVERAGE(G35:G51)</f>
        <v>0.83143297865373333</v>
      </c>
      <c r="H52" s="13">
        <f>AVERAGE(H35:H51)</f>
        <v>0.19024736901437633</v>
      </c>
    </row>
    <row r="53" spans="1:8" ht="12.75" x14ac:dyDescent="0.2">
      <c r="D53" s="12" t="s">
        <v>7</v>
      </c>
      <c r="E53" s="1">
        <f>E52^0.5</f>
        <v>2.207159983602633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Part 1</vt:lpstr>
      <vt:lpstr>Part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</dc:creator>
  <cp:lastModifiedBy>Jim</cp:lastModifiedBy>
  <dcterms:created xsi:type="dcterms:W3CDTF">2018-08-09T00:18:40Z</dcterms:created>
  <dcterms:modified xsi:type="dcterms:W3CDTF">2018-08-09T00:18:40Z</dcterms:modified>
</cp:coreProperties>
</file>