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inahporter/Dropbox/"/>
    </mc:Choice>
  </mc:AlternateContent>
  <xr:revisionPtr revIDLastSave="0" documentId="13_ncr:1_{54F6BF93-E165-5146-8C1A-E0A49117DB39}" xr6:coauthVersionLast="45" xr6:coauthVersionMax="45" xr10:uidLastSave="{00000000-0000-0000-0000-000000000000}"/>
  <bookViews>
    <workbookView xWindow="20" yWindow="460" windowWidth="28800" windowHeight="16240" xr2:uid="{00000000-000D-0000-FFFF-FFFF00000000}"/>
  </bookViews>
  <sheets>
    <sheet name="KickStart" sheetId="1" r:id="rId1"/>
    <sheet name="CategoryStats" sheetId="2" r:id="rId2"/>
    <sheet name="SubCategoryStats" sheetId="4" r:id="rId3"/>
    <sheet name="LaunchDates" sheetId="5" r:id="rId4"/>
    <sheet name="GoalOutcomes" sheetId="6" r:id="rId5"/>
    <sheet name="Sucessful failed Statistics" sheetId="10" r:id="rId6"/>
  </sheets>
  <definedNames>
    <definedName name="_xlnm._FilterDatabase" localSheetId="0" hidden="1">KickStart!$F$1:$F$4115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1" l="1"/>
  <c r="D13" i="6" l="1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D3" i="6"/>
  <c r="D2" i="6"/>
  <c r="B13" i="6" l="1"/>
  <c r="E13" i="6" s="1"/>
  <c r="H13" i="6" s="1"/>
  <c r="B12" i="6"/>
  <c r="B11" i="6"/>
  <c r="E11" i="6" s="1"/>
  <c r="B10" i="6"/>
  <c r="B9" i="6"/>
  <c r="E9" i="6" s="1"/>
  <c r="H9" i="6" s="1"/>
  <c r="B8" i="6"/>
  <c r="B7" i="6"/>
  <c r="B5" i="6"/>
  <c r="E5" i="6" s="1"/>
  <c r="B6" i="6"/>
  <c r="E6" i="6" s="1"/>
  <c r="C3" i="6"/>
  <c r="B3" i="6"/>
  <c r="E3" i="6" s="1"/>
  <c r="H3" i="6" s="1"/>
  <c r="B4" i="6"/>
  <c r="E4" i="6" s="1"/>
  <c r="C2" i="6"/>
  <c r="B2" i="6"/>
  <c r="P2" i="1"/>
  <c r="H5" i="6" l="1"/>
  <c r="G5" i="6"/>
  <c r="H4" i="6"/>
  <c r="G4" i="6"/>
  <c r="G11" i="6"/>
  <c r="H11" i="6"/>
  <c r="G6" i="6"/>
  <c r="H6" i="6"/>
  <c r="E2" i="6"/>
  <c r="H2" i="6" s="1"/>
  <c r="G13" i="6"/>
  <c r="F9" i="6"/>
  <c r="G9" i="6"/>
  <c r="F4" i="6"/>
  <c r="F3" i="6"/>
  <c r="F11" i="6"/>
  <c r="G3" i="6"/>
  <c r="E7" i="6"/>
  <c r="F6" i="6"/>
  <c r="F13" i="6"/>
  <c r="E8" i="6"/>
  <c r="F8" i="6" s="1"/>
  <c r="F5" i="6"/>
  <c r="E12" i="6"/>
  <c r="F12" i="6" s="1"/>
  <c r="E10" i="6"/>
  <c r="F10" i="6" s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3" i="1"/>
  <c r="T4" i="1"/>
  <c r="T5" i="1"/>
  <c r="T6" i="1"/>
  <c r="T7" i="1"/>
  <c r="T8" i="1"/>
  <c r="T9" i="1"/>
  <c r="T10" i="1"/>
  <c r="T2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" i="1"/>
  <c r="S4" i="1"/>
  <c r="S5" i="1"/>
  <c r="S2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2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3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O4115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2" i="1"/>
  <c r="G7" i="6" l="1"/>
  <c r="H7" i="6"/>
  <c r="G2" i="6"/>
  <c r="G10" i="6"/>
  <c r="H10" i="6"/>
  <c r="H12" i="6"/>
  <c r="G12" i="6"/>
  <c r="F2" i="6"/>
  <c r="H8" i="6"/>
  <c r="G8" i="6"/>
  <c r="F7" i="6"/>
</calcChain>
</file>

<file path=xl/sharedStrings.xml><?xml version="1.0" encoding="utf-8"?>
<sst xmlns="http://schemas.openxmlformats.org/spreadsheetml/2006/main" count="28565" uniqueCount="8419">
  <si>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</si>
  <si>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</si>
  <si>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</si>
  <si>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</si>
  <si>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</si>
  <si>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</si>
  <si>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</si>
  <si>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</si>
  <si>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</si>
  <si>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</si>
  <si>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</si>
  <si>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</si>
  <si>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</si>
  <si>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</si>
  <si>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</si>
  <si>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</si>
  <si>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</si>
  <si>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</si>
  <si>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</si>
  <si>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</si>
  <si>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</si>
  <si>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</si>
  <si>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</si>
  <si>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</si>
  <si>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</si>
  <si>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</si>
  <si>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</si>
  <si>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</si>
  <si>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</si>
  <si>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</si>
  <si>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</si>
  <si>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</si>
  <si>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</si>
  <si>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</si>
  <si>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</si>
  <si>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</si>
  <si>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</si>
  <si>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</si>
  <si>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</si>
  <si>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</si>
  <si>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</si>
  <si>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</si>
  <si>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</si>
  <si>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</si>
  <si>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</si>
  <si>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</si>
  <si>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</si>
  <si>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</si>
  <si>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</si>
  <si>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</si>
  <si>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</si>
  <si>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</si>
  <si>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</si>
  <si>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</si>
  <si>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</si>
  <si>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</si>
  <si>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</si>
  <si>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</si>
  <si>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</si>
  <si>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</si>
  <si>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</si>
  <si>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</si>
  <si>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</si>
  <si>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</si>
  <si>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</si>
  <si>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</si>
  <si>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</si>
  <si>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</si>
  <si>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</si>
  <si>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</si>
  <si>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</si>
  <si>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</si>
  <si>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</si>
  <si>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</si>
  <si>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</si>
  <si>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</si>
  <si>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</si>
  <si>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</si>
  <si>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</si>
  <si>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</si>
  <si>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</si>
  <si>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</si>
  <si>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</si>
  <si>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</si>
  <si>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</si>
  <si>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</si>
  <si>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</si>
  <si>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</si>
  <si>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</si>
  <si>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</si>
  <si>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</si>
  <si>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</si>
  <si>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</si>
  <si>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</si>
  <si>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</si>
  <si>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</si>
  <si>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</si>
  <si>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</si>
  <si>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</si>
  <si>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</si>
  <si>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</si>
  <si>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</si>
  <si>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</si>
  <si>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</si>
  <si>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</si>
  <si>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</si>
  <si>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</si>
  <si>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</si>
  <si>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</si>
  <si>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</si>
  <si>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</si>
  <si>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</si>
  <si>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</si>
  <si>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</si>
  <si>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</si>
  <si>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</si>
  <si>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</si>
  <si>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</si>
  <si>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</si>
  <si>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</si>
  <si>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</si>
  <si>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</si>
  <si>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</si>
  <si>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</si>
  <si>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</si>
  <si>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</si>
  <si>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</si>
  <si>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</si>
  <si>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</si>
  <si>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</si>
  <si>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</si>
  <si>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</si>
  <si>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</si>
  <si>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</si>
  <si>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</si>
  <si>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</si>
  <si>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</si>
  <si>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</si>
  <si>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</si>
  <si>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</si>
  <si>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</si>
  <si>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</si>
  <si>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</si>
  <si>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</si>
  <si>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</si>
  <si>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</si>
  <si>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</si>
  <si>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</si>
  <si>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</si>
  <si>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</si>
  <si>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</si>
  <si>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</si>
  <si>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</si>
  <si>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</si>
  <si>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</si>
  <si>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</si>
  <si>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</si>
  <si>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</si>
  <si>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</si>
  <si>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</si>
  <si>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</si>
  <si>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</si>
  <si>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</si>
  <si>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</si>
  <si>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</si>
  <si>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</si>
  <si>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</si>
  <si>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</si>
  <si>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</si>
  <si>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</si>
  <si>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</si>
  <si>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</si>
  <si>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</si>
  <si>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</si>
  <si>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</si>
  <si>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</si>
  <si>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</si>
  <si>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</si>
  <si>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</si>
  <si>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</si>
  <si>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</si>
  <si>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</si>
  <si>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</si>
  <si>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</si>
  <si>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</si>
  <si>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</si>
  <si>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</si>
  <si>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</si>
  <si>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</si>
  <si>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</si>
  <si>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</si>
  <si>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</si>
  <si>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</si>
  <si>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</si>
  <si>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</si>
  <si>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</si>
  <si>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</si>
  <si>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</si>
  <si>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</si>
  <si>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</si>
  <si>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</si>
  <si>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</si>
  <si>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</si>
  <si>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</si>
  <si>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</si>
  <si>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</si>
  <si>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</si>
  <si>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</si>
  <si>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</si>
  <si>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</si>
  <si>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</si>
  <si>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</si>
  <si>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</si>
  <si>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</si>
  <si>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</si>
  <si>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</si>
  <si>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</si>
  <si>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</si>
  <si>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</si>
  <si>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</si>
  <si>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</si>
  <si>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</si>
  <si>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</si>
  <si>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</si>
  <si>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</si>
  <si>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</si>
  <si>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</si>
  <si>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</si>
  <si>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</si>
  <si>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</si>
  <si>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</si>
  <si>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</si>
  <si>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</si>
  <si>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</si>
  <si>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</si>
  <si>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</si>
  <si>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</si>
  <si>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</si>
  <si>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</si>
  <si>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</si>
  <si>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</si>
  <si>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</si>
  <si>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</si>
  <si>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</si>
  <si>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</si>
  <si>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</si>
  <si>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</si>
  <si>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</si>
  <si>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</si>
  <si>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</si>
  <si>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</si>
  <si>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</si>
  <si>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</si>
  <si>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</si>
  <si>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</si>
  <si>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</si>
  <si>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</si>
  <si>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</si>
  <si>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</si>
  <si>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</si>
  <si>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</si>
  <si>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</si>
  <si>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</si>
  <si>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</si>
  <si>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</si>
  <si>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</si>
  <si>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</si>
  <si>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</si>
  <si>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</si>
  <si>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</si>
  <si>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</si>
  <si>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</si>
  <si>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</si>
  <si>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</si>
  <si>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</si>
  <si>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</si>
  <si>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</si>
  <si>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</si>
  <si>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</si>
  <si>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</si>
  <si>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</si>
  <si>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</si>
  <si>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</si>
  <si>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</si>
  <si>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</si>
  <si>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</si>
  <si>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</si>
  <si>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</si>
  <si>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</si>
  <si>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</si>
  <si>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</si>
  <si>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</si>
  <si>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</si>
  <si>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</si>
  <si>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</si>
  <si>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</si>
  <si>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</si>
  <si>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</si>
  <si>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</si>
  <si>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</si>
  <si>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</si>
  <si>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</si>
  <si>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</si>
  <si>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</si>
  <si>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</si>
  <si>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</si>
  <si>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</si>
  <si>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</si>
  <si>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</si>
  <si>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</si>
  <si>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</si>
  <si>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</si>
  <si>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</si>
  <si>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</si>
  <si>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</si>
  <si>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</si>
  <si>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</si>
  <si>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</si>
  <si>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</si>
  <si>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</si>
  <si>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</si>
  <si>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</si>
  <si>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</si>
  <si>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</si>
  <si>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</si>
  <si>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</si>
  <si>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</si>
  <si>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</si>
  <si>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</si>
  <si>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</si>
  <si>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</si>
  <si>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</si>
  <si>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</si>
  <si>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</si>
  <si>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</si>
  <si>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</si>
  <si>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</si>
  <si>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</si>
  <si>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</si>
  <si>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</si>
  <si>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</si>
  <si>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</si>
  <si>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</si>
  <si>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</si>
  <si>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</si>
  <si>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</si>
  <si>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</si>
  <si>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</si>
  <si>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</si>
  <si>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</si>
  <si>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</si>
  <si>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</si>
  <si>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</si>
  <si>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</si>
  <si>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</si>
  <si>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</si>
  <si>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</si>
  <si>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</si>
  <si>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</si>
  <si>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</si>
  <si>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</si>
  <si>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</si>
  <si>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</si>
  <si>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</si>
  <si>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</si>
  <si>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</si>
  <si>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</si>
  <si>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</si>
  <si>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</si>
  <si>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</si>
  <si>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</si>
  <si>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</si>
  <si>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</si>
  <si>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</si>
  <si>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</si>
  <si>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</si>
  <si>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</si>
  <si>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</si>
  <si>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</si>
  <si>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</si>
  <si>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</si>
  <si>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</si>
  <si>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</si>
  <si>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</si>
  <si>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</si>
  <si>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</si>
  <si>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</si>
  <si>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</si>
  <si>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</si>
  <si>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</si>
  <si>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</si>
  <si>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</si>
  <si>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</si>
  <si>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</si>
  <si>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</si>
  <si>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</si>
  <si>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</si>
  <si>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</si>
  <si>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</si>
  <si>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</si>
  <si>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</si>
  <si>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</si>
  <si>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</si>
  <si>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</si>
  <si>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</si>
  <si>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</si>
  <si>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</si>
  <si>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</si>
  <si>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</si>
  <si>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</si>
  <si>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</si>
  <si>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</si>
  <si>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</si>
  <si>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</si>
  <si>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</si>
  <si>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</si>
  <si>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</si>
  <si>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</si>
  <si>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</si>
  <si>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</si>
  <si>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</si>
  <si>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</si>
  <si>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</si>
  <si>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</si>
  <si>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</si>
  <si>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</si>
  <si>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</si>
  <si>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</si>
  <si>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</si>
  <si>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</si>
  <si>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</si>
  <si>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</si>
  <si>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</si>
  <si>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</si>
  <si>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</si>
  <si>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</si>
  <si>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</si>
  <si>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</si>
  <si>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</si>
  <si>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</si>
  <si>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</si>
  <si>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</si>
  <si>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</si>
  <si>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</si>
  <si>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</si>
  <si>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</si>
  <si>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</si>
  <si>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</si>
  <si>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</si>
  <si>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</si>
  <si>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</si>
  <si>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</si>
  <si>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</si>
  <si>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</si>
  <si>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</si>
  <si>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</si>
  <si>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</si>
  <si>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</si>
  <si>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</si>
  <si>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</si>
  <si>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</si>
  <si>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</si>
  <si>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</si>
  <si>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</si>
  <si>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</si>
  <si>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</si>
  <si>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</si>
  <si>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</si>
  <si>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</si>
  <si>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</si>
  <si>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</si>
  <si>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</si>
  <si>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</si>
  <si>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</si>
  <si>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</si>
  <si>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</si>
  <si>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</si>
  <si>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</si>
  <si>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</si>
  <si>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</si>
  <si>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</si>
  <si>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</si>
  <si>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</si>
  <si>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</si>
  <si>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</si>
  <si>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</si>
  <si>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</si>
  <si>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</si>
  <si>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</si>
  <si>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</si>
  <si>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</si>
  <si>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</si>
  <si>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</si>
  <si>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</si>
  <si>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</si>
  <si>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</si>
  <si>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</si>
  <si>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</si>
  <si>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</si>
  <si>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</si>
  <si>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</si>
  <si>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</si>
  <si>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</si>
  <si>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</si>
  <si>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</si>
  <si>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</si>
  <si>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</si>
  <si>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</si>
  <si>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</si>
  <si>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</si>
  <si>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</si>
  <si>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</si>
  <si>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</si>
  <si>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</si>
  <si>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</si>
  <si>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</si>
  <si>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</si>
  <si>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</si>
  <si>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</si>
  <si>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</si>
  <si>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</si>
  <si>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</si>
  <si>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</si>
  <si>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</si>
  <si>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</si>
  <si>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</si>
  <si>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</si>
  <si>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</si>
  <si>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</si>
  <si>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</si>
  <si>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</si>
  <si>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</si>
  <si>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</si>
  <si>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</si>
  <si>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</si>
  <si>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</si>
  <si>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</si>
  <si>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</si>
  <si>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</si>
  <si>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</si>
  <si>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</si>
  <si>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</si>
  <si>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</si>
  <si>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</si>
  <si>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</si>
  <si>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</si>
  <si>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</si>
  <si>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</si>
  <si>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</si>
  <si>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</si>
  <si>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</si>
  <si>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</si>
  <si>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</si>
  <si>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</si>
  <si>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</si>
  <si>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</si>
  <si>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</si>
  <si>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</si>
  <si>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</si>
  <si>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</si>
  <si>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</si>
  <si>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</si>
  <si>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</si>
  <si>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</si>
  <si>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</si>
  <si>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</si>
  <si>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</si>
  <si>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</si>
  <si>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</si>
  <si>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</si>
  <si>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</si>
  <si>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</si>
  <si>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</si>
  <si>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</si>
  <si>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</si>
  <si>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</si>
  <si>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</si>
  <si>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</si>
  <si>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</si>
  <si>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</si>
  <si>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</si>
  <si>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</si>
  <si>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</si>
  <si>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</si>
  <si>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</si>
  <si>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</si>
  <si>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</si>
  <si>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</si>
  <si>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</si>
  <si>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</si>
  <si>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</si>
  <si>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</si>
  <si>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</si>
  <si>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</si>
  <si>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</si>
  <si>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</si>
  <si>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</si>
  <si>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</si>
  <si>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</si>
  <si>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</si>
  <si>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</si>
  <si>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</si>
  <si>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</si>
  <si>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</si>
  <si>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</si>
  <si>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</si>
  <si>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</si>
  <si>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</si>
  <si>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</si>
  <si>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</si>
  <si>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</si>
  <si>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</si>
  <si>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</si>
  <si>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</si>
  <si>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</si>
  <si>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</si>
  <si>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</si>
  <si>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</si>
  <si>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</si>
  <si>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</si>
  <si>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</si>
  <si>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</si>
  <si>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</si>
  <si>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</si>
  <si>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</si>
  <si>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</si>
  <si>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</si>
  <si>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</si>
  <si>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</si>
  <si>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</si>
  <si>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</si>
  <si>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</si>
  <si>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</si>
  <si>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</si>
  <si>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</si>
  <si>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</si>
  <si>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</si>
  <si>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</si>
  <si>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</si>
  <si>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</si>
  <si>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</si>
  <si>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</si>
  <si>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</si>
  <si>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</si>
  <si>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</si>
  <si>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</si>
  <si>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</si>
  <si>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</si>
  <si>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</si>
  <si>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</si>
  <si>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</si>
  <si>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</si>
  <si>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</si>
  <si>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</si>
  <si>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</si>
  <si>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</si>
  <si>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</si>
  <si>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</si>
  <si>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</si>
  <si>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</si>
  <si>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</si>
  <si>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</si>
  <si>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</si>
  <si>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</si>
  <si>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</si>
  <si>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</si>
  <si>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</si>
  <si>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</si>
  <si>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</si>
  <si>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</si>
  <si>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</si>
  <si>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</si>
  <si>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</si>
  <si>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</si>
  <si>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</si>
  <si>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</si>
  <si>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</si>
  <si>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</si>
  <si>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</si>
  <si>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</si>
  <si>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</si>
  <si>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</si>
  <si>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</si>
  <si>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</si>
  <si>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</si>
  <si>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</si>
  <si>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</si>
  <si>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</si>
  <si>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</si>
  <si>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</si>
  <si>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</si>
  <si>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</si>
  <si>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</si>
  <si>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</si>
  <si>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</si>
  <si>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</si>
  <si>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</si>
  <si>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</si>
  <si>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</si>
  <si>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</si>
  <si>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</si>
  <si>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</si>
  <si>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</si>
  <si>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</si>
  <si>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</si>
  <si>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</si>
  <si>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</si>
  <si>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</si>
  <si>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</si>
  <si>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</si>
  <si>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</si>
  <si>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</si>
  <si>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</si>
  <si>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</si>
  <si>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</si>
  <si>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</si>
  <si>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</si>
  <si>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</si>
  <si>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</si>
  <si>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</si>
  <si>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</si>
  <si>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</si>
  <si>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</si>
  <si>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</si>
  <si>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</si>
  <si>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</si>
  <si>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</si>
  <si>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</si>
  <si>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</si>
  <si>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</si>
  <si>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</si>
  <si>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</si>
  <si>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</si>
  <si>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</si>
  <si>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</si>
  <si>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</si>
  <si>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</si>
  <si>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</si>
  <si>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</si>
  <si>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</si>
  <si>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</si>
  <si>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</si>
  <si>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</si>
  <si>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</si>
  <si>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</si>
  <si>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</si>
  <si>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</si>
  <si>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</si>
  <si>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</si>
  <si>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</si>
  <si>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</si>
  <si>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</si>
  <si>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</si>
  <si>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</si>
  <si>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</si>
  <si>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</si>
  <si>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</si>
  <si>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</si>
  <si>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</si>
  <si>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</si>
  <si>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</si>
  <si>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</si>
  <si>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</si>
  <si>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</si>
  <si>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</si>
  <si>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</si>
  <si>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</si>
  <si>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</si>
  <si>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</si>
  <si>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</si>
  <si>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</si>
  <si>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</si>
  <si>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</si>
  <si>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</si>
  <si>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</si>
  <si>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</si>
  <si>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</si>
  <si>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</si>
  <si>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</si>
  <si>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</si>
  <si>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</si>
  <si>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</si>
  <si>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</si>
  <si>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</si>
  <si>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</si>
  <si>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</si>
  <si>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</si>
  <si>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</si>
  <si>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</si>
  <si>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</si>
  <si>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</si>
  <si>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</si>
  <si>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</si>
  <si>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</si>
  <si>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</si>
  <si>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</si>
  <si>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</si>
  <si>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</si>
  <si>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</si>
  <si>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</si>
  <si>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</si>
  <si>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</si>
  <si>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</si>
  <si>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</si>
  <si>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</si>
  <si>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</si>
  <si>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</si>
  <si>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</si>
  <si>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</si>
  <si>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</si>
  <si>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</si>
  <si>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</si>
  <si>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</si>
  <si>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</si>
  <si>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</si>
  <si>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</si>
  <si>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</si>
  <si>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</si>
  <si>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</si>
  <si>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</si>
  <si>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</si>
  <si>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</si>
  <si>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</si>
  <si>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</si>
  <si>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</si>
  <si>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</si>
  <si>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</si>
  <si>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</si>
  <si>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</si>
  <si>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</si>
  <si>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</si>
  <si>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</si>
  <si>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</si>
  <si>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</si>
  <si>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</si>
  <si>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</si>
  <si>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</si>
  <si>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</si>
  <si>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</si>
  <si>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</si>
  <si>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</si>
  <si>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</si>
  <si>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</si>
  <si>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</si>
  <si>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</si>
  <si>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</si>
  <si>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</si>
  <si>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</si>
  <si>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</si>
  <si>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</si>
  <si>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</si>
  <si>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</si>
  <si>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</si>
  <si>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</si>
  <si>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</si>
  <si>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</si>
  <si>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</si>
  <si>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</si>
  <si>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</si>
  <si>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</si>
  <si>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</si>
  <si>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</si>
  <si>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</si>
  <si>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</si>
  <si>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</si>
  <si>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</si>
  <si>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</si>
  <si>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</si>
  <si>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</si>
  <si>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</si>
  <si>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</si>
  <si>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</si>
  <si>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</si>
  <si>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</si>
  <si>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</si>
  <si>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</si>
  <si>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</si>
  <si>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</si>
  <si>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</si>
  <si>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</si>
  <si>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</si>
  <si>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</si>
  <si>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</si>
  <si>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</si>
  <si>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</si>
  <si>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</si>
  <si>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</si>
  <si>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</si>
  <si>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</si>
  <si>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</si>
  <si>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</si>
  <si>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</si>
  <si>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</si>
  <si>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</si>
  <si>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</si>
  <si>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</si>
  <si>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</si>
  <si>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</si>
  <si>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</si>
  <si>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</si>
  <si>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</si>
  <si>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</si>
  <si>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</si>
  <si>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</si>
  <si>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</si>
  <si>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</si>
  <si>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</si>
  <si>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</si>
  <si>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</si>
  <si>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</si>
  <si>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</si>
  <si>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</si>
  <si>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</si>
  <si>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</si>
  <si>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</si>
  <si>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</si>
  <si>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</si>
  <si>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</si>
  <si>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</si>
  <si>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</si>
  <si>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</si>
  <si>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</si>
  <si>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</si>
  <si>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</si>
  <si>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</si>
  <si>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</si>
  <si>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</si>
  <si>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</si>
  <si>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</si>
  <si>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</si>
  <si>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</si>
  <si>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</si>
  <si>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</si>
  <si>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</si>
  <si>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</si>
  <si>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</si>
  <si>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</si>
  <si>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</si>
  <si>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</si>
  <si>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</si>
  <si>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</si>
  <si>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</si>
  <si>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</si>
  <si>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</si>
  <si>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</si>
  <si>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</si>
  <si>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</si>
  <si>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</si>
  <si>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</si>
  <si>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</si>
  <si>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</si>
  <si>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</si>
  <si>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</si>
  <si>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</si>
  <si>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</si>
  <si>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</si>
  <si>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</si>
  <si>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</si>
  <si>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</si>
  <si>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</si>
  <si>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</si>
  <si>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</si>
  <si>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</si>
  <si>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</si>
  <si>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</si>
  <si>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</si>
  <si>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</si>
  <si>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</si>
  <si>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</si>
  <si>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</si>
  <si>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</si>
  <si>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</si>
  <si>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</si>
  <si>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</si>
  <si>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</si>
  <si>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</si>
  <si>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</si>
  <si>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</si>
  <si>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</si>
  <si>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</si>
  <si>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</si>
  <si>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</si>
  <si>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</si>
  <si>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</si>
  <si>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</si>
  <si>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</si>
  <si>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</si>
  <si>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</si>
  <si>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</si>
  <si>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</si>
  <si>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</si>
  <si>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</si>
  <si>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</si>
  <si>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</si>
  <si>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</si>
  <si>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</si>
  <si>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</si>
  <si>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</si>
  <si>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</si>
  <si>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</si>
  <si>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</si>
  <si>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</si>
  <si>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</si>
  <si>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</si>
  <si>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</si>
  <si>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</si>
  <si>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</si>
  <si>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</si>
  <si>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</si>
  <si>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</si>
  <si>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</si>
  <si>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</si>
  <si>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</si>
  <si>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</si>
  <si>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</si>
  <si>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</si>
  <si>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</si>
  <si>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</si>
  <si>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</si>
  <si>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</si>
  <si>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</si>
  <si>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</si>
  <si>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</si>
  <si>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</si>
  <si>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</si>
  <si>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</si>
  <si>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</si>
  <si>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</si>
  <si>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</si>
  <si>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</si>
  <si>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</si>
  <si>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</si>
  <si>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</si>
  <si>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</si>
  <si>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</si>
  <si>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</si>
  <si>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</si>
  <si>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</si>
  <si>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</si>
  <si>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</si>
  <si>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</si>
  <si>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</si>
  <si>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</si>
  <si>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</si>
  <si>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</si>
  <si>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</si>
  <si>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</si>
  <si>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</si>
  <si>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</si>
  <si>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</si>
  <si>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</si>
  <si>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</si>
  <si>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</si>
  <si>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</si>
  <si>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</si>
  <si>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</si>
  <si>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</si>
  <si>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</si>
  <si>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</si>
  <si>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</si>
  <si>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</si>
  <si>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</si>
  <si>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</si>
  <si>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</si>
  <si>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</si>
  <si>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</si>
  <si>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</si>
  <si>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</si>
  <si>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</si>
  <si>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</si>
  <si>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</si>
  <si>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</si>
  <si>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</si>
  <si>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</si>
  <si>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</si>
  <si>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</si>
  <si>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</si>
  <si>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</si>
  <si>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</si>
  <si>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</si>
  <si>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</si>
  <si>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</si>
  <si>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</si>
  <si>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</si>
  <si>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</si>
  <si>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</si>
  <si>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</si>
  <si>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</si>
  <si>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</si>
  <si>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</si>
  <si>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</si>
  <si>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</si>
  <si>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</si>
  <si>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</si>
  <si>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</si>
  <si>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</si>
  <si>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</si>
  <si>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</si>
  <si>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</si>
  <si>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</si>
  <si>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</si>
  <si>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</si>
  <si>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</si>
  <si>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</si>
  <si>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</si>
  <si>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</si>
  <si>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</si>
  <si>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</si>
  <si>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</si>
  <si>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</si>
  <si>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</si>
  <si>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</si>
  <si>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</si>
  <si>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</si>
  <si>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</si>
  <si>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</si>
  <si>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</si>
  <si>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</si>
  <si>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</si>
  <si>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</si>
  <si>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</si>
  <si>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</si>
  <si>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</si>
  <si>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</si>
  <si>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</si>
  <si>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</si>
  <si>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</si>
  <si>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</si>
  <si>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</si>
  <si>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</si>
  <si>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</si>
  <si>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</si>
  <si>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</si>
  <si>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</si>
  <si>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</si>
  <si>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</si>
  <si>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</si>
  <si>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</si>
  <si>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</si>
  <si>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</si>
  <si>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</si>
  <si>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</si>
  <si>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</si>
  <si>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</si>
  <si>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</si>
  <si>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</si>
  <si>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</si>
  <si>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</si>
  <si>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</si>
  <si>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</si>
  <si>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</si>
  <si>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</si>
  <si>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</si>
  <si>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</si>
  <si>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</si>
  <si>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</si>
  <si>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</si>
  <si>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</si>
  <si>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</si>
  <si>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</si>
  <si>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</si>
  <si>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</si>
  <si>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</si>
  <si>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</si>
  <si>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</si>
  <si>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</si>
  <si>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</si>
  <si>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</si>
  <si>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</si>
  <si>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</si>
  <si>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</si>
  <si>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</si>
  <si>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</si>
  <si>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</si>
  <si>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</si>
  <si>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</si>
  <si>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</si>
  <si>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</si>
  <si>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</si>
  <si>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</si>
  <si>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</si>
  <si>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</si>
  <si>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</si>
  <si>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</si>
  <si>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</si>
  <si>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</si>
  <si>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</si>
  <si>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</si>
  <si>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</si>
  <si>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</si>
  <si>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</si>
  <si>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</si>
  <si>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</si>
  <si>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</si>
  <si>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</si>
  <si>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</si>
  <si>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</si>
  <si>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</si>
  <si>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</si>
  <si>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</si>
  <si>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</si>
  <si>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</si>
  <si>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</si>
  <si>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</si>
  <si>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</si>
  <si>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</si>
  <si>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</si>
  <si>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</si>
  <si>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</si>
  <si>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</si>
  <si>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</si>
  <si>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</si>
  <si>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</si>
  <si>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</si>
  <si>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</si>
  <si>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</si>
  <si>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</si>
  <si>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</si>
  <si>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</si>
  <si>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</si>
  <si>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</si>
  <si>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</si>
  <si>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</si>
  <si>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</si>
  <si>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</si>
  <si>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</si>
  <si>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</si>
  <si>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</si>
  <si>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</si>
  <si>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</si>
  <si>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</si>
  <si>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</si>
  <si>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</si>
  <si>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</si>
  <si>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</si>
  <si>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</si>
  <si>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</si>
  <si>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</si>
  <si>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</si>
  <si>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</si>
  <si>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</si>
  <si>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</si>
  <si>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</si>
  <si>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</si>
  <si>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</si>
  <si>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</si>
  <si>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</si>
  <si>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</si>
  <si>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</si>
  <si>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</si>
  <si>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</si>
  <si>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</si>
  <si>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</si>
  <si>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</si>
  <si>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</si>
  <si>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</si>
  <si>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</si>
  <si>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</si>
  <si>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</si>
  <si>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</si>
  <si>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</si>
  <si>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</si>
  <si>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</si>
  <si>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</si>
  <si>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</si>
  <si>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</si>
  <si>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</si>
  <si>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</si>
  <si>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</si>
  <si>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</si>
  <si>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</si>
  <si>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</si>
  <si>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</si>
  <si>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</si>
  <si>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</si>
  <si>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</si>
  <si>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</si>
  <si>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</si>
  <si>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</si>
  <si>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</si>
  <si>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</si>
  <si>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</si>
  <si>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</si>
  <si>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</si>
  <si>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</si>
  <si>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</si>
  <si>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</si>
  <si>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</si>
  <si>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</si>
  <si>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</si>
  <si>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</si>
  <si>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</si>
  <si>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</si>
  <si>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</si>
  <si>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</si>
  <si>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</si>
  <si>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</si>
  <si>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</si>
  <si>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</si>
  <si>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</si>
  <si>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</si>
  <si>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</si>
  <si>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</si>
  <si>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</si>
  <si>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</si>
  <si>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</si>
  <si>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</si>
  <si>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</si>
  <si>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</si>
  <si>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</si>
  <si>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</si>
  <si>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</si>
  <si>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</si>
  <si>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</si>
  <si>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</si>
  <si>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</si>
  <si>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</si>
  <si>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</si>
  <si>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</si>
  <si>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</si>
  <si>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</si>
  <si>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</si>
  <si>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</si>
  <si>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</si>
  <si>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</si>
  <si>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</si>
  <si>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</si>
  <si>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</si>
  <si>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</si>
  <si>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</si>
  <si>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</si>
  <si>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</si>
  <si>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</si>
  <si>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</si>
  <si>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</si>
  <si>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</si>
  <si>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</si>
  <si>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</si>
  <si>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</si>
  <si>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</si>
  <si>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</si>
  <si>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</si>
  <si>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</si>
  <si>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</si>
  <si>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</si>
  <si>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</si>
  <si>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</si>
  <si>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</si>
  <si>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</si>
  <si>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</si>
  <si>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</si>
  <si>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</si>
  <si>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</si>
  <si>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</si>
  <si>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</si>
  <si>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</si>
  <si>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</si>
  <si>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</si>
  <si>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</si>
  <si>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</si>
  <si>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</si>
  <si>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</si>
  <si>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</si>
  <si>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</si>
  <si>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</si>
  <si>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</si>
  <si>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</si>
  <si>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</si>
  <si>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</si>
  <si>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</si>
  <si>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</si>
  <si>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</si>
  <si>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</si>
  <si>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</si>
  <si>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</si>
  <si>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</si>
  <si>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</si>
  <si>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</si>
  <si>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</si>
  <si>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</si>
  <si>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</si>
  <si>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</si>
  <si>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</si>
  <si>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</si>
  <si>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</si>
  <si>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</si>
  <si>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</si>
  <si>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</si>
  <si>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</si>
  <si>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</si>
  <si>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</si>
  <si>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</si>
  <si>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</si>
  <si>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</si>
  <si>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</si>
  <si>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</si>
  <si>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</si>
  <si>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</si>
  <si>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</si>
  <si>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</si>
  <si>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</si>
  <si>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</si>
  <si>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</si>
  <si>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</si>
  <si>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</si>
  <si>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</si>
  <si>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</si>
  <si>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</si>
  <si>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</si>
  <si>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</si>
  <si>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</si>
  <si>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</si>
  <si>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</si>
  <si>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</si>
  <si>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</si>
  <si>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</si>
  <si>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</si>
  <si>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</si>
  <si>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</si>
  <si>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</si>
  <si>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</si>
  <si>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</si>
  <si>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</si>
  <si>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</si>
  <si>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</si>
  <si>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</si>
  <si>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</si>
  <si>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</si>
  <si>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</si>
  <si>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</si>
  <si>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</si>
  <si>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</si>
  <si>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</si>
  <si>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</si>
  <si>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</si>
  <si>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</si>
  <si>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</si>
  <si>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</si>
  <si>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</si>
  <si>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</si>
  <si>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</si>
  <si>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</si>
  <si>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</si>
  <si>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</si>
  <si>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</si>
  <si>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</si>
  <si>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</si>
  <si>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</si>
  <si>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</si>
  <si>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</si>
  <si>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</si>
  <si>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</si>
  <si>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</si>
  <si>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</si>
  <si>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</si>
  <si>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</si>
  <si>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</si>
  <si>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</si>
  <si>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</si>
  <si>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</si>
  <si>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</si>
  <si>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</si>
  <si>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</si>
  <si>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</si>
  <si>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</si>
  <si>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</si>
  <si>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</si>
  <si>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</si>
  <si>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</si>
  <si>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</si>
  <si>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</si>
  <si>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</si>
  <si>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</si>
  <si>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</si>
  <si>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</si>
  <si>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</si>
  <si>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</si>
  <si>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</si>
  <si>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</si>
  <si>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</si>
  <si>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</si>
  <si>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</si>
  <si>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</si>
  <si>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</si>
  <si>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</si>
  <si>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</si>
  <si>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</si>
  <si>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</si>
  <si>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</si>
  <si>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</si>
  <si>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</si>
  <si>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</si>
  <si>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</si>
  <si>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</si>
  <si>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</si>
  <si>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</si>
  <si>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</si>
  <si>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</si>
  <si>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</si>
  <si>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</si>
  <si>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</si>
  <si>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</si>
  <si>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</si>
  <si>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</si>
  <si>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</si>
  <si>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</si>
  <si>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</si>
  <si>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</si>
  <si>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</si>
  <si>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</si>
  <si>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</si>
  <si>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</si>
  <si>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</si>
  <si>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</si>
  <si>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</si>
  <si>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</si>
  <si>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</si>
  <si>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</si>
  <si>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</si>
  <si>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</si>
  <si>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</si>
  <si>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</si>
  <si>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</si>
  <si>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</si>
  <si>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</si>
  <si>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</si>
  <si>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</si>
  <si>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</si>
  <si>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</si>
  <si>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</si>
  <si>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</si>
  <si>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</si>
  <si>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</si>
  <si>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</si>
  <si>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</si>
  <si>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</si>
  <si>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</si>
  <si>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</si>
  <si>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</si>
  <si>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</si>
  <si>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</si>
  <si>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</si>
  <si>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</si>
  <si>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</si>
  <si>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</si>
  <si>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</si>
  <si>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</si>
  <si>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</si>
  <si>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</si>
  <si>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</si>
  <si>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</si>
  <si>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</si>
  <si>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</si>
  <si>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</si>
  <si>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</si>
  <si>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</si>
  <si>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</si>
  <si>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</si>
  <si>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</si>
  <si>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</si>
  <si>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</si>
  <si>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</si>
  <si>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</si>
  <si>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</si>
  <si>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</si>
  <si>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</si>
  <si>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</si>
  <si>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</si>
  <si>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</si>
  <si>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</si>
  <si>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</si>
  <si>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</si>
  <si>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</si>
  <si>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</si>
  <si>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</si>
  <si>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</si>
  <si>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</si>
  <si>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</si>
  <si>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</si>
  <si>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</si>
  <si>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</si>
  <si>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</si>
  <si>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</si>
  <si>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</si>
  <si>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</si>
  <si>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</si>
  <si>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</si>
  <si>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</si>
  <si>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</si>
  <si>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</si>
  <si>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</si>
  <si>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</si>
  <si>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</si>
  <si>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</si>
  <si>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</si>
  <si>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</si>
  <si>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</si>
  <si>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</si>
  <si>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</si>
  <si>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</si>
  <si>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</si>
  <si>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</si>
  <si>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</si>
  <si>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</si>
  <si>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</si>
  <si>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</si>
  <si>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</si>
  <si>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</si>
  <si>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</si>
  <si>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</si>
  <si>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</si>
  <si>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</si>
  <si>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</si>
  <si>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</si>
  <si>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</si>
  <si>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</si>
  <si>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</si>
  <si>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</si>
  <si>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</si>
  <si>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</si>
  <si>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</si>
  <si>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</si>
  <si>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</si>
  <si>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</si>
  <si>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</si>
  <si>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</si>
  <si>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</si>
  <si>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</si>
  <si>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</si>
  <si>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</si>
  <si>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</si>
  <si>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</si>
  <si>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</si>
  <si>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</si>
  <si>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</si>
  <si>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</si>
  <si>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</si>
  <si>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</si>
  <si>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</si>
  <si>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</si>
  <si>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</si>
  <si>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</si>
  <si>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</si>
  <si>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</si>
  <si>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</si>
  <si>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</si>
  <si>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</si>
  <si>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</si>
  <si>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</si>
  <si>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</si>
  <si>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</si>
  <si>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</si>
  <si>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</si>
  <si>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</si>
  <si>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</si>
  <si>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</si>
  <si>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</si>
  <si>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</si>
  <si>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</si>
  <si>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</si>
  <si>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</si>
  <si>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</si>
  <si>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</si>
  <si>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</si>
  <si>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</si>
  <si>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</si>
  <si>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</si>
  <si>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</si>
  <si>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</si>
  <si>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</si>
  <si>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</si>
  <si>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</si>
  <si>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</si>
  <si>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</si>
  <si>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</si>
  <si>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</si>
  <si>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</si>
  <si>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</si>
  <si>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</si>
  <si>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</si>
  <si>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</si>
  <si>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</si>
  <si>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</si>
  <si>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</si>
  <si>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</si>
  <si>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</si>
  <si>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</si>
  <si>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</si>
  <si>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</si>
  <si>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</si>
  <si>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</si>
  <si>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</si>
  <si>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</si>
  <si>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</si>
  <si>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</si>
  <si>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</si>
  <si>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</si>
  <si>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</si>
  <si>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</si>
  <si>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</si>
  <si>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</si>
  <si>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</si>
  <si>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</si>
  <si>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</si>
  <si>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</si>
  <si>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</si>
  <si>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</si>
  <si>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</si>
  <si>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</si>
  <si>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</si>
  <si>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</si>
  <si>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</si>
  <si>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</si>
  <si>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</si>
  <si>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</si>
  <si>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</si>
  <si>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</si>
  <si>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</si>
  <si>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</si>
  <si>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</si>
  <si>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</si>
  <si>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</si>
  <si>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</si>
  <si>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</si>
  <si>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</si>
  <si>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</si>
  <si>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</si>
  <si>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</si>
  <si>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</si>
  <si>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</si>
  <si>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</si>
  <si>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</si>
  <si>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</si>
  <si>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</si>
  <si>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</si>
  <si>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</si>
  <si>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</si>
  <si>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</si>
  <si>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</si>
  <si>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</si>
  <si>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</si>
  <si>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</si>
  <si>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</si>
  <si>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</si>
  <si>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</si>
  <si>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</si>
  <si>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</si>
  <si>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</si>
  <si>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</si>
  <si>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</si>
  <si>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</si>
  <si>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</si>
  <si>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</si>
  <si>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</si>
  <si>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</si>
  <si>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</si>
  <si>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</si>
  <si>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</si>
  <si>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</si>
  <si>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</si>
  <si>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</si>
  <si>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</si>
  <si>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</si>
  <si>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</si>
  <si>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</si>
  <si>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</si>
  <si>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</si>
  <si>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</si>
  <si>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</si>
  <si>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</si>
  <si>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</si>
  <si>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</si>
  <si>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</si>
  <si>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</si>
  <si>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</si>
  <si>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</si>
  <si>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</si>
  <si>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</si>
  <si>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</si>
  <si>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</si>
  <si>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</si>
  <si>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</si>
  <si>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</si>
  <si>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</si>
  <si>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</si>
  <si>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</si>
  <si>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</si>
  <si>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</si>
  <si>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</si>
  <si>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</si>
  <si>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</si>
  <si>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</si>
  <si>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</si>
  <si>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</si>
  <si>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</si>
  <si>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</si>
  <si>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</si>
  <si>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</si>
  <si>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</si>
  <si>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</si>
  <si>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</si>
  <si>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</si>
  <si>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</si>
  <si>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</si>
  <si>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</si>
  <si>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</si>
  <si>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</si>
  <si>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</si>
  <si>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</si>
  <si>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</si>
  <si>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</si>
  <si>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</si>
  <si>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</si>
  <si>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</si>
  <si>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</si>
  <si>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</si>
  <si>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</si>
  <si>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</si>
  <si>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</si>
  <si>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</si>
  <si>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</si>
  <si>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</si>
  <si>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</si>
  <si>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</si>
  <si>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</si>
  <si>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</si>
  <si>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</si>
  <si>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</si>
  <si>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</si>
  <si>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</si>
  <si>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</si>
  <si>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</si>
  <si>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</si>
  <si>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</si>
  <si>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</si>
  <si>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</si>
  <si>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</si>
  <si>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</si>
  <si>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</si>
  <si>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</si>
  <si>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</si>
  <si>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</si>
  <si>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</si>
  <si>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</si>
  <si>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</si>
  <si>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</si>
  <si>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</si>
  <si>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</si>
  <si>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</si>
  <si>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</si>
  <si>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</si>
  <si>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</si>
  <si>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</si>
  <si>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</si>
  <si>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</si>
  <si>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</si>
  <si>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</si>
  <si>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</si>
  <si>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</si>
  <si>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</si>
  <si>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</si>
  <si>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</si>
  <si>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</si>
  <si>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</si>
  <si>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</si>
  <si>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</si>
  <si>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</si>
  <si>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</si>
  <si>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</si>
  <si>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</si>
  <si>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</si>
  <si>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</si>
  <si>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</si>
  <si>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</si>
  <si>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</si>
  <si>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</si>
  <si>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</si>
  <si>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</si>
  <si>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</si>
  <si>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</si>
  <si>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</si>
  <si>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</si>
  <si>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</si>
  <si>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</si>
  <si>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</si>
  <si>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</si>
  <si>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</si>
  <si>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</si>
  <si>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</si>
  <si>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</si>
  <si>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</si>
  <si>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</si>
  <si>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</si>
  <si>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</si>
  <si>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</si>
  <si>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</si>
  <si>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</si>
  <si>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</si>
  <si>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</si>
  <si>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</si>
  <si>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</si>
  <si>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</si>
  <si>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</si>
  <si>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</si>
  <si>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</si>
  <si>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</si>
  <si>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</si>
  <si>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</si>
  <si>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</si>
  <si>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</si>
  <si>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</si>
  <si>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</si>
  <si>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</si>
  <si>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</si>
  <si>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</si>
  <si>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</si>
  <si>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</si>
  <si>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</si>
  <si>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</si>
  <si>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</si>
  <si>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</si>
  <si>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</si>
  <si>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</si>
  <si>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</si>
  <si>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</si>
  <si>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</si>
  <si>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</si>
  <si>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</si>
  <si>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</si>
  <si>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</si>
  <si>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</si>
  <si>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</si>
  <si>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</si>
  <si>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</si>
  <si>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</si>
  <si>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</si>
  <si>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</si>
  <si>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</si>
  <si>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</si>
  <si>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</si>
  <si>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</si>
  <si>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</si>
  <si>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</si>
  <si>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</si>
  <si>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</si>
  <si>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</si>
  <si>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</si>
  <si>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</si>
  <si>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</si>
  <si>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</si>
  <si>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</si>
  <si>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</si>
  <si>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</si>
  <si>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</si>
  <si>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</si>
  <si>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</si>
  <si>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</si>
  <si>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</si>
  <si>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</si>
  <si>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</si>
  <si>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</si>
  <si>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</si>
  <si>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</si>
  <si>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</si>
  <si>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</si>
  <si>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</si>
  <si>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</si>
  <si>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</si>
  <si>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</si>
  <si>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</si>
  <si>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</si>
  <si>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</si>
  <si>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</si>
  <si>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</si>
  <si>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</si>
  <si>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</si>
  <si>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</si>
  <si>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</si>
  <si>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</si>
  <si>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</si>
  <si>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</si>
  <si>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</si>
  <si>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</si>
  <si>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</si>
  <si>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</si>
  <si>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</si>
  <si>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</si>
  <si>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</si>
  <si>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</si>
  <si>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</si>
  <si>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</si>
  <si>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</si>
  <si>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</si>
  <si>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</si>
  <si>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</si>
  <si>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</si>
  <si>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</si>
  <si>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</si>
  <si>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</si>
  <si>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</si>
  <si>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</si>
  <si>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</si>
  <si>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</si>
  <si>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</si>
  <si>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</si>
  <si>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</si>
  <si>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</si>
  <si>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</si>
  <si>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</si>
  <si>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</si>
  <si>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</si>
  <si>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</si>
  <si>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</si>
  <si>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</si>
  <si>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</si>
  <si>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</si>
  <si>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</si>
  <si>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</si>
  <si>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</si>
  <si>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</si>
  <si>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</si>
  <si>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</si>
  <si>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</si>
  <si>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</si>
  <si>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</si>
  <si>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</si>
  <si>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</si>
  <si>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</si>
  <si>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</si>
  <si>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</si>
  <si>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</si>
  <si>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</si>
  <si>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</si>
  <si>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</si>
  <si>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</si>
  <si>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</si>
  <si>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</si>
  <si>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</si>
  <si>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</si>
  <si>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</si>
  <si>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</si>
  <si>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</si>
  <si>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</si>
  <si>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</si>
  <si>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</si>
  <si>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</si>
  <si>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</si>
  <si>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</si>
  <si>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</si>
  <si>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</si>
  <si>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</si>
  <si>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</si>
  <si>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</si>
  <si>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</si>
  <si>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</si>
  <si>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</si>
  <si>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</si>
  <si>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</si>
  <si>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</si>
  <si>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</si>
  <si>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</si>
  <si>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</si>
  <si>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</si>
  <si>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</si>
  <si>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</si>
  <si>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</si>
  <si>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</si>
  <si>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</si>
  <si>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</si>
  <si>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</si>
  <si>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</si>
  <si>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</si>
  <si>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</si>
  <si>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</si>
  <si>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</si>
  <si>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</si>
  <si>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</si>
  <si>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</si>
  <si>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</si>
  <si>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</si>
  <si>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</si>
  <si>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</si>
  <si>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</si>
  <si>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</si>
  <si>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</si>
  <si>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</si>
  <si>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</si>
  <si>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</si>
  <si>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</si>
  <si>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</si>
  <si>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</si>
  <si>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</si>
  <si>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</si>
  <si>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</si>
  <si>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</si>
  <si>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</si>
  <si>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</si>
  <si>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</si>
  <si>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</si>
  <si>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</si>
  <si>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</si>
  <si>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</si>
  <si>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</si>
  <si>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</si>
  <si>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</si>
  <si>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</si>
  <si>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</si>
  <si>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</si>
  <si>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</si>
  <si>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</si>
  <si>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</si>
  <si>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</si>
  <si>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</si>
  <si>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</si>
  <si>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</si>
  <si>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</si>
  <si>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</si>
  <si>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</si>
  <si>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</si>
  <si>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</si>
  <si>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</si>
  <si>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</si>
  <si>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</si>
  <si>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</si>
  <si>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</si>
  <si>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</si>
  <si>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</si>
  <si>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</si>
  <si>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</si>
  <si>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</si>
  <si>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</si>
  <si>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</si>
  <si>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</si>
  <si>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</si>
  <si>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</si>
  <si>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</si>
  <si>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</si>
  <si>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</si>
  <si>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</si>
  <si>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</si>
  <si>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</si>
  <si>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</si>
  <si>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</si>
  <si>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</si>
  <si>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</si>
  <si>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</si>
  <si>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</si>
  <si>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</si>
  <si>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</si>
  <si>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</si>
  <si>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</si>
  <si>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</si>
  <si>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</si>
  <si>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</si>
  <si>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</si>
  <si>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</si>
  <si>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</si>
  <si>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</si>
  <si>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</si>
  <si>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</si>
  <si>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</si>
  <si>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</si>
  <si>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</si>
  <si>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</si>
  <si>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</si>
  <si>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</si>
  <si>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</si>
  <si>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</si>
  <si>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</si>
  <si>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</si>
  <si>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</si>
  <si>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</si>
  <si>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</si>
  <si>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</si>
  <si>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</si>
  <si>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</si>
  <si>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</si>
  <si>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</si>
  <si>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</si>
  <si>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</si>
  <si>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</si>
  <si>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</si>
  <si>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</si>
  <si>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</si>
  <si>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</si>
  <si>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</si>
  <si>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</si>
  <si>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</si>
  <si>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</si>
  <si>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</si>
  <si>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</si>
  <si>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</si>
  <si>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</si>
  <si>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</si>
  <si>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</si>
  <si>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</si>
  <si>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</si>
  <si>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</si>
  <si>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</si>
  <si>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</si>
  <si>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</si>
  <si>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</si>
  <si>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</si>
  <si>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</si>
  <si>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</si>
  <si>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</si>
  <si>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</si>
  <si>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</si>
  <si>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</si>
  <si>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</si>
  <si>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</si>
  <si>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</si>
  <si>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</si>
  <si>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</si>
  <si>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</si>
  <si>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</si>
  <si>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</si>
  <si>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</si>
  <si>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</si>
  <si>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</si>
  <si>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</si>
  <si>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</si>
  <si>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</si>
  <si>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</si>
  <si>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</si>
  <si>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</si>
  <si>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</si>
  <si>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</si>
  <si>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</si>
  <si>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</si>
  <si>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</si>
  <si>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</si>
  <si>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</si>
  <si>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</si>
  <si>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</si>
  <si>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</si>
  <si>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</si>
  <si>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</si>
  <si>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</si>
  <si>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</si>
  <si>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</si>
  <si>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</si>
  <si>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</si>
  <si>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</si>
  <si>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</si>
  <si>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</si>
  <si>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</si>
  <si>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</si>
  <si>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</si>
  <si>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</si>
  <si>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</si>
  <si>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</si>
  <si>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</si>
  <si>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</si>
  <si>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</si>
  <si>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</si>
  <si>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</si>
  <si>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</si>
  <si>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</si>
  <si>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</si>
  <si>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</si>
  <si>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</si>
  <si>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</si>
  <si>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</si>
  <si>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</si>
  <si>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</si>
  <si>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</si>
  <si>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</si>
  <si>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</si>
  <si>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</si>
  <si>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</si>
  <si>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</si>
  <si>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</si>
  <si>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</si>
  <si>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</si>
  <si>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</si>
  <si>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</si>
  <si>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</si>
  <si>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</si>
  <si>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</si>
  <si>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</si>
  <si>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</si>
  <si>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</si>
  <si>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</si>
  <si>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</si>
  <si>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</si>
  <si>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</si>
  <si>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</si>
  <si>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</si>
  <si>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</si>
  <si>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</si>
  <si>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</si>
  <si>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</si>
  <si>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</si>
  <si>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</si>
  <si>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</si>
  <si>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</si>
  <si>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</si>
  <si>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</si>
  <si>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</si>
  <si>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</si>
  <si>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</si>
  <si>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</si>
  <si>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</si>
  <si>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</si>
  <si>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</si>
  <si>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</si>
  <si>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</si>
  <si>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</si>
  <si>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</si>
  <si>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</si>
  <si>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</si>
  <si>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</si>
  <si>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</si>
  <si>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</si>
  <si>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</si>
  <si>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</si>
  <si>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</si>
  <si>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</si>
  <si>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</si>
  <si>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</si>
  <si>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</si>
  <si>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</si>
  <si>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</si>
  <si>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</si>
  <si>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</si>
  <si>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</si>
  <si>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</si>
  <si>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</si>
  <si>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</si>
  <si>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</si>
  <si>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</si>
  <si>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</si>
  <si>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</si>
  <si>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</si>
  <si>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</si>
  <si>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</si>
  <si>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</si>
  <si>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</si>
  <si>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</si>
  <si>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</si>
  <si>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</si>
  <si>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</si>
  <si>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</si>
  <si>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</si>
  <si>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</si>
  <si>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</si>
  <si>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</si>
  <si>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</si>
  <si>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</si>
  <si>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</si>
  <si>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</si>
  <si>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</si>
  <si>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</si>
  <si>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</si>
  <si>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</si>
  <si>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</si>
  <si>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</si>
  <si>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</si>
  <si>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</si>
  <si>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</si>
  <si>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</si>
  <si>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</si>
  <si>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</si>
  <si>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</si>
  <si>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</si>
  <si>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</si>
  <si>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</si>
  <si>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</si>
  <si>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</si>
  <si>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</si>
  <si>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</si>
  <si>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</si>
  <si>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</si>
  <si>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</si>
  <si>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</si>
  <si>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</si>
  <si>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</si>
  <si>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</si>
  <si>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</si>
  <si>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</si>
  <si>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</si>
  <si>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</si>
  <si>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</si>
  <si>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</si>
  <si>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</si>
  <si>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</si>
  <si>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</si>
  <si>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</si>
  <si>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</si>
  <si>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</si>
  <si>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</si>
  <si>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</si>
  <si>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</si>
  <si>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</si>
  <si>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</si>
  <si>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</si>
  <si>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</si>
  <si>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</si>
  <si>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</si>
  <si>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</si>
  <si>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</si>
  <si>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</si>
  <si>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</si>
  <si>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</si>
  <si>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</si>
  <si>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</si>
  <si>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</si>
  <si>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</si>
  <si>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</si>
  <si>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</si>
  <si>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</si>
  <si>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</si>
  <si>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</si>
  <si>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</si>
  <si>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</si>
  <si>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</si>
  <si>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</si>
  <si>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</si>
  <si>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</si>
  <si>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</si>
  <si>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</si>
  <si>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</si>
  <si>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</si>
  <si>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</si>
  <si>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</si>
  <si>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</si>
  <si>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</si>
  <si>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</si>
  <si>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</si>
  <si>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</si>
  <si>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</si>
  <si>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</si>
  <si>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</si>
  <si>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</si>
  <si>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</si>
  <si>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</si>
  <si>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</si>
  <si>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</si>
  <si>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</si>
  <si>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</si>
  <si>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</si>
  <si>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</si>
  <si>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</si>
  <si>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</si>
  <si>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</si>
  <si>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</si>
  <si>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</si>
  <si>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</si>
  <si>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</si>
  <si>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</si>
  <si>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</si>
  <si>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</si>
  <si>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</si>
  <si>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</si>
  <si>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</si>
  <si>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</si>
  <si>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</si>
  <si>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</si>
  <si>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</si>
  <si>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</si>
  <si>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</si>
  <si>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</si>
  <si>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</si>
  <si>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</si>
  <si>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</si>
  <si>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</si>
  <si>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</si>
  <si>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</si>
  <si>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</si>
  <si>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</si>
  <si>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</si>
  <si>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</si>
  <si>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</si>
  <si>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</si>
  <si>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</si>
  <si>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</si>
  <si>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</si>
  <si>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</si>
  <si>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</si>
  <si>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</si>
  <si>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</si>
  <si>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</si>
  <si>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</si>
  <si>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</si>
  <si>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</si>
  <si>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</si>
  <si>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</si>
  <si>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</si>
  <si>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</si>
  <si>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</si>
  <si>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</si>
  <si>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</si>
  <si>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</si>
  <si>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</si>
  <si>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</si>
  <si>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</si>
  <si>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</si>
  <si>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</si>
  <si>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</si>
  <si>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</si>
  <si>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</si>
  <si>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</si>
  <si>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</si>
  <si>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</si>
  <si>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</si>
  <si>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</si>
  <si>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</si>
  <si>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</si>
  <si>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</si>
  <si>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</si>
  <si>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</si>
  <si>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</si>
  <si>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</si>
  <si>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</si>
  <si>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</si>
  <si>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</si>
  <si>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</si>
  <si>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</si>
  <si>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</si>
  <si>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</si>
  <si>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</si>
  <si>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</si>
  <si>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</si>
  <si>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</si>
  <si>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</si>
  <si>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</si>
  <si>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</si>
  <si>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</si>
  <si>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</si>
  <si>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</si>
  <si>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</si>
  <si>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</si>
  <si>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</si>
  <si>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</si>
  <si>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</si>
  <si>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</si>
  <si>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</si>
  <si>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</si>
  <si>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</si>
  <si>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</si>
  <si>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</si>
  <si>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</si>
  <si>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</si>
  <si>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</si>
  <si>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</si>
  <si>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</si>
  <si>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</si>
  <si>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</si>
  <si>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</si>
  <si>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</si>
  <si>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</si>
  <si>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</si>
  <si>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</si>
  <si>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</si>
  <si>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</si>
  <si>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</si>
  <si>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</si>
  <si>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</si>
  <si>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</si>
  <si>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</si>
  <si>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</si>
  <si>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</si>
  <si>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</si>
  <si>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</si>
  <si>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</si>
  <si>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</si>
  <si>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</si>
  <si>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</si>
  <si>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</si>
  <si>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</si>
  <si>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</si>
  <si>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</si>
  <si>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</si>
  <si>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</si>
  <si>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</si>
  <si>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</si>
  <si>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</si>
  <si>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</si>
  <si>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</si>
  <si>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</si>
  <si>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</si>
  <si>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</si>
  <si>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</si>
  <si>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</si>
  <si>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</si>
  <si>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</si>
  <si>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</si>
  <si>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</si>
  <si>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</si>
  <si>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</si>
  <si>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</si>
  <si>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</si>
  <si>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</si>
  <si>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</si>
  <si>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</si>
  <si>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</si>
  <si>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</si>
  <si>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</si>
  <si>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</si>
  <si>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</si>
  <si>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</si>
  <si>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</si>
  <si>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</si>
  <si>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</si>
  <si>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</si>
  <si>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</si>
  <si>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</si>
  <si>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</si>
  <si>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</si>
  <si>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</si>
  <si>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</si>
  <si>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</si>
  <si>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</si>
  <si>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</si>
  <si>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</si>
  <si>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</si>
  <si>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</si>
  <si>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</si>
  <si>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</si>
  <si>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</si>
  <si>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</si>
  <si>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</si>
  <si>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</si>
  <si>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</si>
  <si>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</si>
  <si>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</si>
  <si>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</si>
  <si>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</si>
  <si>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</si>
  <si>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</si>
  <si>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</si>
  <si>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</si>
  <si>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</si>
  <si>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</si>
  <si>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</si>
  <si>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</si>
  <si>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</si>
  <si>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</si>
  <si>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</si>
  <si>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</si>
  <si>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</si>
  <si>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</si>
  <si>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</si>
  <si>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</si>
  <si>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</si>
  <si>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</si>
  <si>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</si>
  <si>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</si>
  <si>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</si>
  <si>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</si>
  <si>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</si>
  <si>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</si>
  <si>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</si>
  <si>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</si>
  <si>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</si>
  <si>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</si>
  <si>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</si>
  <si>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</si>
  <si>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</si>
  <si>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</si>
  <si>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</si>
  <si>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</si>
  <si>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</si>
  <si>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</si>
  <si>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</si>
  <si>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</si>
  <si>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</si>
  <si>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</si>
  <si>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</si>
  <si>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</si>
  <si>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</si>
  <si>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</si>
  <si>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</si>
  <si>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</si>
  <si>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</si>
  <si>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</si>
  <si>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</si>
  <si>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</si>
  <si>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</si>
  <si>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</si>
  <si>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</si>
  <si>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</si>
  <si>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</si>
  <si>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</si>
  <si>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</si>
  <si>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</si>
  <si>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</si>
  <si>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</si>
  <si>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</si>
  <si>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</si>
  <si>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</si>
  <si>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</si>
  <si>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</si>
  <si>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</si>
  <si>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</si>
  <si>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</si>
  <si>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</si>
  <si>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</si>
  <si>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</si>
  <si>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</si>
  <si>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</si>
  <si>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</si>
  <si>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</si>
  <si>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</si>
  <si>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</si>
  <si>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</si>
  <si>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</si>
  <si>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</si>
  <si>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</si>
  <si>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</si>
  <si>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</si>
  <si>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</si>
  <si>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</si>
  <si>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</si>
  <si>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</si>
  <si>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</si>
  <si>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</si>
  <si>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</si>
  <si>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</si>
  <si>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</si>
  <si>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</si>
  <si>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</si>
  <si>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</si>
  <si>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</si>
  <si>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</si>
  <si>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</si>
  <si>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</si>
  <si>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</si>
  <si>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</si>
  <si>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</si>
  <si>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</si>
  <si>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</si>
  <si>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</si>
  <si>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</si>
  <si>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</si>
  <si>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</si>
  <si>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</si>
  <si>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</si>
  <si>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</si>
  <si>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</si>
  <si>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</si>
  <si>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</si>
  <si>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</si>
  <si>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</si>
  <si>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</si>
  <si>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</si>
  <si>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</si>
  <si>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</si>
  <si>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</si>
  <si>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</si>
  <si>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</si>
  <si>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</si>
  <si>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</si>
  <si>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</si>
  <si>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</si>
  <si>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</si>
  <si>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</si>
  <si>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</si>
  <si>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</si>
  <si>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</si>
  <si>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</si>
  <si>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</si>
  <si>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</si>
  <si>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</si>
  <si>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</si>
  <si>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</si>
  <si>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</si>
  <si>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</si>
  <si>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</si>
  <si>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</si>
  <si>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</si>
  <si>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</si>
  <si>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</si>
  <si>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</si>
  <si>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</si>
  <si>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</si>
  <si>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</si>
  <si>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</si>
  <si>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</si>
  <si>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</si>
  <si>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</si>
  <si>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</si>
  <si>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</si>
  <si>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</si>
  <si>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</si>
  <si>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</si>
  <si>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</si>
  <si>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</si>
  <si>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</si>
  <si>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</si>
  <si>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</si>
  <si>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</si>
  <si>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</si>
  <si>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</si>
  <si>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</si>
  <si>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</si>
  <si>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</si>
  <si>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</si>
  <si>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</si>
  <si>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</si>
  <si>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</si>
  <si>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</si>
  <si>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</si>
  <si>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</si>
  <si>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</si>
  <si>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</si>
  <si>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</si>
  <si>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</si>
  <si>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</si>
  <si>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</si>
  <si>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</si>
  <si>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</si>
  <si>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</si>
  <si>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</si>
  <si>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</si>
  <si>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</si>
  <si>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</si>
  <si>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</si>
  <si>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</si>
  <si>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</si>
  <si>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</si>
  <si>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</si>
  <si>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</si>
  <si>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</si>
  <si>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</si>
  <si>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</si>
  <si>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</si>
  <si>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</si>
  <si>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</si>
  <si>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</si>
  <si>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</si>
  <si>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</si>
  <si>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</si>
  <si>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</si>
  <si>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</si>
  <si>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</si>
  <si>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</si>
  <si>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</si>
  <si>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</si>
  <si>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</si>
  <si>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</si>
  <si>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</si>
  <si>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</si>
  <si>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</si>
  <si>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</si>
  <si>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</si>
  <si>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</si>
  <si>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</si>
  <si>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</si>
  <si>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</si>
  <si>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</si>
  <si>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</si>
  <si>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</si>
  <si>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</si>
  <si>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</si>
  <si>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</si>
  <si>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</si>
  <si>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</si>
  <si>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</si>
  <si>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</si>
  <si>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</si>
  <si>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</si>
  <si>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</si>
  <si>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</si>
  <si>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</si>
  <si>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</si>
  <si>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</si>
  <si>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</si>
  <si>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</si>
  <si>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</si>
  <si>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</si>
  <si>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</si>
  <si>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</si>
  <si>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</si>
  <si>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</si>
  <si>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</si>
  <si>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</si>
  <si>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</si>
  <si>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</si>
  <si>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</si>
  <si>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</si>
  <si>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</si>
  <si>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</si>
  <si>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</si>
  <si>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</si>
  <si>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</si>
  <si>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</si>
  <si>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</si>
  <si>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</si>
  <si>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</si>
  <si>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</si>
  <si>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</si>
  <si>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</si>
  <si>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</si>
  <si>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</si>
  <si>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</si>
  <si>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</si>
  <si>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</si>
  <si>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</si>
  <si>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</si>
  <si>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</si>
  <si>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</si>
  <si>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</si>
  <si>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</si>
  <si>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</si>
  <si>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</si>
  <si>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</si>
  <si>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</si>
  <si>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</si>
  <si>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</si>
  <si>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</si>
  <si>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</si>
  <si>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</si>
  <si>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</si>
  <si>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</si>
  <si>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</si>
  <si>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</si>
  <si>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</si>
  <si>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</si>
  <si>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</si>
  <si>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</si>
  <si>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</si>
  <si>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</si>
  <si>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</si>
  <si>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</si>
  <si>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</si>
  <si>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</si>
  <si>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</si>
  <si>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</si>
  <si>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</si>
  <si>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</si>
  <si>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</si>
  <si>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</si>
  <si>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</si>
  <si>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</si>
  <si>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</si>
  <si>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</si>
  <si>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</si>
  <si>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</si>
  <si>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</si>
  <si>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</si>
  <si>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</si>
  <si>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</si>
  <si>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</si>
  <si>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</si>
  <si>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</si>
  <si>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</si>
  <si>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</si>
  <si>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</si>
  <si>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</si>
  <si>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</si>
  <si>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</si>
  <si>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</si>
  <si>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</si>
  <si>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</si>
  <si>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</si>
  <si>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</si>
  <si>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</si>
  <si>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</si>
  <si>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</si>
  <si>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</si>
  <si>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</si>
  <si>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</si>
  <si>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</si>
  <si>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</si>
  <si>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</si>
  <si>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</si>
  <si>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</si>
  <si>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</si>
  <si>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</si>
  <si>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</si>
  <si>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</si>
  <si>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</si>
  <si>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</si>
  <si>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</si>
  <si>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</si>
  <si>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</si>
  <si>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</si>
  <si>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</si>
  <si>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</si>
  <si>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</si>
  <si>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</si>
  <si>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</si>
  <si>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</si>
  <si>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</si>
  <si>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</si>
  <si>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</si>
  <si>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</si>
  <si>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</si>
  <si>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</si>
  <si>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</si>
  <si>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</si>
  <si>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</si>
  <si>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</si>
  <si>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</si>
  <si>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</si>
  <si>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</si>
  <si>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</si>
  <si>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</si>
  <si>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</si>
  <si>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</si>
  <si>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</si>
  <si>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</si>
  <si>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</si>
  <si>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</si>
  <si>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</si>
  <si>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</si>
  <si>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</si>
  <si>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</si>
  <si>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</si>
  <si>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</si>
  <si>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</si>
  <si>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</si>
  <si>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</si>
  <si>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</si>
  <si>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</si>
  <si>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</si>
  <si>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</si>
  <si>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</si>
  <si>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</si>
  <si>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</si>
  <si>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</si>
  <si>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</si>
  <si>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</si>
  <si>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</si>
  <si>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</si>
  <si>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</si>
  <si>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</si>
  <si>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</si>
  <si>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</si>
  <si>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</si>
  <si>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</si>
  <si>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</si>
  <si>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</si>
  <si>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</si>
  <si>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</si>
  <si>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</si>
  <si>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</si>
  <si>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</si>
  <si>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</si>
  <si>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</si>
  <si>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</si>
  <si>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</si>
  <si>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</si>
  <si>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</si>
  <si>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</si>
  <si>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</si>
  <si>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</si>
  <si>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</si>
  <si>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</si>
  <si>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</si>
  <si>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</si>
  <si>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</si>
  <si>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</si>
  <si>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</si>
  <si>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</si>
  <si>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</si>
  <si>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</si>
  <si>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</si>
  <si>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</si>
  <si>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</si>
  <si>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</si>
  <si>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</si>
  <si>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</si>
  <si>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</si>
  <si>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</si>
  <si>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</si>
  <si>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</si>
  <si>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</si>
  <si>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</si>
  <si>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</si>
  <si>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</si>
  <si>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</si>
  <si>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</si>
  <si>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</si>
  <si>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</si>
  <si>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</si>
  <si>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</si>
  <si>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</si>
  <si>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</si>
  <si>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</si>
  <si>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</si>
  <si>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</si>
  <si>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</si>
  <si>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</si>
  <si>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</si>
  <si>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</si>
  <si>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</si>
  <si>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</si>
  <si>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</si>
  <si>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</si>
  <si>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</si>
  <si>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</si>
  <si>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</si>
  <si>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</si>
  <si>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</si>
  <si>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</si>
  <si>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</si>
  <si>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</si>
  <si>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</si>
  <si>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</si>
  <si>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</si>
  <si>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</si>
  <si>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</si>
  <si>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</si>
  <si>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</si>
  <si>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</si>
  <si>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</si>
  <si>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</si>
  <si>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</si>
  <si>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</si>
  <si>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</si>
  <si>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</si>
  <si>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</si>
  <si>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</si>
  <si>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</si>
  <si>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</si>
  <si>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</si>
  <si>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</si>
  <si>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</si>
  <si>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</si>
  <si>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</si>
  <si>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</si>
  <si>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</si>
  <si>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</si>
  <si>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</si>
  <si>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</si>
  <si>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</si>
  <si>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</si>
  <si>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</si>
  <si>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</si>
  <si>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</si>
  <si>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</si>
  <si>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</si>
  <si>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</si>
  <si>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</si>
  <si>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</si>
  <si>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</si>
  <si>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</si>
  <si>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</si>
  <si>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</si>
  <si>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</si>
  <si>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</si>
  <si>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</si>
  <si>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</si>
  <si>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</si>
  <si>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</si>
  <si>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</si>
  <si>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</si>
  <si>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</si>
  <si>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</si>
  <si>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</si>
  <si>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</si>
  <si>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</si>
  <si>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</si>
  <si>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</si>
  <si>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</si>
  <si>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</si>
  <si>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</si>
  <si>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</si>
  <si>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</si>
  <si>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</si>
  <si>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</si>
  <si>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</si>
  <si>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</si>
  <si>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</si>
  <si>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</si>
  <si>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</si>
  <si>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</si>
  <si>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</si>
  <si>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</si>
  <si>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</si>
  <si>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</si>
  <si>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</si>
  <si>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</si>
  <si>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</si>
  <si>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</si>
  <si>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</si>
  <si>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</si>
  <si>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</si>
  <si>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</si>
  <si>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</si>
  <si>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</si>
  <si>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</si>
  <si>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</si>
  <si>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</si>
  <si>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</si>
  <si>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</si>
  <si>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</si>
  <si>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</si>
  <si>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</si>
  <si>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</si>
  <si>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</si>
  <si>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</si>
  <si>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</si>
  <si>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</si>
  <si>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</si>
  <si>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</si>
  <si>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</si>
  <si>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</si>
  <si>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</si>
  <si>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</si>
  <si>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</si>
  <si>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</si>
  <si>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</si>
  <si>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</si>
  <si>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</si>
  <si>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</si>
  <si>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</si>
  <si>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</si>
  <si>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</si>
  <si>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</si>
  <si>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</si>
  <si>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</si>
  <si>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</si>
  <si>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</si>
  <si>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</si>
  <si>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</si>
  <si>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</si>
  <si>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</si>
  <si>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</si>
  <si>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</si>
  <si>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</si>
  <si>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</si>
  <si>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</si>
  <si>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</si>
  <si>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</si>
  <si>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</si>
  <si>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</si>
  <si>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</si>
  <si>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</si>
  <si>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</si>
  <si>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</si>
  <si>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</si>
  <si>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</si>
  <si>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</si>
  <si>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</si>
  <si>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</si>
  <si>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</si>
  <si>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</si>
  <si>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</si>
  <si>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</si>
  <si>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</si>
  <si>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</si>
  <si>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</si>
  <si>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</si>
  <si>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</si>
  <si>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</si>
  <si>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</si>
  <si>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</si>
  <si>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</si>
  <si>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</si>
  <si>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</si>
  <si>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</si>
  <si>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</si>
  <si>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</si>
  <si>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</si>
  <si>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</si>
  <si>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</si>
  <si>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</si>
  <si>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</si>
  <si>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</si>
  <si>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</si>
  <si>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</si>
  <si>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</si>
  <si>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</si>
  <si>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</si>
  <si>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</si>
  <si>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</si>
  <si>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</si>
  <si>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</si>
  <si>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</si>
  <si>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</si>
  <si>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</si>
  <si>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</si>
  <si>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</si>
  <si>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</si>
  <si>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</si>
  <si>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</si>
  <si>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</si>
  <si>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</si>
  <si>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</si>
  <si>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</si>
  <si>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</si>
  <si>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</si>
  <si>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</si>
  <si>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</si>
  <si>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</si>
  <si>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</si>
  <si>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</si>
  <si>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</si>
  <si>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</si>
  <si>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</si>
  <si>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</si>
  <si>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</si>
  <si>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</si>
  <si>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</si>
  <si>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</si>
  <si>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</si>
  <si>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</si>
  <si>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</si>
  <si>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</si>
  <si>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</si>
  <si>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</si>
  <si>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</si>
  <si>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</si>
  <si>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</si>
  <si>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</si>
  <si>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</si>
  <si>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</si>
  <si>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</si>
  <si>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</si>
  <si>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</si>
  <si>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</si>
  <si>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</si>
  <si>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</si>
  <si>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</si>
  <si>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</si>
  <si>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</si>
  <si>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</si>
  <si>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</si>
  <si>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</si>
  <si>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</si>
  <si>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</si>
  <si>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</si>
  <si>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</si>
  <si>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</si>
  <si>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</si>
  <si>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</si>
  <si>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</si>
  <si>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</si>
  <si>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</si>
  <si>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</si>
  <si>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</si>
  <si>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</si>
  <si>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</si>
  <si>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</si>
  <si>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</si>
  <si>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</si>
  <si>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</si>
  <si>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</si>
  <si>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</si>
  <si>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</si>
  <si>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</si>
  <si>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</si>
  <si>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</si>
  <si>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</si>
  <si>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</si>
  <si>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</si>
  <si>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</si>
  <si>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</si>
  <si>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</si>
  <si>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</si>
  <si>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</si>
  <si>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</si>
  <si>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</si>
  <si>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</si>
  <si>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</si>
  <si>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</si>
  <si>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</si>
  <si>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</si>
  <si>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</si>
  <si>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</si>
  <si>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</si>
  <si>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</si>
  <si>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</si>
  <si>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</si>
  <si>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</si>
  <si>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</si>
  <si>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</si>
  <si>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</si>
  <si>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</si>
  <si>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</si>
  <si>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</si>
  <si>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</si>
  <si>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</si>
  <si>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</si>
  <si>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</si>
  <si>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</si>
  <si>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</si>
  <si>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</si>
  <si>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</si>
  <si>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</si>
  <si>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</si>
  <si>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</si>
  <si>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</si>
  <si>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</si>
  <si>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</si>
  <si>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</si>
  <si>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</si>
  <si>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</si>
  <si>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</si>
  <si>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</si>
  <si>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</si>
  <si>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</si>
  <si>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</si>
  <si>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</si>
  <si>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</si>
  <si>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</si>
  <si>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</si>
  <si>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</si>
  <si>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</si>
  <si>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</si>
  <si>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</si>
  <si>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</si>
  <si>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</si>
  <si>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</si>
  <si>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</si>
  <si>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</si>
  <si>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</si>
  <si>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</si>
  <si>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</si>
  <si>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</si>
  <si>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</si>
  <si>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</si>
  <si>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</si>
  <si>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</si>
  <si>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</si>
  <si>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</si>
  <si>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</si>
  <si>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</si>
  <si>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</si>
  <si>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</si>
  <si>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</si>
  <si>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</si>
  <si>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</si>
  <si>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</si>
  <si>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</si>
  <si>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</si>
  <si>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</si>
  <si>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</si>
  <si>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</si>
  <si>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</si>
  <si>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</si>
  <si>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</si>
  <si>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</si>
  <si>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</si>
  <si>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</si>
  <si>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</si>
  <si>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</si>
  <si>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</si>
  <si>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</si>
  <si>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</si>
  <si>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</si>
  <si>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</si>
  <si>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</si>
  <si>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</si>
  <si>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</si>
  <si>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</si>
  <si>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</si>
  <si>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</si>
  <si>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</si>
  <si>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</si>
  <si>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</si>
  <si>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</si>
  <si>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</si>
  <si>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</si>
  <si>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</si>
  <si>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</si>
  <si>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</si>
  <si>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</si>
  <si>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</si>
  <si>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</si>
  <si>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</si>
  <si>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</si>
  <si>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</si>
  <si>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</si>
  <si>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</si>
  <si>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</si>
  <si>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</si>
  <si>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</si>
  <si>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</si>
  <si>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</si>
  <si>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</si>
  <si>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</si>
  <si>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</si>
  <si>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</si>
  <si>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</si>
  <si>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</si>
  <si>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</si>
  <si>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</si>
  <si>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</si>
  <si>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</si>
  <si>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</si>
  <si>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</si>
  <si>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</si>
  <si>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</si>
  <si>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</si>
  <si>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</si>
  <si>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</si>
  <si>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</si>
  <si>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</si>
  <si>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</si>
  <si>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</si>
  <si>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</si>
  <si>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</si>
  <si>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</si>
  <si>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</si>
  <si>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</si>
  <si>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</si>
  <si>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</si>
  <si>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</si>
  <si>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</si>
  <si>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</si>
  <si>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</si>
  <si>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</si>
  <si>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</si>
  <si>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</si>
  <si>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</si>
  <si>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</si>
  <si>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</si>
  <si>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</si>
  <si>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</si>
  <si>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</si>
  <si>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</si>
  <si>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</si>
  <si>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</si>
  <si>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</si>
  <si>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</si>
  <si>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</si>
  <si>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</si>
  <si>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</si>
  <si>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</si>
  <si>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</si>
  <si>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</si>
  <si>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</si>
  <si>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</si>
  <si>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</si>
  <si>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</si>
  <si>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</si>
  <si>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</si>
  <si>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</si>
  <si>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</si>
  <si>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</si>
  <si>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</si>
  <si>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</si>
  <si>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</si>
  <si>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</si>
  <si>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</si>
  <si>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</si>
  <si>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</si>
  <si>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</si>
  <si>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</si>
  <si>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</si>
  <si>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</si>
  <si>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</si>
  <si>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</si>
  <si>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</si>
  <si>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</si>
  <si>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</si>
  <si>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</si>
  <si>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</si>
  <si>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</si>
  <si>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</si>
  <si>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</si>
  <si>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</si>
  <si>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</si>
  <si>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</si>
  <si>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</si>
  <si>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</si>
  <si>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</si>
  <si>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</si>
  <si>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</si>
  <si>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</si>
  <si>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</si>
  <si>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</si>
  <si>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</si>
  <si>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</si>
  <si>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</si>
  <si>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</si>
  <si>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</si>
  <si>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</si>
  <si>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</si>
  <si>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</si>
  <si>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</si>
  <si>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</si>
  <si>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</si>
  <si>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</si>
  <si>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</si>
  <si>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</si>
  <si>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</si>
  <si>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</si>
  <si>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</si>
  <si>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</si>
  <si>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</si>
  <si>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</si>
  <si>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</si>
  <si>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</si>
  <si>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</si>
  <si>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</si>
  <si>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</si>
  <si>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</si>
  <si>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</si>
  <si>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</si>
  <si>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</si>
  <si>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</si>
  <si>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</si>
  <si>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</si>
  <si>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</si>
  <si>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</si>
  <si>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</si>
  <si>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</si>
  <si>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</si>
  <si>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</si>
  <si>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</si>
  <si>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</si>
  <si>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</si>
  <si>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</si>
  <si>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</si>
  <si>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</si>
  <si>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</si>
  <si>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</si>
  <si>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</si>
  <si>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</si>
  <si>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</si>
  <si>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</si>
  <si>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</si>
  <si>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</si>
  <si>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</si>
  <si>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</si>
  <si>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</si>
  <si>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</si>
  <si>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</si>
  <si>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</si>
  <si>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</si>
  <si>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</si>
  <si>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</si>
  <si>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</si>
  <si>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</si>
  <si>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</si>
  <si>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</si>
  <si>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</si>
  <si>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</si>
  <si>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</si>
  <si>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</si>
  <si>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</si>
  <si>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</si>
  <si>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</si>
  <si>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</si>
  <si>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</si>
  <si>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</si>
  <si>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</si>
  <si>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</si>
  <si>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</si>
  <si>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</si>
  <si>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</si>
  <si>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</si>
  <si>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</si>
  <si>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</si>
  <si>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</si>
  <si>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</si>
  <si>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</si>
  <si>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</si>
  <si>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</si>
  <si>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</si>
  <si>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</si>
  <si>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</si>
  <si>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</si>
  <si>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</si>
  <si>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</si>
  <si>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</si>
  <si>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</si>
  <si>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</si>
  <si>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</si>
  <si>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</si>
  <si>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</si>
  <si>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</si>
  <si>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</si>
  <si>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</si>
  <si>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</si>
  <si>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</si>
  <si>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</si>
  <si>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</si>
  <si>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</si>
  <si>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</si>
  <si>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</si>
  <si>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</si>
  <si>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</si>
  <si>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</si>
  <si>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</si>
  <si>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</si>
  <si>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</si>
  <si>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</si>
  <si>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</si>
  <si>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</si>
  <si>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</si>
  <si>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</si>
  <si>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</si>
  <si>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</si>
  <si>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</si>
  <si>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</si>
  <si>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</si>
  <si>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</si>
  <si>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</si>
  <si>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</si>
  <si>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</si>
  <si>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</si>
  <si>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</si>
  <si>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</si>
  <si>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</si>
  <si>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</si>
  <si>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</si>
  <si>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</si>
  <si>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</si>
  <si>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</si>
  <si>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</si>
  <si>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</si>
  <si>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</si>
  <si>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</si>
  <si>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</si>
  <si>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</si>
  <si>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</si>
  <si>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</si>
  <si>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</si>
  <si>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</si>
  <si>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</si>
  <si>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</si>
  <si>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</si>
  <si>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</si>
  <si>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</si>
  <si>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</si>
  <si>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</si>
  <si>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</si>
  <si>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</si>
  <si>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</si>
  <si>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</si>
  <si>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</si>
  <si>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</si>
  <si>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</si>
  <si>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</si>
  <si>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</si>
  <si>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</si>
  <si>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</si>
  <si>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</si>
  <si>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</si>
  <si>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</si>
  <si>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</si>
  <si>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</si>
  <si>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</si>
  <si>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</si>
  <si>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</si>
  <si>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</si>
  <si>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</si>
  <si>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</si>
  <si>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</si>
  <si>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</si>
  <si>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</si>
  <si>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</si>
  <si>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</si>
  <si>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</si>
  <si>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</si>
  <si>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</si>
  <si>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</si>
  <si>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</si>
  <si>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</si>
  <si>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</si>
  <si>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</si>
  <si>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</si>
  <si>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</si>
  <si>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</si>
  <si>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</si>
  <si>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</si>
  <si>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</si>
  <si>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</si>
  <si>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</si>
  <si>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</si>
  <si>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</si>
  <si>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</si>
  <si>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</si>
  <si>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</si>
  <si>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</si>
  <si>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</si>
  <si>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</si>
  <si>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</si>
  <si>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</si>
  <si>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</si>
  <si>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</si>
  <si>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</si>
  <si>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</si>
  <si>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</si>
  <si>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</si>
  <si>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</si>
  <si>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</si>
  <si>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</si>
  <si>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</si>
  <si>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</si>
  <si>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</si>
  <si>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</si>
  <si>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</si>
  <si>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</si>
  <si>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</si>
  <si>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</si>
  <si>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</si>
  <si>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</si>
  <si>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</si>
  <si>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</si>
  <si>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</si>
  <si>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</si>
  <si>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</si>
  <si>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</si>
  <si>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</si>
  <si>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</si>
  <si>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</si>
  <si>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</si>
  <si>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</si>
  <si>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</si>
  <si>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</si>
  <si>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</si>
  <si>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</si>
  <si>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</si>
  <si>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</si>
  <si>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</si>
  <si>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</si>
  <si>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</si>
  <si>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</si>
  <si>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</si>
  <si>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</si>
  <si>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</si>
  <si>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</si>
  <si>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</si>
  <si>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</si>
  <si>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</si>
  <si>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</si>
  <si>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</si>
  <si>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</si>
  <si>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</si>
  <si>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</si>
  <si>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</si>
  <si>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</si>
  <si>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</si>
  <si>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</si>
  <si>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</si>
  <si>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</si>
  <si>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</si>
  <si>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</si>
  <si>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</si>
  <si>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</si>
  <si>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</si>
  <si>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</si>
  <si>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</si>
  <si>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</si>
  <si>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</si>
  <si>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</si>
  <si>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</si>
  <si>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</si>
  <si>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</si>
  <si>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</si>
  <si>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</si>
  <si>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</si>
  <si>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</si>
  <si>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</si>
  <si>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</si>
  <si>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</si>
  <si>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</si>
  <si>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</si>
  <si>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</si>
  <si>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</si>
  <si>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</si>
  <si>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</si>
  <si>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</si>
  <si>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</si>
  <si>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</si>
  <si>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</si>
  <si>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</si>
  <si>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</si>
  <si>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</si>
  <si>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</si>
  <si>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</si>
  <si>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</si>
  <si>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</si>
  <si>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</si>
  <si>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</si>
  <si>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</si>
  <si>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</si>
  <si>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</si>
  <si>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</si>
  <si>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</si>
  <si>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</si>
  <si>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</si>
  <si>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</si>
  <si>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</si>
  <si>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</si>
  <si>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</si>
  <si>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</si>
  <si>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</si>
  <si>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</si>
  <si>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</si>
  <si>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</si>
  <si>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</si>
  <si>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</si>
  <si>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</si>
  <si>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</si>
  <si>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</si>
  <si>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</si>
  <si>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</si>
  <si>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</si>
  <si>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</si>
  <si>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</si>
  <si>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</si>
  <si>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</si>
  <si>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</si>
  <si>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</si>
  <si>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</si>
  <si>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</si>
  <si>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</si>
  <si>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</si>
  <si>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</si>
  <si>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</si>
  <si>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</si>
  <si>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</si>
  <si>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</si>
  <si>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</si>
  <si>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</si>
  <si>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</si>
  <si>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</si>
  <si>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</si>
  <si>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</si>
  <si>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</si>
  <si>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</si>
  <si>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</si>
  <si>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</si>
  <si>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</si>
  <si>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</si>
  <si>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</si>
  <si>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</si>
  <si>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</si>
  <si>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</si>
  <si>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</si>
  <si>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</si>
  <si>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</si>
  <si>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</si>
  <si>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</si>
  <si>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</si>
  <si>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</si>
  <si>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</si>
  <si>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</si>
  <si>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</si>
  <si>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</si>
  <si>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</si>
  <si>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</si>
  <si>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</si>
  <si>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</si>
  <si>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</si>
  <si>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</si>
  <si>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</si>
  <si>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</si>
  <si>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</si>
  <si>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</si>
  <si>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</si>
  <si>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</si>
  <si>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</si>
  <si>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</si>
  <si>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</si>
  <si>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</si>
  <si>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</si>
  <si>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</si>
  <si>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</si>
  <si>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</si>
  <si>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</si>
  <si>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</si>
  <si>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</si>
  <si>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</si>
  <si>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</si>
  <si>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</si>
  <si>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</si>
  <si>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</si>
  <si>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</si>
  <si>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</si>
  <si>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</si>
  <si>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</si>
  <si>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</si>
  <si>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</si>
  <si>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</si>
  <si>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</si>
  <si>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</si>
  <si>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</si>
  <si>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</si>
  <si>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</si>
  <si>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</si>
  <si>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</si>
  <si>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</si>
  <si>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</si>
  <si>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</si>
  <si>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</si>
  <si>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</si>
  <si>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</si>
  <si>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</si>
  <si>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</si>
  <si>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</si>
  <si>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</si>
  <si>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</si>
  <si>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</si>
  <si>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</si>
  <si>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</si>
  <si>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</si>
  <si>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</si>
  <si>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</si>
  <si>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</si>
  <si>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</si>
  <si>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</si>
  <si>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</si>
  <si>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</si>
  <si>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</si>
  <si>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</si>
  <si>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</si>
  <si>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</si>
  <si>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</si>
  <si>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</si>
  <si>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</si>
  <si>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</si>
  <si>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</si>
  <si>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</si>
  <si>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</si>
  <si>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</si>
  <si>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</si>
  <si>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</si>
  <si>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</si>
  <si>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</si>
  <si>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</si>
  <si>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</si>
  <si>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</si>
  <si>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</si>
  <si>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</si>
  <si>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</si>
  <si>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</si>
  <si>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</si>
  <si>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</si>
  <si>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</si>
  <si>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</si>
  <si>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</si>
  <si>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</si>
  <si>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</si>
  <si>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</si>
  <si>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</si>
  <si>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</si>
  <si>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</si>
  <si>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</si>
  <si>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</si>
  <si>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</si>
  <si>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</si>
  <si>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</si>
  <si>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</si>
  <si>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</si>
  <si>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</si>
  <si>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</si>
  <si>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</si>
  <si>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</si>
  <si>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</si>
  <si>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</si>
  <si>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</si>
  <si>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</si>
  <si>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</si>
  <si>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</si>
  <si>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</si>
  <si>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</si>
  <si>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</si>
  <si>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</si>
  <si>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</si>
  <si>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</si>
  <si>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</si>
  <si>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</si>
  <si>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</si>
  <si>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</si>
  <si>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</si>
  <si>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</si>
  <si>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</si>
  <si>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</si>
  <si>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</si>
  <si>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</si>
  <si>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</si>
  <si>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</si>
  <si>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</si>
  <si>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</si>
  <si>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</si>
  <si>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</si>
  <si>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</si>
  <si>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</si>
  <si>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</si>
  <si>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</si>
  <si>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</si>
  <si>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</si>
  <si>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</si>
  <si>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</si>
  <si>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</si>
  <si>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</si>
  <si>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</si>
  <si>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</si>
  <si>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</si>
  <si>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</si>
  <si>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</si>
  <si>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</si>
  <si>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</si>
  <si>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</si>
  <si>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</si>
  <si>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</si>
  <si>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</si>
  <si>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</si>
  <si>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</si>
  <si>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</si>
  <si>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</si>
  <si>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</si>
  <si>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</si>
  <si>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</si>
  <si>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</si>
  <si>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</si>
  <si>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</si>
  <si>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</si>
  <si>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</si>
  <si>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</si>
  <si>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</si>
  <si>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</si>
  <si>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</si>
  <si>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</si>
  <si>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</si>
  <si>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</si>
  <si>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</si>
  <si>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</si>
  <si>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</si>
  <si>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</si>
  <si>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</si>
  <si>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</si>
  <si>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</si>
  <si>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</si>
  <si>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</si>
  <si>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</si>
  <si>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</si>
  <si>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</si>
  <si>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</si>
  <si>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</si>
  <si>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</si>
  <si>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</si>
  <si>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</si>
  <si>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</si>
  <si>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</si>
  <si>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</si>
  <si>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</si>
  <si>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</si>
  <si>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</si>
  <si>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</si>
  <si>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</si>
  <si>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</si>
  <si>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</si>
  <si>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</si>
  <si>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</si>
  <si>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</si>
  <si>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</si>
  <si>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</si>
  <si>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</si>
  <si>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</si>
  <si>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</si>
  <si>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</si>
  <si>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</si>
  <si>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</si>
  <si>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</si>
  <si>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</si>
  <si>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</si>
  <si>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</si>
  <si>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</si>
  <si>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</si>
  <si>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</si>
  <si>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</si>
  <si>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</si>
  <si>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</si>
  <si>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</si>
  <si>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</si>
  <si>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</si>
  <si>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</si>
  <si>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</si>
  <si>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</si>
  <si>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</si>
  <si>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</si>
  <si>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</si>
  <si>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</si>
  <si>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</si>
  <si>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</si>
  <si>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</si>
  <si>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</si>
  <si>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</si>
  <si>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</si>
  <si>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</si>
  <si>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</si>
  <si>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</si>
  <si>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</si>
  <si>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</si>
  <si>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</si>
  <si>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</si>
  <si>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</si>
  <si>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</si>
  <si>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</si>
  <si>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</si>
  <si>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</si>
  <si>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</si>
  <si>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</si>
  <si>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</si>
  <si>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</si>
  <si>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</si>
  <si>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</si>
  <si>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</si>
  <si>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</si>
  <si>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</si>
  <si>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</si>
  <si>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</si>
  <si>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</si>
  <si>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</si>
  <si>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</si>
  <si>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</si>
  <si>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</si>
  <si>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</si>
  <si>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</si>
  <si>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</si>
  <si>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</si>
  <si>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</si>
  <si>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</si>
  <si>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</si>
  <si>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</si>
  <si>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</si>
  <si>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</si>
  <si>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</si>
  <si>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</si>
  <si>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</si>
  <si>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</si>
  <si>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</si>
  <si>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</si>
  <si>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</si>
  <si>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</si>
  <si>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</si>
  <si>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</si>
  <si>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</si>
  <si>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</si>
  <si>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</si>
  <si>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</si>
  <si>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</si>
  <si>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</si>
  <si>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</si>
  <si>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</si>
  <si>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</si>
  <si>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</si>
  <si>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</si>
  <si>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</si>
  <si>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</si>
  <si>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</si>
  <si>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</si>
  <si>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</si>
  <si>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</si>
  <si>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</si>
  <si>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</si>
  <si>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</si>
  <si>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</si>
  <si>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</si>
  <si>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</si>
  <si>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</si>
  <si>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</si>
  <si>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</si>
  <si>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</si>
  <si>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</si>
  <si>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</si>
  <si>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</si>
  <si>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</si>
  <si>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</si>
  <si>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</si>
  <si>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</si>
  <si>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</si>
  <si>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</si>
  <si>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</si>
  <si>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</si>
  <si>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</si>
  <si>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</si>
  <si>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</si>
  <si>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</si>
  <si>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</si>
  <si>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</si>
  <si>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</si>
  <si>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</si>
  <si>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</si>
  <si>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</si>
  <si>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</si>
  <si>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</si>
  <si>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</si>
  <si>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</si>
  <si>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</si>
  <si>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</si>
  <si>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</si>
  <si>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</si>
  <si>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</si>
  <si>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</si>
  <si>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</si>
  <si>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</si>
  <si>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</si>
  <si>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</si>
  <si>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</si>
  <si>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</si>
  <si>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</si>
  <si>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</si>
  <si>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</si>
  <si>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</si>
  <si>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</si>
  <si>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</si>
  <si>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</si>
  <si>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</si>
  <si>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</si>
  <si>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</si>
  <si>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</si>
  <si>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</si>
  <si>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</si>
  <si>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</si>
  <si>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</si>
  <si>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</si>
  <si>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</si>
  <si>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</si>
  <si>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</si>
  <si>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</si>
  <si>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</si>
  <si>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</si>
  <si>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</si>
  <si>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</si>
  <si>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</si>
  <si>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</si>
  <si>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</si>
  <si>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</si>
  <si>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</si>
  <si>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</si>
  <si>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</si>
  <si>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</si>
  <si>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</si>
  <si>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</si>
  <si>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</si>
  <si>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</si>
  <si>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</si>
  <si>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</si>
  <si>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</si>
  <si>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</si>
  <si>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</si>
  <si>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</si>
  <si>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</si>
  <si>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</si>
  <si>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</si>
  <si>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</si>
  <si>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</si>
  <si>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</si>
  <si>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</si>
  <si>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</si>
  <si>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</si>
  <si>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</si>
  <si>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</si>
  <si>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</si>
  <si>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</si>
  <si>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</si>
  <si>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</si>
  <si>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</si>
  <si>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</si>
  <si>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</si>
  <si>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</si>
  <si>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</si>
  <si>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</si>
  <si>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</si>
  <si>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</si>
  <si>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</si>
  <si>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</si>
  <si>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</si>
  <si>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</si>
  <si>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</si>
  <si>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</si>
  <si>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</si>
  <si>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</si>
  <si>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</si>
  <si>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</si>
  <si>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</si>
  <si>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</si>
  <si>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</si>
  <si>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</si>
  <si>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</si>
  <si>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</si>
  <si>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</si>
  <si>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</si>
  <si>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</si>
  <si>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</si>
  <si>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</si>
  <si>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</si>
  <si>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</si>
  <si>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</si>
  <si>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</si>
  <si>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</si>
  <si>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</si>
  <si>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</si>
  <si>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</si>
  <si>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</si>
  <si>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</si>
  <si>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</si>
  <si>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</si>
  <si>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</si>
  <si>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</si>
  <si>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</si>
  <si>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</si>
  <si>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</si>
  <si>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</si>
  <si>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</si>
  <si>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</si>
  <si>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</si>
  <si>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</si>
  <si>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</si>
  <si>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</si>
  <si>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</si>
  <si>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</si>
  <si>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</si>
  <si>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</si>
  <si>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</si>
  <si>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</si>
  <si>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</si>
  <si>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</si>
  <si>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</si>
  <si>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</si>
  <si>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</si>
  <si>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</si>
  <si>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</si>
  <si>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</si>
  <si>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</si>
  <si>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</si>
  <si>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</si>
  <si>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</si>
  <si>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</si>
  <si>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</si>
  <si>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</si>
  <si>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</si>
  <si>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</si>
  <si>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</si>
  <si>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</si>
  <si>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</si>
  <si>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</si>
  <si>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</si>
  <si>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</si>
  <si>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</si>
  <si>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</si>
  <si>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</si>
  <si>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</si>
  <si>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</si>
  <si>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</si>
  <si>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</si>
  <si>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</si>
  <si>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</si>
  <si>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</si>
  <si>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</si>
  <si>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</si>
  <si>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</si>
  <si>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</si>
  <si>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</si>
  <si>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</si>
  <si>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</si>
  <si>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</si>
  <si>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</si>
  <si>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</si>
  <si>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</si>
  <si>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</si>
  <si>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</si>
  <si>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</si>
  <si>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</si>
  <si>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</si>
  <si>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</si>
  <si>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</si>
  <si>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</si>
  <si>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</si>
  <si>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</si>
  <si>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</si>
  <si>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</si>
  <si>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</si>
  <si>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</si>
  <si>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</si>
  <si>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</si>
  <si>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</si>
  <si>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</si>
  <si>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</si>
  <si>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</si>
  <si>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</si>
  <si>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</si>
  <si>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</si>
  <si>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</si>
  <si>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</si>
  <si>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</si>
  <si>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</si>
  <si>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</si>
  <si>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</si>
  <si>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</si>
  <si>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</si>
  <si>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</si>
  <si>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</si>
  <si>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</si>
  <si>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</si>
  <si>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</si>
  <si>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</si>
  <si>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</si>
  <si>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</si>
  <si>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</si>
  <si>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</si>
  <si>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</si>
  <si>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</si>
  <si>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</si>
  <si>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</si>
  <si>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</si>
  <si>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</si>
  <si>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</si>
  <si>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</si>
  <si>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</si>
  <si>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</si>
  <si>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</si>
  <si>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</si>
  <si>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</si>
  <si>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</si>
  <si>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</si>
  <si>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</si>
  <si>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</si>
  <si>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</si>
  <si>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</si>
  <si>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</si>
  <si>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</si>
  <si>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</si>
  <si>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</si>
  <si>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</si>
  <si>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</si>
  <si>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</si>
  <si>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</si>
  <si>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</si>
  <si>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</si>
  <si>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</si>
  <si>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</si>
  <si>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</si>
  <si>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</si>
  <si>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</si>
  <si>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</si>
  <si>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</si>
  <si>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</si>
  <si>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</si>
  <si>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</si>
  <si>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</si>
  <si>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</si>
  <si>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</si>
  <si>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</si>
  <si>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</si>
  <si>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</si>
  <si>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</si>
  <si>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</si>
  <si>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</si>
  <si>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</si>
  <si>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</si>
  <si>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</si>
  <si>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</si>
  <si>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</si>
  <si>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</si>
  <si>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</si>
  <si>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</si>
  <si>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</si>
  <si>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</si>
  <si>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</si>
  <si>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</si>
  <si>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</si>
  <si>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</si>
  <si>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</si>
  <si>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</si>
  <si>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</si>
  <si>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</si>
  <si>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</si>
  <si>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</si>
  <si>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</si>
  <si>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</si>
  <si>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</si>
  <si>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</si>
  <si>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</si>
  <si>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</si>
  <si>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</si>
  <si>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</si>
  <si>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</si>
  <si>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</si>
  <si>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</si>
  <si>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</si>
  <si>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</si>
  <si>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</si>
  <si>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</si>
  <si>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</si>
  <si>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</si>
  <si>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</si>
  <si>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</si>
  <si>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</si>
  <si>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</si>
  <si>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</si>
  <si>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</si>
  <si>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</si>
  <si>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</si>
  <si>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</si>
  <si>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</si>
  <si>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</si>
  <si>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</si>
  <si>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</si>
  <si>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</si>
  <si>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</si>
  <si>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</si>
  <si>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</si>
  <si>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</si>
  <si>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</si>
  <si>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</si>
  <si>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</si>
  <si>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</si>
  <si>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</si>
  <si>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</si>
  <si>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</si>
  <si>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</si>
  <si>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</si>
  <si>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</si>
  <si>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</si>
  <si>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</si>
  <si>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</si>
  <si>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</si>
  <si>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</si>
  <si>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</si>
  <si>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</si>
  <si>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</si>
  <si>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</si>
  <si>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</si>
  <si>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</si>
  <si>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</si>
  <si>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</si>
  <si>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</si>
  <si>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</si>
  <si>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</si>
  <si>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</si>
  <si>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</si>
  <si>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</si>
  <si>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</si>
  <si>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</si>
  <si>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</si>
  <si>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</si>
  <si>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</si>
  <si>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</si>
  <si>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</si>
  <si>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</si>
  <si>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</si>
  <si>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</si>
  <si>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</si>
  <si>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</si>
  <si>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</si>
  <si>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</si>
  <si>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</si>
  <si>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</si>
  <si>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</si>
  <si>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</si>
  <si>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</si>
  <si>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</si>
  <si>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</si>
  <si>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</si>
  <si>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</si>
  <si>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</si>
  <si>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</si>
  <si>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</si>
  <si>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</si>
  <si>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</si>
  <si>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</si>
  <si>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</si>
  <si>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</si>
  <si>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</si>
  <si>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</si>
  <si>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</si>
  <si>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</si>
  <si>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</si>
  <si>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</si>
  <si>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</si>
  <si>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</si>
  <si>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</si>
  <si>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</si>
  <si>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</si>
  <si>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</si>
  <si>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</si>
  <si>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</si>
  <si>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</si>
  <si>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</si>
  <si>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</si>
  <si>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</si>
  <si>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</si>
  <si>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</si>
  <si>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</si>
  <si>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</si>
  <si>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</si>
  <si>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</si>
  <si>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</si>
  <si>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</si>
  <si>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</si>
  <si>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</si>
  <si>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</si>
  <si>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</si>
  <si>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</si>
  <si>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</si>
  <si>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</si>
  <si>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</si>
  <si>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</si>
  <si>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</si>
  <si>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</si>
  <si>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</si>
  <si>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</si>
  <si>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</si>
  <si>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</si>
  <si>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</si>
  <si>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</si>
  <si>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</si>
  <si>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</si>
  <si>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</si>
  <si>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</si>
  <si>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</si>
  <si>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</si>
  <si>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</si>
  <si>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</si>
  <si>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</si>
  <si>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</si>
  <si>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</si>
  <si>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</si>
  <si>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</si>
  <si>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</si>
  <si>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</si>
  <si>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</si>
  <si>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</si>
  <si>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</si>
  <si>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</si>
  <si>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</si>
  <si>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</si>
  <si>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</si>
  <si>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</si>
  <si>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</si>
  <si>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</si>
  <si>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</si>
  <si>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</si>
  <si>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</si>
  <si>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</si>
  <si>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</si>
  <si>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</si>
  <si>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</si>
  <si>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</si>
  <si>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</si>
  <si>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</si>
  <si>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</si>
  <si>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</si>
  <si>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</si>
  <si>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</si>
  <si>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</si>
  <si>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</si>
  <si>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</si>
  <si>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</si>
  <si>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</si>
  <si>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</si>
  <si>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</si>
  <si>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</si>
  <si>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</si>
  <si>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</si>
  <si>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</si>
  <si>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</si>
  <si>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</si>
  <si>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</si>
  <si>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</si>
  <si>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</si>
  <si>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</si>
  <si>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</si>
  <si>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</si>
  <si>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</si>
  <si>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</si>
  <si>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</si>
  <si>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</si>
  <si>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</si>
  <si>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</si>
  <si>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</si>
  <si>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</si>
  <si>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</si>
  <si>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</si>
  <si>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</si>
  <si>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</si>
  <si>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</si>
  <si>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</si>
  <si>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</si>
  <si>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</si>
  <si>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</si>
  <si>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</si>
  <si>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</si>
  <si>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</si>
  <si>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</si>
  <si>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</si>
  <si>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</si>
  <si>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</si>
  <si>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</si>
  <si>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</si>
  <si>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</si>
  <si>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</si>
  <si>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</si>
  <si>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</si>
  <si>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</si>
  <si>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</si>
  <si>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</si>
  <si>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</si>
  <si>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</si>
  <si>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</si>
  <si>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</si>
  <si>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</si>
  <si>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</si>
  <si>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</si>
  <si>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</si>
  <si>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</si>
  <si>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</si>
  <si>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</si>
  <si>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</si>
  <si>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</si>
  <si>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</si>
  <si>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</si>
  <si>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</si>
  <si>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</si>
  <si>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</si>
  <si>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</si>
  <si>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</si>
  <si>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</si>
  <si>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</si>
  <si>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</si>
  <si>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</si>
  <si>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</si>
  <si>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</si>
  <si>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</si>
  <si>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</si>
  <si>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</si>
  <si>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</si>
  <si>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</si>
  <si>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</si>
  <si>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</si>
  <si>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</si>
  <si>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</si>
  <si>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</si>
  <si>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</si>
  <si>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</si>
  <si>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</si>
  <si>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</si>
  <si>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</si>
  <si>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</si>
  <si>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</si>
  <si>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</si>
  <si>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</si>
  <si>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</si>
  <si>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</si>
  <si>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</si>
  <si>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</si>
  <si>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</si>
  <si>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</si>
  <si>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</si>
  <si>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</si>
  <si>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</si>
  <si>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</si>
  <si>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</si>
  <si>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</si>
  <si>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</si>
  <si>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</si>
  <si>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</si>
  <si>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</si>
  <si>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</si>
  <si>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</si>
  <si>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</si>
  <si>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</si>
  <si>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</si>
  <si>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</si>
  <si>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</si>
  <si>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</si>
  <si>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</si>
  <si>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</si>
  <si>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</si>
  <si>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</si>
  <si>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</si>
  <si>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</si>
  <si>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</si>
  <si>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</si>
  <si>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</si>
  <si>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</si>
  <si>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</si>
  <si>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</si>
  <si>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</si>
  <si>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</si>
  <si>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</si>
  <si>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</si>
  <si>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</si>
  <si>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</si>
  <si>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</si>
  <si>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</si>
  <si>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</si>
  <si>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</si>
  <si>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</si>
  <si>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</si>
  <si>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</si>
  <si>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</si>
  <si>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</si>
  <si>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</si>
  <si>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</si>
  <si>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</si>
  <si>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</si>
  <si>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</si>
  <si>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</si>
  <si>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</si>
  <si>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</si>
  <si>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</si>
  <si>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</si>
  <si>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</si>
  <si>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</si>
  <si>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</si>
  <si>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</si>
  <si>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</si>
  <si>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</si>
  <si>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</si>
  <si>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</si>
  <si>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</si>
  <si>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</si>
  <si>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</si>
  <si>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</si>
  <si>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</si>
  <si>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</si>
  <si>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</si>
  <si>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</si>
  <si>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</si>
  <si>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</si>
  <si>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</si>
  <si>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</si>
  <si>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</si>
  <si>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</si>
  <si>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</si>
  <si>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</si>
  <si>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</si>
  <si>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</si>
  <si>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</si>
  <si>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</si>
  <si>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</si>
  <si>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</si>
  <si>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</si>
  <si>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</si>
  <si>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</si>
  <si>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</si>
  <si>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</si>
  <si>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</si>
  <si>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</si>
  <si>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</si>
  <si>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</si>
  <si>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</si>
  <si>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</si>
  <si>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</si>
  <si>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</si>
  <si>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</si>
  <si>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</si>
  <si>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</si>
  <si>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</si>
  <si>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</si>
  <si>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</si>
  <si>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</si>
  <si>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</si>
  <si>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</si>
  <si>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</si>
  <si>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</si>
  <si>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</si>
  <si>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</si>
  <si>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</si>
  <si>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</si>
  <si>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</si>
  <si>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</si>
  <si>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</si>
  <si>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</si>
  <si>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</si>
  <si>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</si>
  <si>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</si>
  <si>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</si>
  <si>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</si>
  <si>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</si>
  <si>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</si>
  <si>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</si>
  <si>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</si>
  <si>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</si>
  <si>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</si>
  <si>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</si>
  <si>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</si>
  <si>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</si>
  <si>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</si>
  <si>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</si>
  <si>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</si>
  <si>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</si>
  <si>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</si>
  <si>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</si>
  <si>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</si>
  <si>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</si>
  <si>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</si>
  <si>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</si>
  <si>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</si>
  <si>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</si>
  <si>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</si>
  <si>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</si>
  <si>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</si>
  <si>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</si>
  <si>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</si>
  <si>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</si>
  <si>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</si>
  <si>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</si>
  <si>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</si>
  <si>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</si>
  <si>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</si>
  <si>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</si>
  <si>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</si>
  <si>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</si>
  <si>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</si>
  <si>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</si>
  <si>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</si>
  <si>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</si>
  <si>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</si>
  <si>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</si>
  <si>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</si>
  <si>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</si>
  <si>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</si>
  <si>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</si>
  <si>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</si>
  <si>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</si>
  <si>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</si>
  <si>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</si>
  <si>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</si>
  <si>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</si>
  <si>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</si>
  <si>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</si>
  <si>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</si>
  <si>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</si>
  <si>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</si>
  <si>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</si>
  <si>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</si>
  <si>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</si>
  <si>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</si>
  <si>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</si>
  <si>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</si>
  <si>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</si>
  <si>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</si>
  <si>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</si>
  <si>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</si>
  <si>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</si>
  <si>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</si>
  <si>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</si>
  <si>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</si>
  <si>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</si>
  <si>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</si>
  <si>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</si>
  <si>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</si>
  <si>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</si>
  <si>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</si>
  <si>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</si>
  <si>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</si>
  <si>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</si>
  <si>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</si>
  <si>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</si>
  <si>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</si>
  <si>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</si>
  <si>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</si>
  <si>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</si>
  <si>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</si>
  <si>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</si>
  <si>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</si>
  <si>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</si>
  <si>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</si>
  <si>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</si>
  <si>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</si>
  <si>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</si>
  <si>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</si>
  <si>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</si>
  <si>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</si>
  <si>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</si>
  <si>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</si>
  <si>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</si>
  <si>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</si>
  <si>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</si>
  <si>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</si>
  <si>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</si>
  <si>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</si>
  <si>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</si>
  <si>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</si>
  <si>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</si>
  <si>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</si>
  <si>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</si>
  <si>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</si>
  <si>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</si>
  <si>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</si>
  <si>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</si>
  <si>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</si>
  <si>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</si>
  <si>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</si>
  <si>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</si>
  <si>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</si>
  <si>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</si>
  <si>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</si>
  <si>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</si>
  <si>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</si>
  <si>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</si>
  <si>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</si>
  <si>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</si>
  <si>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</si>
  <si>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</si>
  <si>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</si>
  <si>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</si>
  <si>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</si>
  <si>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</si>
  <si>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</si>
  <si>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</si>
  <si>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</si>
  <si>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</si>
  <si>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</si>
  <si>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</si>
  <si>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</si>
  <si>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</si>
  <si>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</si>
  <si>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</si>
  <si>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</si>
  <si>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</si>
  <si>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</si>
  <si>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</si>
  <si>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</si>
  <si>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</si>
  <si>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</si>
  <si>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</si>
  <si>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</si>
  <si>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</si>
  <si>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</si>
  <si>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</si>
  <si>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</si>
  <si>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</si>
  <si>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</si>
  <si>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</si>
  <si>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</si>
  <si>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</si>
  <si>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</si>
  <si>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</si>
  <si>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</si>
  <si>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</si>
  <si>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</si>
  <si>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</si>
  <si>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</si>
  <si>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</si>
  <si>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</si>
  <si>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</si>
  <si>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</si>
  <si>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</si>
  <si>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</si>
  <si>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</si>
  <si>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</si>
  <si>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</si>
  <si>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</si>
  <si>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</si>
  <si>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</si>
  <si>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</si>
  <si>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</si>
  <si>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</si>
  <si>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</si>
  <si>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</si>
  <si>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</si>
  <si>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</si>
  <si>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</si>
  <si>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</si>
  <si>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</si>
  <si>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</si>
  <si>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</si>
  <si>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</si>
  <si>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</si>
  <si>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</si>
  <si>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</si>
  <si>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</si>
  <si>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</si>
  <si>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</si>
  <si>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</si>
  <si>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</si>
  <si>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</si>
  <si>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</si>
  <si>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</si>
  <si>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</si>
  <si>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</si>
  <si>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</si>
  <si>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</si>
  <si>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</si>
  <si>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</si>
  <si>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</si>
  <si>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</si>
  <si>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</si>
  <si>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</si>
  <si>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</si>
  <si>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</si>
  <si>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</si>
  <si>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</si>
  <si>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</si>
  <si>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</si>
  <si>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</si>
  <si>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</si>
  <si>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</si>
  <si>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</si>
  <si>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</si>
  <si>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</si>
  <si>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</si>
  <si>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</si>
  <si>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</si>
  <si>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</si>
  <si>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</si>
  <si>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</si>
  <si>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</si>
  <si>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</si>
  <si>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</si>
  <si>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</si>
  <si>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</si>
  <si>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</si>
  <si>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</si>
  <si>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</si>
  <si>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</si>
  <si>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</si>
  <si>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</si>
  <si>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</si>
  <si>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</si>
  <si>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</si>
  <si>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</si>
  <si>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</si>
  <si>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</si>
  <si>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</si>
  <si>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</si>
  <si>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</si>
  <si>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</si>
  <si>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</si>
  <si>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</si>
  <si>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</si>
  <si>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</si>
  <si>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</si>
  <si>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</si>
  <si>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</si>
  <si>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</si>
  <si>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</si>
  <si>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</si>
  <si>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</si>
  <si>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</si>
  <si>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</si>
  <si>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</si>
  <si>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</si>
  <si>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</si>
  <si>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</si>
  <si>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</si>
  <si>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</si>
  <si>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</si>
  <si>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</si>
  <si>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</si>
  <si>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</si>
  <si>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</si>
  <si>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</si>
  <si>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</si>
  <si>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</si>
  <si>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</si>
  <si>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</si>
  <si>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</si>
  <si>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</si>
  <si>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</si>
  <si>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</si>
  <si>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</si>
  <si>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</si>
  <si>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</si>
  <si>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</si>
  <si>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</si>
  <si>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</si>
  <si>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</si>
  <si>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</si>
  <si>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</si>
  <si>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</si>
  <si>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</si>
  <si>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</si>
  <si>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</si>
  <si>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</si>
  <si>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</si>
  <si>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</si>
  <si>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</si>
  <si>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</si>
  <si>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</si>
  <si>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</si>
  <si>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</si>
  <si>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</si>
  <si>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</si>
  <si>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</si>
  <si>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</si>
  <si>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</si>
  <si>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</si>
  <si>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</si>
  <si>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</si>
  <si>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</si>
  <si>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</si>
  <si>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</si>
  <si>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</si>
  <si>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</si>
  <si>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</si>
  <si>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</si>
  <si>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</si>
  <si>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</si>
  <si>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</si>
  <si>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</si>
  <si>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</si>
  <si>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</si>
  <si>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</si>
  <si>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</si>
  <si>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</si>
  <si>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</si>
  <si>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</si>
  <si>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</si>
  <si>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</si>
  <si>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</si>
  <si>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</si>
  <si>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</si>
  <si>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</si>
  <si>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</si>
  <si>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</si>
  <si>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</si>
  <si>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</si>
  <si>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</si>
  <si>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</si>
  <si>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</si>
  <si>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</si>
  <si>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</si>
  <si>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</si>
  <si>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</si>
  <si>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</si>
  <si>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</si>
  <si>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</si>
  <si>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</si>
  <si>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</si>
  <si>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</si>
  <si>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</si>
  <si>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</si>
  <si>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</si>
  <si>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</si>
  <si>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</si>
  <si>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</si>
  <si>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</si>
  <si>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</si>
  <si>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</si>
  <si>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</si>
  <si>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</si>
  <si>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</si>
  <si>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</si>
  <si>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</si>
  <si>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</si>
  <si>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</si>
  <si>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</si>
  <si>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</si>
  <si>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</si>
  <si>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</si>
  <si>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</si>
  <si>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</si>
  <si>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</si>
  <si>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</si>
  <si>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</si>
  <si>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</si>
  <si>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</si>
  <si>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</si>
  <si>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</si>
  <si>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</si>
  <si>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</si>
  <si>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</si>
  <si>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</si>
  <si>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</si>
  <si>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</si>
  <si>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</si>
  <si>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</si>
  <si>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</si>
  <si>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</si>
  <si>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</si>
  <si>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</si>
  <si>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</si>
  <si>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</si>
  <si>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</si>
  <si>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</si>
  <si>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</si>
  <si>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</si>
  <si>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</si>
  <si>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</si>
  <si>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</si>
  <si>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</si>
  <si>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</si>
  <si>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</si>
  <si>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</si>
  <si>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</si>
  <si>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</si>
  <si>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</si>
  <si>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</si>
  <si>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</si>
  <si>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</si>
  <si>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</si>
  <si>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</si>
  <si>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</si>
  <si>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</si>
  <si>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</si>
  <si>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</si>
  <si>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</si>
  <si>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</si>
  <si>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</si>
  <si>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</si>
  <si>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</si>
  <si>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</si>
  <si>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</si>
  <si>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</si>
  <si>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</si>
  <si>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</si>
  <si>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</si>
  <si>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</si>
  <si>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</si>
  <si>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</si>
  <si>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</si>
  <si>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</si>
  <si>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</si>
  <si>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</si>
  <si>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</si>
  <si>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</si>
  <si>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</si>
  <si>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</si>
  <si>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</si>
  <si>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</si>
  <si>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</si>
  <si>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</si>
  <si>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</si>
  <si>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</si>
  <si>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</si>
  <si>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</si>
  <si>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</si>
  <si>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</si>
  <si>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</si>
  <si>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</si>
  <si>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</si>
  <si>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</si>
  <si>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</si>
  <si>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</si>
  <si>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</si>
  <si>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</si>
  <si>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</si>
  <si>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</si>
  <si>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</si>
  <si>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</si>
  <si>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</si>
  <si>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</si>
  <si>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</si>
  <si>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</si>
  <si>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</si>
  <si>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</si>
  <si>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</si>
  <si>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</si>
  <si>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</si>
  <si>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</si>
  <si>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</si>
  <si>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</si>
  <si>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</si>
  <si>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</si>
  <si>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</si>
  <si>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</si>
  <si>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</si>
  <si>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</si>
  <si>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</si>
  <si>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</si>
  <si>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</si>
  <si>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</si>
  <si>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</si>
  <si>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</si>
  <si>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</si>
  <si>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</si>
  <si>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</si>
  <si>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</si>
  <si>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</si>
  <si>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</si>
  <si>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</si>
  <si>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</si>
  <si>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</si>
  <si>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</si>
  <si>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</si>
  <si>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</si>
  <si>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</si>
  <si>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</si>
  <si>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</si>
  <si>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</si>
  <si>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</si>
  <si>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</si>
  <si>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</si>
  <si>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</si>
  <si>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</si>
  <si>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</si>
  <si>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</si>
  <si>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</si>
  <si>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</si>
  <si>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</si>
  <si>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</si>
  <si>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</si>
  <si>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</si>
  <si>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</si>
  <si>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</si>
  <si>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</si>
  <si>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</si>
  <si>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</si>
  <si>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</si>
  <si>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</si>
  <si>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</si>
  <si>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</si>
  <si>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</si>
  <si>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</si>
  <si>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</si>
  <si>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</si>
  <si>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</si>
  <si>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</si>
  <si>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</si>
  <si>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</si>
  <si>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</si>
  <si>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</si>
  <si>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</si>
  <si>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</si>
  <si>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</si>
  <si>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</si>
  <si>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</si>
  <si>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</si>
  <si>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</si>
  <si>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</si>
  <si>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</si>
  <si>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</si>
  <si>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</si>
  <si>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</si>
  <si>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</si>
  <si>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</si>
  <si>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</si>
  <si>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</si>
  <si>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</si>
  <si>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</si>
  <si>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</si>
  <si>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</si>
  <si>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</si>
  <si>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</si>
  <si>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</si>
  <si>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</si>
  <si>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</si>
  <si>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</si>
  <si>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</si>
  <si>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</si>
  <si>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</si>
  <si>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</si>
  <si>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</si>
  <si>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</si>
  <si>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</si>
  <si>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</si>
  <si>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</si>
  <si>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</si>
  <si>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</si>
  <si>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</si>
  <si>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</si>
  <si>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</si>
  <si>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</si>
  <si>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</si>
  <si>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</si>
  <si>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</si>
  <si>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</si>
  <si>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</si>
  <si>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</si>
  <si>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</si>
  <si>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</si>
  <si>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</si>
  <si>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</si>
  <si>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</si>
  <si>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</si>
  <si>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</si>
  <si>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</si>
  <si>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</si>
  <si>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</si>
  <si>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</si>
  <si>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</si>
  <si>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</si>
  <si>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</si>
  <si>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</si>
  <si>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</si>
  <si>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</si>
  <si>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</si>
  <si>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</si>
  <si>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</si>
  <si>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</si>
  <si>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</si>
  <si>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</si>
  <si>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</si>
  <si>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</si>
  <si>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</si>
  <si>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</si>
  <si>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</si>
  <si>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</si>
  <si>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</si>
  <si>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</si>
  <si>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</si>
  <si>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</si>
  <si>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</si>
  <si>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</si>
  <si>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</si>
  <si>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</si>
  <si>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</si>
  <si>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</si>
  <si>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</si>
  <si>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</si>
  <si>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</si>
  <si>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</si>
  <si>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</si>
  <si>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</si>
  <si>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</si>
  <si>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</si>
  <si>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</si>
  <si>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</si>
  <si>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</si>
  <si>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</si>
  <si>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</si>
  <si>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</si>
  <si>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</si>
  <si>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</si>
  <si>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</si>
  <si>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</si>
  <si>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</si>
  <si>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</si>
  <si>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</si>
  <si>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</si>
  <si>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</si>
  <si>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</si>
  <si>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</si>
  <si>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</si>
  <si>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</si>
  <si>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</si>
  <si>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</si>
  <si>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</si>
  <si>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</si>
  <si>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</si>
  <si>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</si>
  <si>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</si>
  <si>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</si>
  <si>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</si>
  <si>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</si>
  <si>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</si>
  <si>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</si>
  <si>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</si>
  <si>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</si>
  <si>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</si>
  <si>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</si>
  <si>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</si>
  <si>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</si>
  <si>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</si>
  <si>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</si>
  <si>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</si>
  <si>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</si>
  <si>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</si>
  <si>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</si>
  <si>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</si>
  <si>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</si>
  <si>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</si>
  <si>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</si>
  <si>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</si>
  <si>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</si>
  <si>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</si>
  <si>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</si>
  <si>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</si>
  <si>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</si>
  <si>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</si>
  <si>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</si>
  <si>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</si>
  <si>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</si>
  <si>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</si>
  <si>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</si>
  <si>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</si>
  <si>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</si>
  <si>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</si>
  <si>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</si>
  <si>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</si>
  <si>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</si>
  <si>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</si>
  <si>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</si>
  <si>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</si>
  <si>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</si>
  <si>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</si>
  <si>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</si>
  <si>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</si>
  <si>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</si>
  <si>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</si>
  <si>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</si>
  <si>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</si>
  <si>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</si>
  <si>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</si>
  <si>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</si>
  <si>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</si>
  <si>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</si>
  <si>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</si>
  <si>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</si>
  <si>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</si>
  <si>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</si>
  <si>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</si>
  <si>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</si>
  <si>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</si>
  <si>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</si>
  <si>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</si>
  <si>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</si>
  <si>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</si>
  <si>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</si>
  <si>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</si>
  <si>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</si>
  <si>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</si>
  <si>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</si>
  <si>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</si>
  <si>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</si>
  <si>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</si>
  <si>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</si>
  <si>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</si>
  <si>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</si>
  <si>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</si>
  <si>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</si>
  <si>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</si>
  <si>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</si>
  <si>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</si>
  <si>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</si>
  <si>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</si>
  <si>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</si>
  <si>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</si>
  <si>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</si>
  <si>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</si>
  <si>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</si>
  <si>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</si>
  <si>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</si>
  <si>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</si>
  <si>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</si>
  <si>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</si>
  <si>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</si>
  <si>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</si>
  <si>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</si>
  <si>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</si>
  <si>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</si>
  <si>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</si>
  <si>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</si>
  <si>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</si>
  <si>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</si>
  <si>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</si>
  <si>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</si>
  <si>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</si>
  <si>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</si>
  <si>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</si>
  <si>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</si>
  <si>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</si>
  <si>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</si>
  <si>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</si>
  <si>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</si>
  <si>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</si>
  <si>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</si>
  <si>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</si>
  <si>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</si>
  <si>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</si>
  <si>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</si>
  <si>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</si>
  <si>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</si>
  <si>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</si>
  <si>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</si>
  <si>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</si>
  <si>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</si>
  <si>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</si>
  <si>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</si>
  <si>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</si>
  <si>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</si>
  <si>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</si>
  <si>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</si>
  <si>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</si>
  <si>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</si>
  <si>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</si>
  <si>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</si>
  <si>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</si>
  <si>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</si>
  <si>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</si>
  <si>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</si>
  <si>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</si>
  <si>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</si>
  <si>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</si>
  <si>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</si>
  <si>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</si>
  <si>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</si>
  <si>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</si>
  <si>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</si>
  <si>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</si>
  <si>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</si>
  <si>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</si>
  <si>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</si>
  <si>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</si>
  <si>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</si>
  <si>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</si>
  <si>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</si>
  <si>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</si>
  <si>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</si>
  <si>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</si>
  <si>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</si>
  <si>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</si>
  <si>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</si>
  <si>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</si>
  <si>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</si>
  <si>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</si>
  <si>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</si>
  <si>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</si>
  <si>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</si>
  <si>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</si>
  <si>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</si>
  <si>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</si>
  <si>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</si>
  <si>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</si>
  <si>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</si>
  <si>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</si>
  <si>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</si>
  <si>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</si>
  <si>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</si>
  <si>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</si>
  <si>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</si>
  <si>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</si>
  <si>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</si>
  <si>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</si>
  <si>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</si>
  <si>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</si>
  <si>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</si>
  <si>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</si>
  <si>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</si>
  <si>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</si>
  <si>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</si>
  <si>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</si>
  <si>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</si>
  <si>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</si>
  <si>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</si>
  <si>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</si>
  <si>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</si>
  <si>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</si>
  <si>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</si>
  <si>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</si>
  <si>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</si>
  <si>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</si>
  <si>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</si>
  <si>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</si>
  <si>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</si>
  <si>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</si>
  <si>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</si>
  <si>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</si>
  <si>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</si>
  <si>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</si>
  <si>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</si>
  <si>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</si>
  <si>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</si>
  <si>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</si>
  <si>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</si>
  <si>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</si>
  <si>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</si>
  <si>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</si>
  <si>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</si>
  <si>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</si>
  <si>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</si>
  <si>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</si>
  <si>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</si>
  <si>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</si>
  <si>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</si>
  <si>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</si>
  <si>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</si>
  <si>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</si>
  <si>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</si>
  <si>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</si>
  <si>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</si>
  <si>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</si>
  <si>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</si>
  <si>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</si>
  <si>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</si>
  <si>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</si>
  <si>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</si>
  <si>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</si>
  <si>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</si>
  <si>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</si>
  <si>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</si>
  <si>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</si>
  <si>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</si>
  <si>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</si>
  <si>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</si>
  <si>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</si>
  <si>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</si>
  <si>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</si>
  <si>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</si>
  <si>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</si>
  <si>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</si>
  <si>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</si>
  <si>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</si>
  <si>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</si>
  <si>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</si>
  <si>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</si>
  <si>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</si>
  <si>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</si>
  <si>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</si>
  <si>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</si>
  <si>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</si>
  <si>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</si>
  <si>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</si>
  <si>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</si>
  <si>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</si>
  <si>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</si>
  <si>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</si>
  <si>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</si>
  <si>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</si>
  <si>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</si>
  <si>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</si>
  <si>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</si>
  <si>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</si>
  <si>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</si>
  <si>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</si>
  <si>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</si>
  <si>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</si>
  <si>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</si>
  <si>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</si>
  <si>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</si>
  <si>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</si>
  <si>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</si>
  <si>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</si>
  <si>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</si>
  <si>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</si>
  <si>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</si>
  <si>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</si>
  <si>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</si>
  <si>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</si>
  <si>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</si>
  <si>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</si>
  <si>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</si>
  <si>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</si>
  <si>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</si>
  <si>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</si>
  <si>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</si>
  <si>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</si>
  <si>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</si>
  <si>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</si>
  <si>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</si>
  <si>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</si>
  <si>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</si>
  <si>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</si>
  <si>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</si>
  <si>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</si>
  <si>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</si>
  <si>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</si>
  <si>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</si>
  <si>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</si>
  <si>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</si>
  <si>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</si>
  <si>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</si>
  <si>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</si>
  <si>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</si>
  <si>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</si>
  <si>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</si>
  <si>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</si>
  <si>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</si>
  <si>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</si>
  <si>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</si>
  <si>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</si>
  <si>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</si>
  <si>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</si>
  <si>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</si>
  <si>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</si>
  <si>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</si>
  <si>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</si>
  <si>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</si>
  <si>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</si>
  <si>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</si>
  <si>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</si>
  <si>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</si>
  <si>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</si>
  <si>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</si>
  <si>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</si>
  <si>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</si>
  <si>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</si>
  <si>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</si>
  <si>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</si>
  <si>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</si>
  <si>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</si>
  <si>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</si>
  <si>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</si>
  <si>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</si>
  <si>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</si>
  <si>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</si>
  <si>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</si>
  <si>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</si>
  <si>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</si>
  <si>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</si>
  <si>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</si>
  <si>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</si>
  <si>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</si>
  <si>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</si>
  <si>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</si>
  <si>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</si>
  <si>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</si>
  <si>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</si>
  <si>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</si>
  <si>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</si>
  <si>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</si>
  <si>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</si>
  <si>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</si>
  <si>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</si>
  <si>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</si>
  <si>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</si>
  <si>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</si>
  <si>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</si>
  <si>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</si>
  <si>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</si>
  <si>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</si>
  <si>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</si>
  <si>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</si>
  <si>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</si>
  <si>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</si>
  <si>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</si>
  <si>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</si>
  <si>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</si>
  <si>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</si>
  <si>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</si>
  <si>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</si>
  <si>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</si>
  <si>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</si>
  <si>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</si>
  <si>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</si>
  <si>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</si>
  <si>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</si>
  <si>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</si>
  <si>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</si>
  <si>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</si>
  <si>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</si>
  <si>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</si>
  <si>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</si>
  <si>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</si>
  <si>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</si>
  <si>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</si>
  <si>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</si>
  <si>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</si>
  <si>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</si>
  <si>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</si>
  <si>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</si>
  <si>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</si>
  <si>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</si>
  <si>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</si>
  <si>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</si>
  <si>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</si>
  <si>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</si>
  <si>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</si>
  <si>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</si>
  <si>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</si>
  <si>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</si>
  <si>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</si>
  <si>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</si>
  <si>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</si>
  <si>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</si>
  <si>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</si>
  <si>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</si>
  <si>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</si>
  <si>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</si>
  <si>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</si>
  <si>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</si>
  <si>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</si>
  <si>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</si>
  <si>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</si>
  <si>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</si>
  <si>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</si>
  <si>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</si>
  <si>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</si>
  <si>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</si>
  <si>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</si>
  <si>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</si>
  <si>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</si>
  <si>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</si>
  <si>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</si>
  <si>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</si>
  <si>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</si>
  <si>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</si>
  <si>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</si>
  <si>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</si>
  <si>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</si>
  <si>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</si>
  <si>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</si>
  <si>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</si>
  <si>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</si>
  <si>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</si>
  <si>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</si>
  <si>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</si>
  <si>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</si>
  <si>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</si>
  <si>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</si>
  <si>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</si>
  <si>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</si>
  <si>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</si>
  <si>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</si>
  <si>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</si>
  <si>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</si>
  <si>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</si>
  <si>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</si>
  <si>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</si>
  <si>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</si>
  <si>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</si>
  <si>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</si>
  <si>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</si>
  <si>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</si>
  <si>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</si>
  <si>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</si>
  <si>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</si>
  <si>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</si>
  <si>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</si>
  <si>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</si>
  <si>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</si>
  <si>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</si>
  <si>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</si>
  <si>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</si>
  <si>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</si>
  <si>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</si>
  <si>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</si>
  <si>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</si>
  <si>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</si>
  <si>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</si>
  <si>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</si>
  <si>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</si>
  <si>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</si>
  <si>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</si>
  <si>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</si>
  <si>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</si>
  <si>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</si>
  <si>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</si>
  <si>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</si>
  <si>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</si>
  <si>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</si>
  <si>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</si>
  <si>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</si>
  <si>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</si>
  <si>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</si>
  <si>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</si>
  <si>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</si>
  <si>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</si>
  <si>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</si>
  <si>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</si>
  <si>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</si>
  <si>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</si>
  <si>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</si>
  <si>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</si>
  <si>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</si>
  <si>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</si>
  <si>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</si>
  <si>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</si>
  <si>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</si>
  <si>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</si>
  <si>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</si>
  <si>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</si>
  <si>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</si>
  <si>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</si>
  <si>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</si>
  <si>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</si>
  <si>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</si>
  <si>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</si>
  <si>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</si>
  <si>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</si>
  <si>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</si>
  <si>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</si>
  <si>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</si>
  <si>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</si>
  <si>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</si>
  <si>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</si>
  <si>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</si>
  <si>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</si>
  <si>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</si>
  <si>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</si>
  <si>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</si>
  <si>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</si>
  <si>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</si>
  <si>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</si>
  <si>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</si>
  <si>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</si>
  <si>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</si>
  <si>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</si>
  <si>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</si>
  <si>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</si>
  <si>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</si>
  <si>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</si>
  <si>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</si>
  <si>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</si>
  <si>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</si>
  <si>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</si>
  <si>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</si>
  <si>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</si>
  <si>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</si>
  <si>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</si>
  <si>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</si>
  <si>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</si>
  <si>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</si>
  <si>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</si>
  <si>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</si>
  <si>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</si>
  <si>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</si>
  <si>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</si>
  <si>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</si>
  <si>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</si>
  <si>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</si>
  <si>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</si>
  <si>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</si>
  <si>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</si>
  <si>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</si>
  <si>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</si>
  <si>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</si>
  <si>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</si>
  <si>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</si>
  <si>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</si>
  <si>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</si>
  <si>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</si>
  <si>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</si>
  <si>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</si>
  <si>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</si>
  <si>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</si>
  <si>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</si>
  <si>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</si>
  <si>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</si>
  <si>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</si>
  <si>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</si>
  <si>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</si>
  <si>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</si>
  <si>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</si>
  <si>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</si>
  <si>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</si>
  <si>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</si>
  <si>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</si>
  <si>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</si>
  <si>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</si>
  <si>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</si>
  <si>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</si>
  <si>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</si>
  <si>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</si>
  <si>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</si>
  <si>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</si>
  <si>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</si>
  <si>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</si>
  <si>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</si>
  <si>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</si>
  <si>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</si>
  <si>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</si>
  <si>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</si>
  <si>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</si>
  <si>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</si>
  <si>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</si>
  <si>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</si>
  <si>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</si>
  <si>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</si>
  <si>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</si>
  <si>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</si>
  <si>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</si>
  <si>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</si>
  <si>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</si>
  <si>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</si>
  <si>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</si>
  <si>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</si>
  <si>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</si>
  <si>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</si>
  <si>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</si>
  <si>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</si>
  <si>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</si>
  <si>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</si>
  <si>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</si>
  <si>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</si>
  <si>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</si>
  <si>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</si>
  <si>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</si>
  <si>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</si>
  <si>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</si>
  <si>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</si>
  <si>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</si>
  <si>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</si>
  <si>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</si>
  <si>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</si>
  <si>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</si>
  <si>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</si>
  <si>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</si>
  <si>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</si>
  <si>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</si>
  <si>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</si>
  <si>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</si>
  <si>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</si>
  <si>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</si>
  <si>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</si>
  <si>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</si>
  <si>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</si>
  <si>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</si>
  <si>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</si>
  <si>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</si>
  <si>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</si>
  <si>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</si>
  <si>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</si>
  <si>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</si>
  <si>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</si>
  <si>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</si>
  <si>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</si>
  <si>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</si>
  <si>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</si>
  <si>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</si>
  <si>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</si>
  <si>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</si>
  <si>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</si>
  <si>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</si>
  <si>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</si>
  <si>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</si>
  <si>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</si>
  <si>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</si>
  <si>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</si>
  <si>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</si>
  <si>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</si>
  <si>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</si>
  <si>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</si>
  <si>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</si>
  <si>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</si>
  <si>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</si>
  <si>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</si>
  <si>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</si>
  <si>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</si>
  <si>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</si>
  <si>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</si>
  <si>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</si>
  <si>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</si>
  <si>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</si>
  <si>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</si>
  <si>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</si>
  <si>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</si>
  <si>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</si>
  <si>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</si>
  <si>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</si>
  <si>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</si>
  <si>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</si>
  <si>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</si>
  <si>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</si>
  <si>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</si>
  <si>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</si>
  <si>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</si>
  <si>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</si>
  <si>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</si>
  <si>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</si>
  <si>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</si>
  <si>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</si>
  <si>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</si>
  <si>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</si>
  <si>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</si>
  <si>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</si>
  <si>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</si>
  <si>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</si>
  <si>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</si>
  <si>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</si>
  <si>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</si>
  <si>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</si>
  <si>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</si>
  <si>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</si>
  <si>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</si>
  <si>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</si>
  <si>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</si>
  <si>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</si>
  <si>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</si>
  <si>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</si>
  <si>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</si>
  <si>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</si>
  <si>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</si>
  <si>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</si>
  <si>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</si>
  <si>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</si>
  <si>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</si>
  <si>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</si>
  <si>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</si>
  <si>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</si>
  <si>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</si>
  <si>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</si>
  <si>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</si>
  <si>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</si>
  <si>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</si>
  <si>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</si>
  <si>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</si>
  <si>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</si>
  <si>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</si>
  <si>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</si>
  <si>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</si>
  <si>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</si>
  <si>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</si>
  <si>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</si>
  <si>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</si>
  <si>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</si>
  <si>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</si>
  <si>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</si>
  <si>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</si>
  <si>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</si>
  <si>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</si>
  <si>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</si>
  <si>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</si>
  <si>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</si>
  <si>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</si>
  <si>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</si>
  <si>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</si>
  <si>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</si>
  <si>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</si>
  <si>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</si>
  <si>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</si>
  <si>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</si>
  <si>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</si>
  <si>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</si>
  <si>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</si>
  <si>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</si>
  <si>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</si>
  <si>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</si>
  <si>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</si>
  <si>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</si>
  <si>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</si>
  <si>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</si>
  <si>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</si>
  <si>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</si>
  <si>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</si>
  <si>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</si>
  <si>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</si>
  <si>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</si>
  <si>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</si>
  <si>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</si>
  <si>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</si>
  <si>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</si>
  <si>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</si>
  <si>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</si>
  <si>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</si>
  <si>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</si>
  <si>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</si>
  <si>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</si>
  <si>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</si>
  <si>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</si>
  <si>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</si>
  <si>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</si>
  <si>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</si>
  <si>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</si>
  <si>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</si>
  <si>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</si>
  <si>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</si>
  <si>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</si>
  <si>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</si>
  <si>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</si>
  <si>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</si>
  <si>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</si>
  <si>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</si>
  <si>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</si>
  <si>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</si>
  <si>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</si>
  <si>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</si>
  <si>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</si>
  <si>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</si>
  <si>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</si>
  <si>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</si>
  <si>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</si>
  <si>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</si>
  <si>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</si>
  <si>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</si>
  <si>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</si>
  <si>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</si>
  <si>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</si>
  <si>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</si>
  <si>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</si>
  <si>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</si>
  <si>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</si>
  <si>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</si>
  <si>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</si>
  <si>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</si>
  <si>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</si>
  <si>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</si>
  <si>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</si>
  <si>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</si>
  <si>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</si>
  <si>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</si>
  <si>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</si>
  <si>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</si>
  <si>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</si>
  <si>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</si>
  <si>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</si>
  <si>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</si>
  <si>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</si>
  <si>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</si>
  <si>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</si>
  <si>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</si>
  <si>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</si>
  <si>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</si>
  <si>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</si>
  <si>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</si>
  <si>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</si>
  <si>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</si>
  <si>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</si>
  <si>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</si>
  <si>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</si>
  <si>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</si>
  <si>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</si>
  <si>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</si>
  <si>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</si>
  <si>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</si>
  <si>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</si>
  <si>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</si>
  <si>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</si>
  <si>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</si>
  <si>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</si>
  <si>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</si>
  <si>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</si>
  <si>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</si>
  <si>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</si>
  <si>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</si>
  <si>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</si>
  <si>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</si>
  <si>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</si>
  <si>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</si>
  <si>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</si>
  <si>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</si>
  <si>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</si>
  <si>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</si>
  <si>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</si>
  <si>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</si>
  <si>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</si>
  <si>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</si>
  <si>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</si>
  <si>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</si>
  <si>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</si>
  <si>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</si>
  <si>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</si>
  <si>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</si>
  <si>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</si>
  <si>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</si>
  <si>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</si>
  <si>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</si>
  <si>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</si>
  <si>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</si>
  <si>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</si>
  <si>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</si>
  <si>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</si>
  <si>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</si>
  <si>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</si>
  <si>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</si>
  <si>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</si>
  <si>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</si>
  <si>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</si>
  <si>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</si>
  <si>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</si>
  <si>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</si>
  <si>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</si>
  <si>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</si>
  <si>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</si>
  <si>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</si>
  <si>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</si>
  <si>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</si>
  <si>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</si>
  <si>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</si>
  <si>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</si>
  <si>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</si>
  <si>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</si>
  <si>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</si>
  <si>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</si>
  <si>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</si>
  <si>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</si>
  <si>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</si>
  <si>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</si>
  <si>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</si>
  <si>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</si>
  <si>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</si>
  <si>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</si>
  <si>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</si>
  <si>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</si>
  <si>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</si>
  <si>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</si>
  <si>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</si>
  <si>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</si>
  <si>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</si>
  <si>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</si>
  <si>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</si>
  <si>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</si>
  <si>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</si>
  <si>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</si>
  <si>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</si>
  <si>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</si>
  <si>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</si>
  <si>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</si>
  <si>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</si>
  <si>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</si>
  <si>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</si>
  <si>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</si>
  <si>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</si>
  <si>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</si>
  <si>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</si>
  <si>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</si>
  <si>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</si>
  <si>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</si>
  <si>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</si>
  <si>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</si>
  <si>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</si>
  <si>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</si>
  <si>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</si>
  <si>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</si>
  <si>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</si>
  <si>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</si>
  <si>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</si>
  <si>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</si>
  <si>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</si>
  <si>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</si>
  <si>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</si>
  <si>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</si>
  <si>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</si>
  <si>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</si>
  <si>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</si>
  <si>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</si>
  <si>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</si>
  <si>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</si>
  <si>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</si>
  <si>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</si>
  <si>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</si>
  <si>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</si>
  <si>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</si>
  <si>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</si>
  <si>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</si>
  <si>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</si>
  <si>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</si>
  <si>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</si>
  <si>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</si>
  <si>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</si>
  <si>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</si>
  <si>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</si>
  <si>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</si>
  <si>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</si>
  <si>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</si>
  <si>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</si>
  <si>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</si>
  <si>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</si>
  <si>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</si>
  <si>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</si>
  <si>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</si>
  <si>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</si>
  <si>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</si>
  <si>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</si>
  <si>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</si>
  <si>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</si>
  <si>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</si>
  <si>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</si>
  <si>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</si>
  <si>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</si>
  <si>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</si>
  <si>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</si>
  <si>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</si>
  <si>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</si>
  <si>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</si>
  <si>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</si>
  <si>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</si>
  <si>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</si>
  <si>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</si>
  <si>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</si>
  <si>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</si>
  <si>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</si>
  <si>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</si>
  <si>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</si>
  <si>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</si>
  <si>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</si>
  <si>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</si>
  <si>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</si>
  <si>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</si>
  <si>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</si>
  <si>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</si>
  <si>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</si>
  <si>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</si>
  <si>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</si>
  <si>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</si>
  <si>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</si>
  <si>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</si>
  <si>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</si>
  <si>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</si>
  <si>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</si>
  <si>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</si>
  <si>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</si>
  <si>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</si>
  <si>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</si>
  <si>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</si>
  <si>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</si>
  <si>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</si>
  <si>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</si>
  <si>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</si>
  <si>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</si>
  <si>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</si>
  <si>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</si>
  <si>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</si>
  <si>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</si>
  <si>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</si>
  <si>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</si>
  <si>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</si>
  <si>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</si>
  <si>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</si>
  <si>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</si>
  <si>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</si>
  <si>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</si>
  <si>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</si>
  <si>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</si>
  <si>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</si>
  <si>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</si>
  <si>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</si>
  <si>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</si>
  <si>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</si>
  <si>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</si>
  <si>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</si>
  <si>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</si>
  <si>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</si>
  <si>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</si>
  <si>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</si>
  <si>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</si>
  <si>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</si>
  <si>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</si>
  <si>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</si>
  <si>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</si>
  <si>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</si>
  <si>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</si>
  <si>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</si>
  <si>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</si>
  <si>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</si>
  <si>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</si>
  <si>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</si>
  <si>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</si>
  <si>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</si>
  <si>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</si>
  <si>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</si>
  <si>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</si>
  <si>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</si>
  <si>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</si>
  <si>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</si>
  <si>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</si>
  <si>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</si>
  <si>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</si>
  <si>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</si>
  <si>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</si>
  <si>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</si>
  <si>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</si>
  <si>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</si>
  <si>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</si>
  <si>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</si>
  <si>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</si>
  <si>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</si>
  <si>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</si>
  <si>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</si>
  <si>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</si>
  <si>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</si>
  <si>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</si>
  <si>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</si>
  <si>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</si>
  <si>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</si>
  <si>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</si>
  <si>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</si>
  <si>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</si>
  <si>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</si>
  <si>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</si>
  <si>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</si>
  <si>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</si>
  <si>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</si>
  <si>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</si>
  <si>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</si>
  <si>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</si>
  <si>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</si>
  <si>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</si>
  <si>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</si>
  <si>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</si>
  <si>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</si>
  <si>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</si>
  <si>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</si>
  <si>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</si>
  <si>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</si>
  <si>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</si>
  <si>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</si>
  <si>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</si>
  <si>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</si>
  <si>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</si>
  <si>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</si>
  <si>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</si>
  <si>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</si>
  <si>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</si>
  <si>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</si>
  <si>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</si>
  <si>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</si>
  <si>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</si>
  <si>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</si>
  <si>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</si>
  <si>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</si>
  <si>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</si>
  <si>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</si>
  <si>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</si>
  <si>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</si>
  <si>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</si>
  <si>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</si>
  <si>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</si>
  <si>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</si>
  <si>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</si>
  <si>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</si>
  <si>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</si>
  <si>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</si>
  <si>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</si>
  <si>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</si>
  <si>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</si>
  <si>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</si>
  <si>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</si>
  <si>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</si>
  <si>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</si>
  <si>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</si>
  <si>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</si>
  <si>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</si>
  <si>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</si>
  <si>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</si>
  <si>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</si>
  <si>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</si>
  <si>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</si>
  <si>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</si>
  <si>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</si>
  <si>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</si>
  <si>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</si>
  <si>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</si>
  <si>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</si>
  <si>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</si>
  <si>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</si>
  <si>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</si>
  <si>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</si>
  <si>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</si>
  <si>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</si>
  <si>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</si>
  <si>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</si>
  <si>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</si>
  <si>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</si>
  <si>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</si>
  <si>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</si>
  <si>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</si>
  <si>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</si>
  <si>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</si>
  <si>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</si>
  <si>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</si>
  <si>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</si>
  <si>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</si>
  <si>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</si>
  <si>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</si>
  <si>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</si>
  <si>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</si>
  <si>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</si>
  <si>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</si>
  <si>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</si>
  <si>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</si>
  <si>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</si>
  <si>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</si>
  <si>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</si>
  <si>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</si>
  <si>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</si>
  <si>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</si>
  <si>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</si>
  <si>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</si>
  <si>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</si>
  <si>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</si>
  <si>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</si>
  <si>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</si>
  <si>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</si>
  <si>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</si>
  <si>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</si>
  <si>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</si>
  <si>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</si>
  <si>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</si>
  <si>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</si>
  <si>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</si>
  <si>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</si>
  <si>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</si>
  <si>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</si>
  <si>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</si>
  <si>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</si>
  <si>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</si>
  <si>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</si>
  <si>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</si>
  <si>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</si>
  <si>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</si>
  <si>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</si>
  <si>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</si>
  <si>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</si>
  <si>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</si>
  <si>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</si>
  <si>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</si>
  <si>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</si>
  <si>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</si>
  <si>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</si>
  <si>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</si>
  <si>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</si>
  <si>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</si>
  <si>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</si>
  <si>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</si>
  <si>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</si>
  <si>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</si>
  <si>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</si>
  <si>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</si>
  <si>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</si>
  <si>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</si>
  <si>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</si>
  <si>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</si>
  <si>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</si>
  <si>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</si>
  <si>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</si>
  <si>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</si>
  <si>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</si>
  <si>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</si>
  <si>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</si>
  <si>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</si>
  <si>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</si>
  <si>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</si>
  <si>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</si>
  <si>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</si>
  <si>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</si>
  <si>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</si>
  <si>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</si>
  <si>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</si>
  <si>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</si>
  <si>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</si>
  <si>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</si>
  <si>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</si>
  <si>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</si>
  <si>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</si>
  <si>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</si>
  <si>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</si>
  <si>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</si>
  <si>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</si>
  <si>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</si>
  <si>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</si>
  <si>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</si>
  <si>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</si>
  <si>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</si>
  <si>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</si>
  <si>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</si>
  <si>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</si>
  <si>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</si>
  <si>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</si>
  <si>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</si>
  <si>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</si>
  <si>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</si>
  <si>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</si>
  <si>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</si>
  <si>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</si>
  <si>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</si>
  <si>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</si>
  <si>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</si>
  <si>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</si>
  <si>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</si>
  <si>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</si>
  <si>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</si>
  <si>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</si>
  <si>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</si>
  <si>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</si>
  <si>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</si>
  <si>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</si>
  <si>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</si>
  <si>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</si>
  <si>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</si>
  <si>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</si>
  <si>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</si>
  <si>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</si>
  <si>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</si>
  <si>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</si>
  <si>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</si>
  <si>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</si>
  <si>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</si>
  <si>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</si>
  <si>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</si>
  <si>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</si>
  <si>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</si>
  <si>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</si>
  <si>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</si>
  <si>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</si>
  <si>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</si>
  <si>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</si>
  <si>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</si>
  <si>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</si>
  <si>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</si>
  <si>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</si>
  <si>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</si>
  <si>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</si>
  <si>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</si>
  <si>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</si>
  <si>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</si>
  <si>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</si>
  <si>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</si>
  <si>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</si>
  <si>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</si>
  <si>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</si>
  <si>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</si>
  <si>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</si>
  <si>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</si>
  <si>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</si>
  <si>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</si>
  <si>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</si>
  <si>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</si>
  <si>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</si>
  <si>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</si>
  <si>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</si>
  <si>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</si>
  <si>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</si>
  <si>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</si>
  <si>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</si>
  <si>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</si>
  <si>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</si>
  <si>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</si>
  <si>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</si>
  <si>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</si>
  <si>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</si>
  <si>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</si>
  <si>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</si>
  <si>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</si>
  <si>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</si>
  <si>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</si>
  <si>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</si>
  <si>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</si>
  <si>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</si>
  <si>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</si>
  <si>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</si>
  <si>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</si>
  <si>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</si>
  <si>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</si>
  <si>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</si>
  <si>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</si>
  <si>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</si>
  <si>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</si>
  <si>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</si>
  <si>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</si>
  <si>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</si>
  <si>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</si>
  <si>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</si>
  <si>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</si>
  <si>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</si>
  <si>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</si>
  <si>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</si>
  <si>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</si>
  <si>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</si>
  <si>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</si>
  <si>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</si>
  <si>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</si>
  <si>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</si>
  <si>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</si>
  <si>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</si>
  <si>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</si>
  <si>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</si>
  <si>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</si>
  <si>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</si>
  <si>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</si>
  <si>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</si>
  <si>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</si>
  <si>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</si>
  <si>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</si>
  <si>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</si>
  <si>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</si>
  <si>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</si>
  <si>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</si>
  <si>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</si>
  <si>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</si>
  <si>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</si>
  <si>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</si>
  <si>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</si>
  <si>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</si>
  <si>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</si>
  <si>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</si>
  <si>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</si>
  <si>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</si>
  <si>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</si>
  <si>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</si>
  <si>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</si>
  <si>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</si>
  <si>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</si>
  <si>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</si>
  <si>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</si>
  <si>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</si>
  <si>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</si>
  <si>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</si>
  <si>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</si>
  <si>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</si>
  <si>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</si>
  <si>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</si>
  <si>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</si>
  <si>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</si>
  <si>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</si>
  <si>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</si>
  <si>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</si>
  <si>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</si>
  <si>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</si>
  <si>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</si>
  <si>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</si>
  <si>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</si>
  <si>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</si>
  <si>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</si>
  <si>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</si>
  <si>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</si>
  <si>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</si>
  <si>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</si>
  <si>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</si>
  <si>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</si>
  <si>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</si>
  <si>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</si>
  <si>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</si>
  <si>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</si>
  <si>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</si>
  <si>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</si>
  <si>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</si>
  <si>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</si>
  <si>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</si>
  <si>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</si>
  <si>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</si>
  <si>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</si>
  <si>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</si>
  <si>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</si>
  <si>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</si>
  <si>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</si>
  <si>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</si>
  <si>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</si>
  <si>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</si>
  <si>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</si>
  <si>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</si>
  <si>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</si>
  <si>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</si>
  <si>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</si>
  <si>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</si>
  <si>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</si>
  <si>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</si>
  <si>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</si>
  <si>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</si>
  <si>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</si>
  <si>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</si>
  <si>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</si>
  <si>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</si>
  <si>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</si>
  <si>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</si>
  <si>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</si>
  <si>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</si>
  <si>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</si>
  <si>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</si>
  <si>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</si>
  <si>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</si>
  <si>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</si>
  <si>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</si>
  <si>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</si>
  <si>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</si>
  <si>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</si>
  <si>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</si>
  <si>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</si>
  <si>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</si>
  <si>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</si>
  <si>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</si>
  <si>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</si>
  <si>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</si>
  <si>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</si>
  <si>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</si>
  <si>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</si>
  <si>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</si>
  <si>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</si>
  <si>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</si>
  <si>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</si>
  <si>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</si>
  <si>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</si>
  <si>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</si>
  <si>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</si>
  <si>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</si>
  <si>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</si>
  <si>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</si>
  <si>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</si>
  <si>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</si>
  <si>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</si>
  <si>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</si>
  <si>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</si>
  <si>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</si>
  <si>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</si>
  <si>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</si>
  <si>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</si>
  <si>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</si>
  <si>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</si>
  <si>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</si>
  <si>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</si>
  <si>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</si>
  <si>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</si>
  <si>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</si>
  <si>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</si>
  <si>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</si>
  <si>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</si>
  <si>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</si>
  <si>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</si>
  <si>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</si>
  <si>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</si>
  <si>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</si>
  <si>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</si>
  <si>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</si>
  <si>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</si>
  <si>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</si>
  <si>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</si>
  <si>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</si>
  <si>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</si>
  <si>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</si>
  <si>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</si>
  <si>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</si>
  <si>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</si>
  <si>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</si>
  <si>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</si>
  <si>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</si>
  <si>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</si>
  <si>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</si>
  <si>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</si>
  <si>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</si>
  <si>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</si>
  <si>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</si>
  <si>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</si>
  <si>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</si>
  <si>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</si>
  <si>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</si>
  <si>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</si>
  <si>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</si>
  <si>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</si>
  <si>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</si>
  <si>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</si>
  <si>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</si>
  <si>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</si>
  <si>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</si>
  <si>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</si>
  <si>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</si>
  <si>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</si>
  <si>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</si>
  <si>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</si>
  <si>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</si>
  <si>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</si>
  <si>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</si>
  <si>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</si>
  <si>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</si>
  <si>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</si>
  <si>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</si>
  <si>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</si>
  <si>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</si>
  <si>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</si>
  <si>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</si>
  <si>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</si>
  <si>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</si>
  <si>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</si>
  <si>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</si>
  <si>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</si>
  <si>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</si>
  <si>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</si>
  <si>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</si>
  <si>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</si>
  <si>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</si>
  <si>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</si>
  <si>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</si>
  <si>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</si>
  <si>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</si>
  <si>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</si>
  <si>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</si>
  <si>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</si>
  <si>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</si>
  <si>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</si>
  <si>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</si>
  <si>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</si>
  <si>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</si>
  <si>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</si>
  <si>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</si>
  <si>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</si>
  <si>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</si>
  <si>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</si>
  <si>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</si>
  <si>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</si>
  <si>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</si>
  <si>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</si>
  <si>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</si>
  <si>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</si>
  <si>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</si>
  <si>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</si>
  <si>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</si>
  <si>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</si>
  <si>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</si>
  <si>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</si>
  <si>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</si>
  <si>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</si>
  <si>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</si>
  <si>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</si>
  <si>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</si>
  <si>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</si>
  <si>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</si>
  <si>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</si>
  <si>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</si>
  <si>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</si>
  <si>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</si>
  <si>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</si>
  <si>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</si>
  <si>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</si>
  <si>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</si>
  <si>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</si>
  <si>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</si>
  <si>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</si>
  <si>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</si>
  <si>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</si>
  <si>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</si>
  <si>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</si>
  <si>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</si>
  <si>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</si>
  <si>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</si>
  <si>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</si>
  <si>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</si>
  <si>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</si>
  <si>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</si>
  <si>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</si>
  <si>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</si>
  <si>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</si>
  <si>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</si>
  <si>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</si>
  <si>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</si>
  <si>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</si>
  <si>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</si>
  <si>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</si>
  <si>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</si>
  <si>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</si>
  <si>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</si>
  <si>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</si>
  <si>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</si>
  <si>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</si>
  <si>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</si>
  <si>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</si>
  <si>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</si>
  <si>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</si>
  <si>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</si>
  <si>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</si>
  <si>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</si>
  <si>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</si>
  <si>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</si>
  <si>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</si>
  <si>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</si>
  <si>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</si>
  <si>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</si>
  <si>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</si>
  <si>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</si>
  <si>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</si>
  <si>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</si>
  <si>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</si>
  <si>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</si>
  <si>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</si>
  <si>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</si>
  <si>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</si>
  <si>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</si>
  <si>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</si>
  <si>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</si>
  <si>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</si>
  <si>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</si>
  <si>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</si>
  <si>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</si>
  <si>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</si>
  <si>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</si>
  <si>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</si>
  <si>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</si>
  <si>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</si>
  <si>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</si>
  <si>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</si>
  <si>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</si>
  <si>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</si>
  <si>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</si>
  <si>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</si>
  <si>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</si>
  <si>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</si>
  <si>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</si>
  <si>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</si>
  <si>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</si>
  <si>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</si>
  <si>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</si>
  <si>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</si>
  <si>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</si>
  <si>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</si>
  <si>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</si>
  <si>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</si>
  <si>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</si>
  <si>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</si>
  <si>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</si>
  <si>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</si>
  <si>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</si>
  <si>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</si>
  <si>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</si>
  <si>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</si>
  <si>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</si>
  <si>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</si>
  <si>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</si>
  <si>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</si>
  <si>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</si>
  <si>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</si>
  <si>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</si>
  <si>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</si>
  <si>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</si>
  <si>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</si>
  <si>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</si>
  <si>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</si>
  <si>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</si>
  <si>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</si>
  <si>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</si>
  <si>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</si>
  <si>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</si>
  <si>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</si>
  <si>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</si>
  <si>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</si>
  <si>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</si>
  <si>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</si>
  <si>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</si>
  <si>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</si>
  <si>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</si>
  <si>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</si>
  <si>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</si>
  <si>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</si>
  <si>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</si>
  <si>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</si>
  <si>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</si>
  <si>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</si>
  <si>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</si>
  <si>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</si>
  <si>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</si>
  <si>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</si>
  <si>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</si>
  <si>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</si>
  <si>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</si>
  <si>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</si>
  <si>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</si>
  <si>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</si>
  <si>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</si>
  <si>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</si>
  <si>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</si>
  <si>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</si>
  <si>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</si>
  <si>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</si>
  <si>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</si>
  <si>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</si>
  <si>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</si>
  <si>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</si>
  <si>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</si>
  <si>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</si>
  <si>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</si>
  <si>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</si>
  <si>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</si>
  <si>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</si>
  <si>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</si>
  <si>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</si>
  <si>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</si>
  <si>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</si>
  <si>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</si>
  <si>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</si>
  <si>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</si>
  <si>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</si>
  <si>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</si>
  <si>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</si>
  <si>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</si>
  <si>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</si>
  <si>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</si>
  <si>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</si>
  <si>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</si>
  <si>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</si>
  <si>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</si>
  <si>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</si>
  <si>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</si>
  <si>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</si>
  <si>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</si>
  <si>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</si>
  <si>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</si>
  <si>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</si>
  <si>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</si>
  <si>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</si>
  <si>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</si>
  <si>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</si>
  <si>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</si>
  <si>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</si>
  <si>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</si>
  <si>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</si>
  <si>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</si>
  <si>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</si>
  <si>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</si>
  <si>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</si>
  <si>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</si>
  <si>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</si>
  <si>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</si>
  <si>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</si>
  <si>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</si>
  <si>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</si>
  <si>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</si>
  <si>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</si>
  <si>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</si>
  <si>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</si>
  <si>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</si>
  <si>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</si>
  <si>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</si>
  <si>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</si>
  <si>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</si>
  <si>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</si>
  <si>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</si>
  <si>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</si>
  <si>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</si>
  <si>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</si>
  <si>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</si>
  <si>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</si>
  <si>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</si>
  <si>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</si>
  <si>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</si>
  <si>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</si>
  <si>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</si>
  <si>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</si>
  <si>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</si>
  <si>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</si>
  <si>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</si>
  <si>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</si>
  <si>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</si>
  <si>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</si>
  <si>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</si>
  <si>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</si>
  <si>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</si>
  <si>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</si>
  <si>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</si>
  <si>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</si>
  <si>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</si>
  <si>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</si>
  <si>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</si>
  <si>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</si>
  <si>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</si>
  <si>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</si>
  <si>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</si>
  <si>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</si>
  <si>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</si>
  <si>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</si>
  <si>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</si>
  <si>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</si>
  <si>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</si>
  <si>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</si>
  <si>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</si>
  <si>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</si>
  <si>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</si>
  <si>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</si>
  <si>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</si>
  <si>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</si>
  <si>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</si>
  <si>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</si>
  <si>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</si>
  <si>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</si>
  <si>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</si>
  <si>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</si>
  <si>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</si>
  <si>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</si>
  <si>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</si>
  <si>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</si>
  <si>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</si>
  <si>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</si>
  <si>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</si>
  <si>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</si>
  <si>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</si>
  <si>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</si>
  <si>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</si>
  <si>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</si>
  <si>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</si>
  <si>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</si>
  <si>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</si>
  <si>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</si>
  <si>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</si>
  <si>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</si>
  <si>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</si>
  <si>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</si>
  <si>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</si>
  <si>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</si>
  <si>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</si>
  <si>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</si>
  <si>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</si>
  <si>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</si>
  <si>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</si>
  <si>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</si>
  <si>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</si>
  <si>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</si>
  <si>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</si>
  <si>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</si>
  <si>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</si>
  <si>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</si>
  <si>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</si>
  <si>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</si>
  <si>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</si>
  <si>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</si>
  <si>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</si>
  <si>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</si>
  <si>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</si>
  <si>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</si>
  <si>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</si>
  <si>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</si>
  <si>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</si>
  <si>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</si>
  <si>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</si>
  <si>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</si>
  <si>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</si>
  <si>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</si>
  <si>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</si>
  <si>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</si>
  <si>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</si>
  <si>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</si>
  <si>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</si>
  <si>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</si>
  <si>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</si>
  <si>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</si>
  <si>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</si>
  <si>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</si>
  <si>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</si>
  <si>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</si>
  <si>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</si>
  <si>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</si>
  <si>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</si>
  <si>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</si>
  <si>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</si>
  <si>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</si>
  <si>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</si>
  <si>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</si>
  <si>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</si>
  <si>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</si>
  <si>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</si>
  <si>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</si>
  <si>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</si>
  <si>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</si>
  <si>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</si>
  <si>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</si>
  <si>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</si>
  <si>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</si>
  <si>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</si>
  <si>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</si>
  <si>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</si>
  <si>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</si>
  <si>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</si>
  <si>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</si>
  <si>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</si>
  <si>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</si>
  <si>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</si>
  <si>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</si>
  <si>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</si>
  <si>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</si>
  <si>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</si>
  <si>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</si>
  <si>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</si>
  <si>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</si>
  <si>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</si>
  <si>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</si>
  <si>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</si>
  <si>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</si>
  <si>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</si>
  <si>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</si>
  <si>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</si>
  <si>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</si>
  <si>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</si>
  <si>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</si>
  <si>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</si>
  <si>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</si>
  <si>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</si>
  <si>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</si>
  <si>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</si>
  <si>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</si>
  <si>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</si>
  <si>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</si>
  <si>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</si>
  <si>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</si>
  <si>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</si>
  <si>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</si>
  <si>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</si>
  <si>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</si>
  <si>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</si>
  <si>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</si>
  <si>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</si>
  <si>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</si>
  <si>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</si>
  <si>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</si>
  <si>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</si>
  <si>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</si>
  <si>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</si>
  <si>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</si>
  <si>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</si>
  <si>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</si>
  <si>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</si>
  <si>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</si>
  <si>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</si>
  <si>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</si>
  <si>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</si>
  <si>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</si>
  <si>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</si>
  <si>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</si>
  <si>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</si>
  <si>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</si>
  <si>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</si>
  <si>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</si>
  <si>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</si>
  <si>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</si>
  <si>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</si>
  <si>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</si>
  <si>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</si>
  <si>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</si>
  <si>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</si>
  <si>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</si>
  <si>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</si>
  <si>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</si>
  <si>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</si>
  <si>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</si>
  <si>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</si>
  <si>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</si>
  <si>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</si>
  <si>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</si>
  <si>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</si>
  <si>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</si>
  <si>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</si>
  <si>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</si>
  <si>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</si>
  <si>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</si>
  <si>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</si>
  <si>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</si>
  <si>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</si>
  <si>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</si>
  <si>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</si>
  <si>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</si>
  <si>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</si>
  <si>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</si>
  <si>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</si>
  <si>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</si>
  <si>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</si>
  <si>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</si>
  <si>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</si>
  <si>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</si>
  <si>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</si>
  <si>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</si>
  <si>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</si>
  <si>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</si>
  <si>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</si>
  <si>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</si>
  <si>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</si>
  <si>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</si>
  <si>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</si>
  <si>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</si>
  <si>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</si>
  <si>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</si>
  <si>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</si>
  <si>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</si>
  <si>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</si>
  <si>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</si>
  <si>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</si>
  <si>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</si>
  <si>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</si>
  <si>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</si>
  <si>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</si>
  <si>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</si>
  <si>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</si>
  <si>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</si>
  <si>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</si>
  <si>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</si>
  <si>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</si>
  <si>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</si>
  <si>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</si>
  <si>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</si>
  <si>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</si>
  <si>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</si>
  <si>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</si>
  <si>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</si>
  <si>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</si>
  <si>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</si>
  <si>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</si>
  <si>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</si>
  <si>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</si>
  <si>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</si>
  <si>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</si>
  <si>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</si>
  <si>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</si>
  <si>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</si>
  <si>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</si>
  <si>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</si>
  <si>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</si>
  <si>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</si>
  <si>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</si>
  <si>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</si>
  <si>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</si>
  <si>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</si>
  <si>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</si>
  <si>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</si>
  <si>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</si>
  <si>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</si>
  <si>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</si>
  <si>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</si>
  <si>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</si>
  <si>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</si>
  <si>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</si>
  <si>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</si>
  <si>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</si>
  <si>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</si>
  <si>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</si>
  <si>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</si>
  <si>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</si>
  <si>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</si>
  <si>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</si>
  <si>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</si>
  <si>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</si>
  <si>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</si>
  <si>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</si>
  <si>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</si>
  <si>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</si>
  <si>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</si>
  <si>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</si>
  <si>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</si>
  <si>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</si>
  <si>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</si>
  <si>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</si>
  <si>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</si>
  <si>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</si>
  <si>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</si>
  <si>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</si>
  <si>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</si>
  <si>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</si>
  <si>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</si>
  <si>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</si>
  <si>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</si>
  <si>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</si>
  <si>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</si>
  <si>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</si>
  <si>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</si>
  <si>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</si>
  <si>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</si>
  <si>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</si>
  <si>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</si>
  <si>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</si>
  <si>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</si>
  <si>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</si>
  <si>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</si>
  <si>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</si>
  <si>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</si>
  <si>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</si>
  <si>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</si>
  <si>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</si>
  <si>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</si>
  <si>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</si>
  <si>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</si>
  <si>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</si>
  <si>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</si>
  <si>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</si>
  <si>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</si>
  <si>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</si>
  <si>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</si>
  <si>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</si>
  <si>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</si>
  <si>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</si>
  <si>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</si>
  <si>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</si>
  <si>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</si>
  <si>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</si>
  <si>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</si>
  <si>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</si>
  <si>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</si>
  <si>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</si>
  <si>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</si>
  <si>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</si>
  <si>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</si>
  <si>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</si>
  <si>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</si>
  <si>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</si>
  <si>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</si>
  <si>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</si>
  <si>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</si>
  <si>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</si>
  <si>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</si>
  <si>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</si>
  <si>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</si>
  <si>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</si>
  <si>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</si>
  <si>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</si>
  <si>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</si>
  <si>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</si>
  <si>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</si>
  <si>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</si>
  <si>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</si>
  <si>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</si>
  <si>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</si>
  <si>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</si>
  <si>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</si>
  <si>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</si>
  <si>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</si>
  <si>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</si>
  <si>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</si>
  <si>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</si>
  <si>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</si>
  <si>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</si>
  <si>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</si>
  <si>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</si>
  <si>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</si>
  <si>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</si>
  <si>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</si>
  <si>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</si>
  <si>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</si>
  <si>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</si>
  <si>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</si>
  <si>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</si>
  <si>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</si>
  <si>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</si>
  <si>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</si>
  <si>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</si>
  <si>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</si>
  <si>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</si>
  <si>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</si>
  <si>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</si>
  <si>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</si>
  <si>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</si>
  <si>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</si>
  <si>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</si>
  <si>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</si>
  <si>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</si>
  <si>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</si>
  <si>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</si>
  <si>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</si>
  <si>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</si>
  <si>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</si>
  <si>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</si>
  <si>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</si>
  <si>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</si>
  <si>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</si>
  <si>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</si>
  <si>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</si>
  <si>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</si>
  <si>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</si>
  <si>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</si>
  <si>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</si>
  <si>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</si>
  <si>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</si>
  <si>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</si>
  <si>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</si>
  <si>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</si>
  <si>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</si>
  <si>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</si>
  <si>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</si>
  <si>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</si>
  <si>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</si>
  <si>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</si>
  <si>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</si>
  <si>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</si>
  <si>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</si>
  <si>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</si>
  <si>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</si>
  <si>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</si>
  <si>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</si>
  <si>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</si>
  <si>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</si>
  <si>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</si>
  <si>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</si>
  <si>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</si>
  <si>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</si>
  <si>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</si>
  <si>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</si>
  <si>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</si>
  <si>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</si>
  <si>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</si>
  <si>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</si>
  <si>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</si>
  <si>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</si>
  <si>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</si>
  <si>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</si>
  <si>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</si>
  <si>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</si>
  <si>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</si>
  <si>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</si>
  <si>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</si>
  <si>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</si>
  <si>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</si>
  <si>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</si>
  <si>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</si>
  <si>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</si>
  <si>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</si>
  <si>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</si>
  <si>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</si>
  <si>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</si>
  <si>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</si>
  <si>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</si>
  <si>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</si>
  <si>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</si>
  <si>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</si>
  <si>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</si>
  <si>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</si>
  <si>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</si>
  <si>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</si>
  <si>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</si>
  <si>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</si>
  <si>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</si>
  <si>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</si>
  <si>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</si>
  <si>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</si>
  <si>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</si>
  <si>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</si>
  <si>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</si>
  <si>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</si>
  <si>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</si>
  <si>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</si>
  <si>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</si>
  <si>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</si>
  <si>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</si>
  <si>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</si>
  <si>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</si>
  <si>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</si>
  <si>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</si>
  <si>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</si>
  <si>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</si>
  <si>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</si>
  <si>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</si>
  <si>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</si>
  <si>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</si>
  <si>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</si>
  <si>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</si>
  <si>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</si>
  <si>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</si>
  <si>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</si>
  <si>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</si>
  <si>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</si>
  <si>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</si>
  <si>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</si>
  <si>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</si>
  <si>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</si>
  <si>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</si>
  <si>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</si>
  <si>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</si>
  <si>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</si>
  <si>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</si>
  <si>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</si>
  <si>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</si>
  <si>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</si>
  <si>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</si>
  <si>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</si>
  <si>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</si>
  <si>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</si>
  <si>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</si>
  <si>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</si>
  <si>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</si>
  <si>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</si>
  <si>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</si>
  <si>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</si>
  <si>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</si>
  <si>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</si>
  <si>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</si>
  <si>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</si>
  <si>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</si>
  <si>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</si>
  <si>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</si>
  <si>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</si>
  <si>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</si>
  <si>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</si>
  <si>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</si>
  <si>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</si>
  <si>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</si>
  <si>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</si>
  <si>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</si>
  <si>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</si>
  <si>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</si>
  <si>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</si>
  <si>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</si>
  <si>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</si>
  <si>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</si>
  <si>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</si>
  <si>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</si>
  <si>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</si>
  <si>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</si>
  <si>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</si>
  <si>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</si>
  <si>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</si>
  <si>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</si>
  <si>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</si>
  <si>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</si>
  <si>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</si>
  <si>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</si>
  <si>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</si>
  <si>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</si>
  <si>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</si>
  <si>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</si>
  <si>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</si>
  <si>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</si>
  <si>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</si>
  <si>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</si>
  <si>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</si>
  <si>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</si>
  <si>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</si>
  <si>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</si>
  <si>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</si>
  <si>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</si>
  <si>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</si>
  <si>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</si>
  <si>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</si>
  <si>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</si>
  <si>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</si>
  <si>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</si>
  <si>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</si>
  <si>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</si>
  <si>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</si>
  <si>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</si>
  <si>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</si>
  <si>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</si>
  <si>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</si>
  <si>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</si>
  <si>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</si>
  <si>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</si>
  <si>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</si>
  <si>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</si>
  <si>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</si>
  <si>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</si>
  <si>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</si>
  <si>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</si>
  <si>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</si>
  <si>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</si>
  <si>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</si>
  <si>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</si>
  <si>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</si>
  <si>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</si>
  <si>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</si>
  <si>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</si>
  <si>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</si>
  <si>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</si>
  <si>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</si>
  <si>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</si>
  <si>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</si>
  <si>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</si>
  <si>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</si>
  <si>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</si>
  <si>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</si>
  <si>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</si>
  <si>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</si>
  <si>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</si>
  <si>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</si>
  <si>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</si>
  <si>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</si>
  <si>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</si>
  <si>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</si>
  <si>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</si>
  <si>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</si>
  <si>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</si>
  <si>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</si>
  <si>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</si>
  <si>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</si>
  <si>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</si>
  <si>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</si>
  <si>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</si>
  <si>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</si>
  <si>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</si>
  <si>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</si>
  <si>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</si>
  <si>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</si>
  <si>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</si>
  <si>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</si>
  <si>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</si>
  <si>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</si>
  <si>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</si>
  <si>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</si>
  <si>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</si>
  <si>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</si>
  <si>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</si>
  <si>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</si>
  <si>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</si>
  <si>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</si>
  <si>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</si>
  <si>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</si>
  <si>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</si>
  <si>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</si>
  <si>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</si>
  <si>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</si>
  <si>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</si>
  <si>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</si>
  <si>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</si>
  <si>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</si>
  <si>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</si>
  <si>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</si>
  <si>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</si>
  <si>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</si>
  <si>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</si>
  <si>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</si>
  <si>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</si>
  <si>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</si>
  <si>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</si>
  <si>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</si>
  <si>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</si>
  <si>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</si>
  <si>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</si>
  <si>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</si>
  <si>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</si>
  <si>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</si>
  <si>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</si>
  <si>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</si>
  <si>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</si>
  <si>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</si>
  <si>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</si>
  <si>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</si>
  <si>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</si>
  <si>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</si>
  <si>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</si>
  <si>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</si>
  <si>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</si>
  <si>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</si>
  <si>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</si>
  <si>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</si>
  <si>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</si>
  <si>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</si>
  <si>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</si>
  <si>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</si>
  <si>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</si>
  <si>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</si>
  <si>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</si>
  <si>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</si>
  <si>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</si>
  <si>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</si>
  <si>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</si>
  <si>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</si>
  <si>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</si>
  <si>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</si>
  <si>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</si>
  <si>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</si>
  <si>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</si>
  <si>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</si>
  <si>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</si>
  <si>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</si>
  <si>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</si>
  <si>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</si>
  <si>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</si>
  <si>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</si>
  <si>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</si>
  <si>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</si>
  <si>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</si>
  <si>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</si>
  <si>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</si>
  <si>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</si>
  <si>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</si>
  <si>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</si>
  <si>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</si>
  <si>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</si>
  <si>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</si>
  <si>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</si>
  <si>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</si>
  <si>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</si>
  <si>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</si>
  <si>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</si>
  <si>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</si>
  <si>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</si>
  <si>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</si>
  <si>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</si>
  <si>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</si>
  <si>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</si>
  <si>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</si>
  <si>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</si>
  <si>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</si>
  <si>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</si>
  <si>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</si>
  <si>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</si>
  <si>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</si>
  <si>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</si>
  <si>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</si>
  <si>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</si>
  <si>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</si>
  <si>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</si>
  <si>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</si>
  <si>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</si>
  <si>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</si>
  <si>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</si>
  <si>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</si>
  <si>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</si>
  <si>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</si>
  <si>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</si>
  <si>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</si>
  <si>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</si>
  <si>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</si>
  <si>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</si>
  <si>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</si>
  <si>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</si>
  <si>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</si>
  <si>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</si>
  <si>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</si>
  <si>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</si>
  <si>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</si>
  <si>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</si>
  <si>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</si>
  <si>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</si>
  <si>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</si>
  <si>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</si>
  <si>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</si>
  <si>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</si>
  <si>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</si>
  <si>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</si>
  <si>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</si>
  <si>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</si>
  <si>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</si>
  <si>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</si>
  <si>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</si>
  <si>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</si>
  <si>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</si>
  <si>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</si>
  <si>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</si>
  <si>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</si>
  <si>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</si>
  <si>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</si>
  <si>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</si>
  <si>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</si>
  <si>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</si>
  <si>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</si>
  <si>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</si>
  <si>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</si>
  <si>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</si>
  <si>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</si>
  <si>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</si>
  <si>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</si>
  <si>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</si>
  <si>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</si>
  <si>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</si>
  <si>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</si>
  <si>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</si>
  <si>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</si>
  <si>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</si>
  <si>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</si>
  <si>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</si>
  <si>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</si>
  <si>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</si>
  <si>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</si>
  <si>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</si>
  <si>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</si>
  <si>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</si>
  <si>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</si>
  <si>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</si>
  <si>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</si>
  <si>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</si>
  <si>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</si>
  <si>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</si>
  <si>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</si>
  <si>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</si>
  <si>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</si>
  <si>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</si>
  <si>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</si>
  <si>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</si>
  <si>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</si>
  <si>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</si>
  <si>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</si>
  <si>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</si>
  <si>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</si>
  <si>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</si>
  <si>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</si>
  <si>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</si>
  <si>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</si>
  <si>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</si>
  <si>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</si>
  <si>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</si>
  <si>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</si>
  <si>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</si>
  <si>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</si>
  <si>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</si>
  <si>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Sub-Caterogy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</si>
  <si>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</si>
  <si>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</si>
  <si>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</si>
  <si>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</si>
  <si>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</si>
  <si>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</si>
  <si>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</si>
  <si>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</si>
  <si>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</si>
  <si>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</si>
  <si>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</si>
  <si>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</si>
  <si>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</si>
  <si>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</si>
  <si>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</si>
  <si>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</si>
  <si>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</si>
  <si>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</si>
  <si>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</si>
  <si>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</si>
  <si>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</si>
  <si>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</si>
  <si>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</si>
  <si>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</si>
  <si>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</si>
  <si>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</si>
  <si>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</si>
  <si>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</si>
  <si>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</si>
  <si>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</si>
  <si>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</si>
  <si>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</si>
  <si>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</si>
  <si>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</si>
  <si>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</si>
  <si>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</si>
  <si>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</si>
  <si>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</si>
  <si>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</si>
  <si>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</si>
  <si>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</si>
  <si>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</si>
  <si>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</si>
  <si>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</si>
  <si>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</si>
  <si>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</si>
  <si>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</si>
  <si>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</si>
  <si>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</si>
  <si>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</si>
  <si>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</si>
  <si>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</si>
  <si>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</si>
  <si>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</si>
  <si>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</si>
  <si>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</si>
  <si>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</si>
  <si>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</si>
  <si>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</si>
  <si>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</si>
  <si>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</si>
  <si>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</si>
  <si>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</si>
  <si>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</si>
  <si>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</si>
  <si>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</si>
  <si>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</si>
  <si>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</si>
  <si>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</si>
  <si>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</si>
  <si>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</si>
  <si>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</si>
  <si>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</si>
  <si>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</si>
  <si>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</si>
  <si>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</si>
  <si>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</si>
  <si>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</si>
  <si>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</si>
  <si>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</si>
  <si>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</si>
  <si>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</si>
  <si>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</si>
  <si>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</si>
  <si>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</si>
  <si>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</si>
  <si>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</si>
  <si>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</si>
  <si>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</si>
  <si>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</si>
  <si>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</si>
  <si>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outcome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</si>
  <si>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</si>
  <si>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</si>
  <si>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</si>
  <si>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</si>
  <si>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</si>
  <si>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</si>
  <si>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</si>
  <si>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</si>
  <si>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</si>
  <si>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</si>
  <si>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</si>
  <si>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</si>
  <si>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</si>
  <si>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backers_count (Successful)</t>
  </si>
  <si>
    <t>backers_count (Failed)</t>
  </si>
  <si>
    <t xml:space="preserve">1. The median summarizes the data more meaningfully since the data is skewed and the median indicates where the central point of the data is. </t>
  </si>
  <si>
    <t>2. The successful campaigns has more variability than the unsuccessful campigns because SD is larger and it means the data is more spread apart.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</si>
</sst>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0" fontId="0" fillId="0" borderId="0" xfId="0" applyBorder="1"/>
    <xf numFmtId="0" fontId="3" fillId="0" borderId="0" xfId="0" applyFont="1" applyFill="1" applyBorder="1" applyAlignment="1">
      <alignment horizontal="centerContinuous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F-144A-8D11-841405DE4D3A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F-144A-8D11-841405DE4D3A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F-144A-8D11-841405DE4D3A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3-BE4A-B14F-9DAEBE539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322863"/>
        <c:axId val="207408159"/>
      </c:barChart>
      <c:catAx>
        <c:axId val="20732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08159"/>
        <c:crosses val="autoZero"/>
        <c:auto val="1"/>
        <c:lblAlgn val="ctr"/>
        <c:lblOffset val="100"/>
        <c:noMultiLvlLbl val="0"/>
      </c:catAx>
      <c:valAx>
        <c:axId val="20740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2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2-794F-A828-8760F3F11024}"/>
            </c:ext>
          </c:extLst>
        </c:ser>
        <c:ser>
          <c:idx val="1"/>
          <c:order val="1"/>
          <c:tx>
            <c:strRef>
              <c:f>SubCategoryStats!$C$3:$C$4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52-794F-A828-8760F3F11024}"/>
            </c:ext>
          </c:extLst>
        </c:ser>
        <c:ser>
          <c:idx val="2"/>
          <c:order val="2"/>
          <c:tx>
            <c:strRef>
              <c:f>SubCategoryStats!$D$3:$D$4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52-794F-A828-8760F3F11024}"/>
            </c:ext>
          </c:extLst>
        </c:ser>
        <c:ser>
          <c:idx val="3"/>
          <c:order val="3"/>
          <c:tx>
            <c:strRef>
              <c:f>SubCategoryStats!$E$3:$E$4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52-794F-A828-8760F3F11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6103472"/>
        <c:axId val="1921939536"/>
      </c:barChart>
      <c:catAx>
        <c:axId val="191610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939536"/>
        <c:crosses val="autoZero"/>
        <c:auto val="1"/>
        <c:lblAlgn val="ctr"/>
        <c:lblOffset val="100"/>
        <c:noMultiLvlLbl val="0"/>
      </c:catAx>
      <c:valAx>
        <c:axId val="192193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1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[excel-challenge.xlsx]LaunchDates!PivotTable5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2-1E4A-B530-E41E755C0D55}"/>
            </c:ext>
          </c:extLst>
        </c:ser>
        <c:ser>
          <c:idx val="1"/>
          <c:order val="1"/>
          <c:tx>
            <c:strRef>
              <c:f>LaunchDates!$C$4:$C$5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A3-DC4F-9BBF-E3DC747B4D10}"/>
            </c:ext>
          </c:extLst>
        </c:ser>
        <c:ser>
          <c:idx val="2"/>
          <c:order val="2"/>
          <c:tx>
            <c:strRef>
              <c:f>LaunchDates!$D$4:$D$5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A3-DC4F-9BBF-E3DC747B4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3765807"/>
        <c:axId val="1683726991"/>
      </c:lineChart>
      <c:catAx>
        <c:axId val="168376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726991"/>
        <c:crosses val="autoZero"/>
        <c:auto val="1"/>
        <c:lblAlgn val="ctr"/>
        <c:lblOffset val="100"/>
        <c:noMultiLvlLbl val="0"/>
      </c:catAx>
      <c:valAx>
        <c:axId val="168372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76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E1-7E47-BE44-F3B584F1DBAC}"/>
            </c:ext>
          </c:extLst>
        </c:ser>
        <c:ser>
          <c:idx val="5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E1-7E47-BE44-F3B584F1DBAC}"/>
            </c:ext>
          </c:extLst>
        </c:ser>
        <c:ser>
          <c:idx val="6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E1-7E47-BE44-F3B584F1D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4032687"/>
        <c:axId val="1694034319"/>
      </c:lineChart>
      <c:catAx>
        <c:axId val="169403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34319"/>
        <c:crosses val="autoZero"/>
        <c:auto val="1"/>
        <c:lblAlgn val="ctr"/>
        <c:lblOffset val="100"/>
        <c:noMultiLvlLbl val="0"/>
      </c:catAx>
      <c:valAx>
        <c:axId val="169403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3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139700</xdr:rowOff>
    </xdr:from>
    <xdr:to>
      <xdr:col>34</xdr:col>
      <xdr:colOff>190500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40BED-C123-A84B-82CA-36683D806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50800</xdr:rowOff>
    </xdr:from>
    <xdr:to>
      <xdr:col>19</xdr:col>
      <xdr:colOff>596900</xdr:colOff>
      <xdr:row>43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04795-1AFA-1B4D-B711-4F469BF91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25400</xdr:rowOff>
    </xdr:from>
    <xdr:to>
      <xdr:col>16</xdr:col>
      <xdr:colOff>546100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543B4-AB8E-B247-9AB2-6CAD3BA8E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26458</xdr:colOff>
      <xdr:row>15</xdr:row>
      <xdr:rowOff>78316</xdr:rowOff>
    </xdr:from>
    <xdr:to>
      <xdr:col>7</xdr:col>
      <xdr:colOff>1248833</xdr:colOff>
      <xdr:row>36</xdr:row>
      <xdr:rowOff>137583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87947-BE11-2842-BB8F-1B964E89C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6.771067476853" createdVersion="6" refreshedVersion="6" minRefreshableVersion="3" recordCount="4115" xr:uid="{F5139FB2-162E-BB41-A8BB-CD9FAE683196}">
  <cacheSource type="worksheet">
    <worksheetSource ref="F1:R1048576" sheet="KickStart"/>
  </cacheSource>
  <cacheFields count="13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og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6.806921875002" createdVersion="6" refreshedVersion="6" minRefreshableVersion="3" recordCount="4115" xr:uid="{36AE8EEE-3D48-574D-9E3E-DA21EA7CABE6}">
  <cacheSource type="worksheet">
    <worksheetSource ref="F1:T1048576" sheet="KickStart"/>
  </cacheSource>
  <cacheFields count="1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og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6" base="13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n v="0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n v="0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n v="0"/>
    <x v="0"/>
    <x v="2"/>
  </r>
  <r>
    <x v="1"/>
    <x v="1"/>
    <s v="GBP"/>
    <n v="1402949760"/>
    <n v="1400536692"/>
    <b v="0"/>
    <n v="0"/>
    <b v="0"/>
    <s v="film &amp; video/science fiction"/>
    <n v="0"/>
    <n v="0"/>
    <x v="0"/>
    <x v="2"/>
  </r>
  <r>
    <x v="1"/>
    <x v="0"/>
    <s v="USD"/>
    <n v="1467763200"/>
    <n v="1466453161"/>
    <b v="0"/>
    <n v="0"/>
    <b v="0"/>
    <s v="film &amp; video/science fiction"/>
    <n v="0"/>
    <n v="0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n v="0"/>
    <x v="0"/>
    <x v="2"/>
  </r>
  <r>
    <x v="1"/>
    <x v="0"/>
    <s v="USD"/>
    <n v="1441386000"/>
    <n v="1438811418"/>
    <b v="0"/>
    <n v="0"/>
    <b v="0"/>
    <s v="film &amp; video/science fiction"/>
    <n v="0"/>
    <n v="0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n v="0"/>
    <x v="0"/>
    <x v="2"/>
  </r>
  <r>
    <x v="1"/>
    <x v="8"/>
    <s v="DKK"/>
    <n v="1444657593"/>
    <n v="1440337593"/>
    <b v="0"/>
    <n v="0"/>
    <b v="0"/>
    <s v="film &amp; video/science fiction"/>
    <n v="0"/>
    <n v="0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n v="0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n v="0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n v="0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n v="0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n v="0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n v="0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n v="0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n v="0"/>
    <x v="0"/>
    <x v="3"/>
  </r>
  <r>
    <x v="2"/>
    <x v="1"/>
    <s v="GBP"/>
    <n v="1425131108"/>
    <n v="1422539108"/>
    <b v="0"/>
    <n v="0"/>
    <b v="0"/>
    <s v="film &amp; video/drama"/>
    <n v="0"/>
    <n v="0"/>
    <x v="0"/>
    <x v="3"/>
  </r>
  <r>
    <x v="2"/>
    <x v="9"/>
    <s v="EUR"/>
    <n v="1431108776"/>
    <n v="1425924776"/>
    <b v="0"/>
    <n v="0"/>
    <b v="0"/>
    <s v="film &amp; video/drama"/>
    <n v="0"/>
    <n v="0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n v="0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n v="0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n v="0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n v="0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n v="0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n v="0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n v="0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n v="0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n v="0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n v="0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n v="0"/>
    <x v="0"/>
    <x v="3"/>
  </r>
  <r>
    <x v="2"/>
    <x v="0"/>
    <s v="USD"/>
    <n v="1436566135"/>
    <n v="1433974135"/>
    <b v="0"/>
    <n v="0"/>
    <b v="0"/>
    <s v="film &amp; video/drama"/>
    <n v="0"/>
    <n v="0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n v="0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n v="0"/>
    <x v="0"/>
    <x v="3"/>
  </r>
  <r>
    <x v="2"/>
    <x v="2"/>
    <s v="AUD"/>
    <n v="1436506726"/>
    <n v="1431322726"/>
    <b v="0"/>
    <n v="0"/>
    <b v="0"/>
    <s v="film &amp; video/drama"/>
    <n v="0"/>
    <n v="0"/>
    <x v="0"/>
    <x v="3"/>
  </r>
  <r>
    <x v="2"/>
    <x v="0"/>
    <s v="USD"/>
    <n v="1460153054"/>
    <n v="1457564654"/>
    <b v="0"/>
    <n v="0"/>
    <b v="0"/>
    <s v="film &amp; video/drama"/>
    <n v="0"/>
    <n v="0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n v="0"/>
    <x v="0"/>
    <x v="3"/>
  </r>
  <r>
    <x v="2"/>
    <x v="1"/>
    <s v="GBP"/>
    <n v="1433176105"/>
    <n v="1427992105"/>
    <b v="0"/>
    <n v="0"/>
    <b v="0"/>
    <s v="film &amp; video/drama"/>
    <n v="0"/>
    <n v="0"/>
    <x v="0"/>
    <x v="3"/>
  </r>
  <r>
    <x v="2"/>
    <x v="12"/>
    <s v="EUR"/>
    <n v="1455402297"/>
    <n v="1452810297"/>
    <b v="0"/>
    <n v="0"/>
    <b v="0"/>
    <s v="film &amp; video/drama"/>
    <n v="0"/>
    <n v="0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n v="0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n v="0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n v="0"/>
    <x v="0"/>
    <x v="3"/>
  </r>
  <r>
    <x v="2"/>
    <x v="0"/>
    <s v="USD"/>
    <n v="1451952000"/>
    <n v="1447380099"/>
    <b v="0"/>
    <n v="0"/>
    <b v="0"/>
    <s v="film &amp; video/drama"/>
    <n v="0"/>
    <n v="0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n v="0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n v="0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n v="0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n v="0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n v="0"/>
    <x v="0"/>
    <x v="5"/>
  </r>
  <r>
    <x v="2"/>
    <x v="5"/>
    <s v="CAD"/>
    <n v="1475912326"/>
    <n v="1470728326"/>
    <b v="0"/>
    <n v="0"/>
    <b v="0"/>
    <s v="film &amp; video/animation"/>
    <n v="0"/>
    <n v="0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n v="0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n v="0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n v="0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n v="0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n v="0"/>
    <x v="0"/>
    <x v="5"/>
  </r>
  <r>
    <x v="2"/>
    <x v="0"/>
    <s v="USD"/>
    <n v="1312945341"/>
    <n v="1307761341"/>
    <b v="0"/>
    <n v="0"/>
    <b v="0"/>
    <s v="film &amp; video/animation"/>
    <n v="0"/>
    <n v="0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n v="0"/>
    <x v="0"/>
    <x v="5"/>
  </r>
  <r>
    <x v="2"/>
    <x v="1"/>
    <s v="GBP"/>
    <n v="1409960724"/>
    <n v="1404776724"/>
    <b v="0"/>
    <n v="0"/>
    <b v="0"/>
    <s v="film &amp; video/animation"/>
    <n v="0"/>
    <n v="0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n v="0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n v="0"/>
    <x v="0"/>
    <x v="5"/>
  </r>
  <r>
    <x v="2"/>
    <x v="0"/>
    <s v="USD"/>
    <n v="1427921509"/>
    <n v="1425333109"/>
    <b v="0"/>
    <n v="0"/>
    <b v="0"/>
    <s v="film &amp; video/animation"/>
    <n v="0"/>
    <n v="0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n v="0"/>
    <x v="0"/>
    <x v="5"/>
  </r>
  <r>
    <x v="2"/>
    <x v="0"/>
    <s v="USD"/>
    <n v="1483924700"/>
    <n v="1481332700"/>
    <b v="0"/>
    <n v="0"/>
    <b v="0"/>
    <s v="film &amp; video/animation"/>
    <n v="0"/>
    <n v="0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n v="0"/>
    <x v="0"/>
    <x v="5"/>
  </r>
  <r>
    <x v="2"/>
    <x v="0"/>
    <s v="USD"/>
    <n v="1453937699"/>
    <n v="1451345699"/>
    <b v="0"/>
    <n v="0"/>
    <b v="0"/>
    <s v="film &amp; video/animation"/>
    <n v="0"/>
    <n v="0"/>
    <x v="0"/>
    <x v="5"/>
  </r>
  <r>
    <x v="2"/>
    <x v="11"/>
    <s v="SEK"/>
    <n v="1476319830"/>
    <n v="1471135830"/>
    <b v="0"/>
    <n v="0"/>
    <b v="0"/>
    <s v="film &amp; video/animation"/>
    <n v="0"/>
    <n v="0"/>
    <x v="0"/>
    <x v="5"/>
  </r>
  <r>
    <x v="2"/>
    <x v="1"/>
    <s v="GBP"/>
    <n v="1432142738"/>
    <n v="1429550738"/>
    <b v="0"/>
    <n v="0"/>
    <b v="0"/>
    <s v="film &amp; video/animation"/>
    <n v="0"/>
    <n v="0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n v="0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n v="0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n v="0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n v="0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n v="0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n v="0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n v="0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n v="0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n v="0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n v="0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n v="0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n v="0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n v="0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n v="0"/>
    <x v="2"/>
    <x v="7"/>
  </r>
  <r>
    <x v="2"/>
    <x v="0"/>
    <s v="USD"/>
    <n v="1426442400"/>
    <n v="1424454319"/>
    <b v="0"/>
    <n v="0"/>
    <b v="0"/>
    <s v="technology/web"/>
    <n v="0"/>
    <n v="0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n v="0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n v="0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n v="0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n v="0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n v="0"/>
    <x v="2"/>
    <x v="7"/>
  </r>
  <r>
    <x v="1"/>
    <x v="6"/>
    <s v="EUR"/>
    <n v="1453210037"/>
    <n v="1448026037"/>
    <b v="0"/>
    <n v="0"/>
    <b v="0"/>
    <s v="technology/web"/>
    <n v="0"/>
    <n v="0"/>
    <x v="2"/>
    <x v="7"/>
  </r>
  <r>
    <x v="1"/>
    <x v="13"/>
    <s v="EUR"/>
    <n v="1472777146"/>
    <n v="1470185146"/>
    <b v="0"/>
    <n v="0"/>
    <b v="0"/>
    <s v="technology/web"/>
    <n v="0"/>
    <n v="0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n v="0"/>
    <x v="2"/>
    <x v="7"/>
  </r>
  <r>
    <x v="1"/>
    <x v="4"/>
    <s v="NZD"/>
    <n v="1443149759"/>
    <n v="1440557759"/>
    <b v="0"/>
    <n v="0"/>
    <b v="0"/>
    <s v="technology/web"/>
    <n v="0"/>
    <n v="0"/>
    <x v="2"/>
    <x v="7"/>
  </r>
  <r>
    <x v="1"/>
    <x v="6"/>
    <s v="EUR"/>
    <n v="1488013307"/>
    <n v="1485421307"/>
    <b v="0"/>
    <n v="0"/>
    <b v="0"/>
    <s v="technology/web"/>
    <n v="0"/>
    <n v="0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n v="0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n v="0"/>
    <x v="2"/>
    <x v="7"/>
  </r>
  <r>
    <x v="1"/>
    <x v="0"/>
    <s v="USD"/>
    <n v="1431647041"/>
    <n v="1429055041"/>
    <b v="0"/>
    <n v="0"/>
    <b v="0"/>
    <s v="technology/web"/>
    <n v="0"/>
    <n v="0"/>
    <x v="2"/>
    <x v="7"/>
  </r>
  <r>
    <x v="1"/>
    <x v="5"/>
    <s v="CAD"/>
    <n v="1490560177"/>
    <n v="1487971777"/>
    <b v="0"/>
    <n v="0"/>
    <b v="0"/>
    <s v="technology/web"/>
    <n v="0"/>
    <n v="0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n v="0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n v="0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n v="0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n v="0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n v="0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n v="0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n v="0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n v="0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n v="0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n v="0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n v="0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n v="0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n v="0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n v="0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n v="0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n v="0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n v="0"/>
    <x v="4"/>
    <x v="13"/>
  </r>
  <r>
    <x v="2"/>
    <x v="0"/>
    <s v="USD"/>
    <n v="1315715823"/>
    <n v="1313123823"/>
    <b v="0"/>
    <n v="0"/>
    <b v="0"/>
    <s v="music/jazz"/>
    <n v="0"/>
    <n v="0"/>
    <x v="4"/>
    <x v="13"/>
  </r>
  <r>
    <x v="2"/>
    <x v="0"/>
    <s v="USD"/>
    <n v="1280206740"/>
    <n v="1276283655"/>
    <b v="0"/>
    <n v="0"/>
    <b v="0"/>
    <s v="music/jazz"/>
    <n v="0"/>
    <n v="0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n v="0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n v="0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n v="0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n v="0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n v="0"/>
    <x v="4"/>
    <x v="13"/>
  </r>
  <r>
    <x v="2"/>
    <x v="0"/>
    <s v="USD"/>
    <n v="1337024695"/>
    <n v="1334432695"/>
    <b v="0"/>
    <n v="0"/>
    <b v="0"/>
    <s v="music/jazz"/>
    <n v="0"/>
    <n v="0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n v="0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n v="0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n v="0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n v="0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n v="0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n v="0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n v="0"/>
    <x v="5"/>
    <x v="16"/>
  </r>
  <r>
    <x v="1"/>
    <x v="0"/>
    <s v="USD"/>
    <n v="1442257677"/>
    <n v="1439665677"/>
    <b v="0"/>
    <n v="0"/>
    <b v="0"/>
    <s v="journalism/audio"/>
    <n v="0"/>
    <n v="0"/>
    <x v="5"/>
    <x v="16"/>
  </r>
  <r>
    <x v="1"/>
    <x v="0"/>
    <s v="USD"/>
    <n v="1409098825"/>
    <n v="1406679625"/>
    <b v="0"/>
    <n v="0"/>
    <b v="0"/>
    <s v="journalism/audio"/>
    <n v="0"/>
    <n v="0"/>
    <x v="5"/>
    <x v="16"/>
  </r>
  <r>
    <x v="1"/>
    <x v="0"/>
    <s v="USD"/>
    <n v="1465243740"/>
    <n v="1461438495"/>
    <b v="0"/>
    <n v="0"/>
    <b v="0"/>
    <s v="journalism/audio"/>
    <n v="0"/>
    <n v="0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n v="0"/>
    <x v="5"/>
    <x v="16"/>
  </r>
  <r>
    <x v="1"/>
    <x v="0"/>
    <s v="USD"/>
    <n v="1457394545"/>
    <n v="1454802545"/>
    <b v="0"/>
    <n v="0"/>
    <b v="0"/>
    <s v="journalism/audio"/>
    <n v="0"/>
    <n v="0"/>
    <x v="5"/>
    <x v="16"/>
  </r>
  <r>
    <x v="1"/>
    <x v="0"/>
    <s v="USD"/>
    <n v="1429892177"/>
    <n v="1424711777"/>
    <b v="0"/>
    <n v="0"/>
    <b v="0"/>
    <s v="journalism/audio"/>
    <n v="0"/>
    <n v="0"/>
    <x v="5"/>
    <x v="16"/>
  </r>
  <r>
    <x v="1"/>
    <x v="0"/>
    <s v="USD"/>
    <n v="1480888483"/>
    <n v="1478292883"/>
    <b v="0"/>
    <n v="0"/>
    <b v="0"/>
    <s v="journalism/audio"/>
    <n v="0"/>
    <n v="0"/>
    <x v="5"/>
    <x v="16"/>
  </r>
  <r>
    <x v="1"/>
    <x v="0"/>
    <s v="USD"/>
    <n v="1427328000"/>
    <n v="1423777043"/>
    <b v="0"/>
    <n v="0"/>
    <b v="0"/>
    <s v="journalism/audio"/>
    <n v="0"/>
    <n v="0"/>
    <x v="5"/>
    <x v="16"/>
  </r>
  <r>
    <x v="1"/>
    <x v="0"/>
    <s v="USD"/>
    <n v="1426269456"/>
    <n v="1423681056"/>
    <b v="0"/>
    <n v="0"/>
    <b v="0"/>
    <s v="journalism/audio"/>
    <n v="0"/>
    <n v="0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n v="0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n v="0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n v="0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n v="0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n v="0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n v="0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n v="0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n v="0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n v="0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n v="0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n v="0"/>
    <x v="6"/>
    <x v="18"/>
  </r>
  <r>
    <x v="2"/>
    <x v="12"/>
    <s v="EUR"/>
    <n v="1436460450"/>
    <n v="1433868450"/>
    <b v="0"/>
    <n v="0"/>
    <b v="0"/>
    <s v="games/mobile games"/>
    <n v="0"/>
    <n v="0"/>
    <x v="6"/>
    <x v="18"/>
  </r>
  <r>
    <x v="2"/>
    <x v="0"/>
    <s v="USD"/>
    <n v="1424131727"/>
    <n v="1421539727"/>
    <b v="0"/>
    <n v="0"/>
    <b v="0"/>
    <s v="games/mobile games"/>
    <n v="0"/>
    <n v="0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n v="0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n v="0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n v="0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n v="0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n v="0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n v="0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n v="0"/>
    <x v="7"/>
    <x v="19"/>
  </r>
  <r>
    <x v="2"/>
    <x v="0"/>
    <s v="USD"/>
    <n v="1466270582"/>
    <n v="1463678582"/>
    <b v="0"/>
    <n v="0"/>
    <b v="0"/>
    <s v="food/food trucks"/>
    <n v="0"/>
    <n v="0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n v="0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n v="0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n v="0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n v="0"/>
    <x v="4"/>
    <x v="21"/>
  </r>
  <r>
    <x v="1"/>
    <x v="0"/>
    <s v="USD"/>
    <n v="1440723600"/>
    <n v="1436394968"/>
    <b v="0"/>
    <n v="0"/>
    <b v="0"/>
    <s v="music/world music"/>
    <n v="0"/>
    <n v="0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n v="0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n v="0"/>
    <x v="4"/>
    <x v="21"/>
  </r>
  <r>
    <x v="1"/>
    <x v="0"/>
    <s v="USD"/>
    <n v="1345790865"/>
    <n v="1344062865"/>
    <b v="0"/>
    <n v="0"/>
    <b v="0"/>
    <s v="music/world music"/>
    <n v="0"/>
    <n v="0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n v="0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n v="0"/>
    <x v="2"/>
    <x v="8"/>
  </r>
  <r>
    <x v="1"/>
    <x v="2"/>
    <s v="AUD"/>
    <n v="1405478025"/>
    <n v="1402886025"/>
    <b v="0"/>
    <n v="0"/>
    <b v="0"/>
    <s v="technology/wearables"/>
    <n v="0"/>
    <n v="0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n v="0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n v="0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n v="0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n v="0"/>
    <x v="3"/>
    <x v="22"/>
  </r>
  <r>
    <x v="2"/>
    <x v="12"/>
    <s v="EUR"/>
    <n v="1440408120"/>
    <n v="1435224120"/>
    <b v="0"/>
    <n v="0"/>
    <b v="0"/>
    <s v="publishing/translations"/>
    <n v="0"/>
    <n v="0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n v="0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n v="0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n v="0"/>
    <x v="3"/>
    <x v="22"/>
  </r>
  <r>
    <x v="2"/>
    <x v="6"/>
    <s v="EUR"/>
    <n v="1483395209"/>
    <n v="1480803209"/>
    <b v="0"/>
    <n v="0"/>
    <b v="0"/>
    <s v="publishing/translations"/>
    <n v="0"/>
    <n v="0"/>
    <x v="3"/>
    <x v="22"/>
  </r>
  <r>
    <x v="2"/>
    <x v="12"/>
    <s v="EUR"/>
    <n v="1442091462"/>
    <n v="1436907462"/>
    <b v="0"/>
    <n v="0"/>
    <b v="0"/>
    <s v="publishing/translations"/>
    <n v="0"/>
    <n v="0"/>
    <x v="3"/>
    <x v="22"/>
  </r>
  <r>
    <x v="2"/>
    <x v="12"/>
    <s v="EUR"/>
    <n v="1434286855"/>
    <n v="1431694855"/>
    <b v="0"/>
    <n v="0"/>
    <b v="0"/>
    <s v="publishing/translations"/>
    <n v="0"/>
    <n v="0"/>
    <x v="3"/>
    <x v="22"/>
  </r>
  <r>
    <x v="2"/>
    <x v="13"/>
    <s v="EUR"/>
    <n v="1461235478"/>
    <n v="1459507478"/>
    <b v="0"/>
    <n v="0"/>
    <b v="0"/>
    <s v="publishing/translations"/>
    <n v="0"/>
    <n v="0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n v="0"/>
    <x v="3"/>
    <x v="22"/>
  </r>
  <r>
    <x v="2"/>
    <x v="0"/>
    <s v="USD"/>
    <n v="1431286105"/>
    <n v="1427138905"/>
    <b v="0"/>
    <n v="0"/>
    <b v="0"/>
    <s v="publishing/translations"/>
    <n v="0"/>
    <n v="0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n v="0"/>
    <x v="3"/>
    <x v="22"/>
  </r>
  <r>
    <x v="1"/>
    <x v="6"/>
    <s v="EUR"/>
    <n v="1492270947"/>
    <n v="1488386547"/>
    <b v="0"/>
    <n v="0"/>
    <b v="0"/>
    <s v="publishing/translations"/>
    <n v="0"/>
    <n v="0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n v="0"/>
    <x v="3"/>
    <x v="22"/>
  </r>
  <r>
    <x v="1"/>
    <x v="0"/>
    <s v="USD"/>
    <n v="1407729600"/>
    <n v="1405097760"/>
    <b v="0"/>
    <n v="0"/>
    <b v="0"/>
    <s v="publishing/translations"/>
    <n v="0"/>
    <n v="0"/>
    <x v="3"/>
    <x v="22"/>
  </r>
  <r>
    <x v="1"/>
    <x v="8"/>
    <s v="DKK"/>
    <n v="1449077100"/>
    <n v="1446612896"/>
    <b v="0"/>
    <n v="0"/>
    <b v="0"/>
    <s v="publishing/translations"/>
    <n v="0"/>
    <n v="0"/>
    <x v="3"/>
    <x v="22"/>
  </r>
  <r>
    <x v="1"/>
    <x v="0"/>
    <s v="USD"/>
    <n v="1417391100"/>
    <n v="1412371898"/>
    <b v="0"/>
    <n v="0"/>
    <b v="0"/>
    <s v="publishing/translations"/>
    <n v="0"/>
    <n v="0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n v="0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n v="0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n v="0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n v="0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n v="0"/>
    <x v="3"/>
    <x v="10"/>
  </r>
  <r>
    <x v="2"/>
    <x v="0"/>
    <s v="USD"/>
    <n v="1410866659"/>
    <n v="1405682659"/>
    <b v="0"/>
    <n v="0"/>
    <b v="0"/>
    <s v="publishing/fiction"/>
    <n v="0"/>
    <n v="0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n v="0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n v="0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n v="0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n v="0"/>
    <x v="8"/>
    <x v="24"/>
  </r>
  <r>
    <x v="2"/>
    <x v="2"/>
    <s v="AUD"/>
    <n v="1438495390"/>
    <n v="1435903390"/>
    <b v="0"/>
    <n v="0"/>
    <b v="0"/>
    <s v="photography/nature"/>
    <n v="0"/>
    <n v="0"/>
    <x v="8"/>
    <x v="24"/>
  </r>
  <r>
    <x v="2"/>
    <x v="0"/>
    <s v="USD"/>
    <n v="1442509200"/>
    <n v="1440513832"/>
    <b v="0"/>
    <n v="0"/>
    <b v="0"/>
    <s v="photography/nature"/>
    <n v="0"/>
    <n v="0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n v="0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n v="0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n v="0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n v="0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n v="0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n v="0"/>
    <x v="8"/>
    <x v="26"/>
  </r>
  <r>
    <x v="2"/>
    <x v="0"/>
    <s v="USD"/>
    <n v="1444433886"/>
    <n v="1441841886"/>
    <b v="0"/>
    <n v="0"/>
    <b v="0"/>
    <s v="photography/places"/>
    <n v="0"/>
    <n v="0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n v="0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n v="0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n v="0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n v="0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n v="0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n v="0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n v="0"/>
    <x v="4"/>
    <x v="28"/>
  </r>
  <r>
    <x v="2"/>
    <x v="12"/>
    <s v="EUR"/>
    <n v="1440314472"/>
    <n v="1435130472"/>
    <b v="0"/>
    <n v="0"/>
    <b v="0"/>
    <s v="music/faith"/>
    <n v="0"/>
    <n v="0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n v="0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n v="0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n v="0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n v="0"/>
    <x v="4"/>
    <x v="28"/>
  </r>
  <r>
    <x v="2"/>
    <x v="0"/>
    <s v="USD"/>
    <n v="1445738783"/>
    <n v="1443146783"/>
    <b v="0"/>
    <n v="0"/>
    <b v="0"/>
    <s v="music/faith"/>
    <n v="0"/>
    <n v="0"/>
    <x v="4"/>
    <x v="28"/>
  </r>
  <r>
    <x v="2"/>
    <x v="0"/>
    <s v="USD"/>
    <n v="1434034800"/>
    <n v="1432849552"/>
    <b v="0"/>
    <n v="0"/>
    <b v="0"/>
    <s v="music/faith"/>
    <n v="0"/>
    <n v="0"/>
    <x v="4"/>
    <x v="28"/>
  </r>
  <r>
    <x v="2"/>
    <x v="0"/>
    <s v="USD"/>
    <n v="1452920400"/>
    <n v="1447777481"/>
    <b v="0"/>
    <n v="0"/>
    <b v="0"/>
    <s v="music/faith"/>
    <n v="0"/>
    <n v="0"/>
    <x v="4"/>
    <x v="28"/>
  </r>
  <r>
    <x v="2"/>
    <x v="0"/>
    <s v="USD"/>
    <n v="1473802200"/>
    <n v="1472746374"/>
    <b v="0"/>
    <n v="0"/>
    <b v="0"/>
    <s v="music/faith"/>
    <n v="0"/>
    <n v="0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n v="0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n v="0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n v="0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n v="0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n v="0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n v="0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n v="0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n v="0"/>
    <x v="6"/>
    <x v="18"/>
  </r>
  <r>
    <x v="2"/>
    <x v="0"/>
    <s v="USD"/>
    <n v="1425170525"/>
    <n v="1422664925"/>
    <b v="0"/>
    <n v="0"/>
    <b v="0"/>
    <s v="games/mobile games"/>
    <n v="0"/>
    <n v="0"/>
    <x v="6"/>
    <x v="18"/>
  </r>
  <r>
    <x v="2"/>
    <x v="2"/>
    <s v="AUD"/>
    <n v="1402618355"/>
    <n v="1400026355"/>
    <b v="0"/>
    <n v="0"/>
    <b v="0"/>
    <s v="games/mobile games"/>
    <n v="0"/>
    <n v="0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n v="0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n v="0"/>
    <x v="8"/>
    <x v="31"/>
  </r>
  <r>
    <x v="2"/>
    <x v="0"/>
    <s v="USD"/>
    <n v="1481072942"/>
    <n v="1475885342"/>
    <b v="0"/>
    <n v="0"/>
    <b v="0"/>
    <s v="photography/people"/>
    <n v="0"/>
    <n v="0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n v="0"/>
    <x v="8"/>
    <x v="31"/>
  </r>
  <r>
    <x v="2"/>
    <x v="0"/>
    <s v="USD"/>
    <n v="1409091612"/>
    <n v="1406499612"/>
    <b v="0"/>
    <n v="0"/>
    <b v="0"/>
    <s v="photography/people"/>
    <n v="0"/>
    <n v="0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n v="0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n v="0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n v="0"/>
    <x v="2"/>
    <x v="7"/>
  </r>
  <r>
    <x v="1"/>
    <x v="0"/>
    <s v="USD"/>
    <n v="1412571600"/>
    <n v="1410799870"/>
    <b v="0"/>
    <n v="0"/>
    <b v="0"/>
    <s v="technology/web"/>
    <n v="0"/>
    <n v="0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n v="0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n v="0"/>
    <x v="2"/>
    <x v="7"/>
  </r>
  <r>
    <x v="1"/>
    <x v="17"/>
    <s v="EUR"/>
    <n v="1483474370"/>
    <n v="1480882370"/>
    <b v="0"/>
    <n v="0"/>
    <b v="0"/>
    <s v="technology/web"/>
    <n v="0"/>
    <n v="0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n v="0"/>
    <x v="2"/>
    <x v="7"/>
  </r>
  <r>
    <x v="1"/>
    <x v="0"/>
    <s v="USD"/>
    <n v="1429632822"/>
    <n v="1428596022"/>
    <b v="0"/>
    <n v="0"/>
    <b v="0"/>
    <s v="technology/web"/>
    <n v="0"/>
    <n v="0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n v="0"/>
    <x v="2"/>
    <x v="7"/>
  </r>
  <r>
    <x v="1"/>
    <x v="1"/>
    <s v="GBP"/>
    <n v="1445093578"/>
    <n v="1442501578"/>
    <b v="0"/>
    <n v="0"/>
    <b v="0"/>
    <s v="technology/web"/>
    <n v="0"/>
    <n v="0"/>
    <x v="2"/>
    <x v="7"/>
  </r>
  <r>
    <x v="1"/>
    <x v="1"/>
    <s v="GBP"/>
    <n v="1422664740"/>
    <n v="1417818036"/>
    <b v="0"/>
    <n v="0"/>
    <b v="0"/>
    <s v="technology/web"/>
    <n v="0"/>
    <n v="0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n v="0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n v="0"/>
    <x v="2"/>
    <x v="7"/>
  </r>
  <r>
    <x v="1"/>
    <x v="0"/>
    <s v="USD"/>
    <n v="1445898356"/>
    <n v="1441146356"/>
    <b v="0"/>
    <n v="0"/>
    <b v="0"/>
    <s v="technology/web"/>
    <n v="0"/>
    <n v="0"/>
    <x v="2"/>
    <x v="7"/>
  </r>
  <r>
    <x v="1"/>
    <x v="13"/>
    <s v="EUR"/>
    <n v="1453071600"/>
    <n v="1449596425"/>
    <b v="0"/>
    <n v="0"/>
    <b v="0"/>
    <s v="technology/web"/>
    <n v="0"/>
    <n v="0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n v="0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n v="0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n v="0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n v="0"/>
    <x v="2"/>
    <x v="7"/>
  </r>
  <r>
    <x v="1"/>
    <x v="0"/>
    <s v="USD"/>
    <n v="1440548330"/>
    <n v="1438042730"/>
    <b v="0"/>
    <n v="0"/>
    <b v="0"/>
    <s v="technology/web"/>
    <n v="0"/>
    <n v="0"/>
    <x v="2"/>
    <x v="7"/>
  </r>
  <r>
    <x v="1"/>
    <x v="0"/>
    <s v="USD"/>
    <n v="1444004616"/>
    <n v="1440116616"/>
    <b v="0"/>
    <n v="0"/>
    <b v="0"/>
    <s v="technology/web"/>
    <n v="0"/>
    <n v="0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n v="0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n v="0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n v="0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n v="0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n v="0"/>
    <x v="2"/>
    <x v="7"/>
  </r>
  <r>
    <x v="1"/>
    <x v="0"/>
    <s v="USD"/>
    <n v="1435874384"/>
    <n v="1433282384"/>
    <b v="0"/>
    <n v="0"/>
    <b v="0"/>
    <s v="technology/web"/>
    <n v="0"/>
    <n v="0"/>
    <x v="2"/>
    <x v="7"/>
  </r>
  <r>
    <x v="1"/>
    <x v="11"/>
    <s v="SEK"/>
    <n v="1418934506"/>
    <n v="1415910506"/>
    <b v="0"/>
    <n v="0"/>
    <b v="0"/>
    <s v="technology/web"/>
    <n v="0"/>
    <n v="0"/>
    <x v="2"/>
    <x v="7"/>
  </r>
  <r>
    <x v="1"/>
    <x v="2"/>
    <s v="AUD"/>
    <n v="1460615164"/>
    <n v="1458023164"/>
    <b v="0"/>
    <n v="0"/>
    <b v="0"/>
    <s v="technology/web"/>
    <n v="0"/>
    <n v="0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n v="0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n v="0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n v="0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n v="0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n v="0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n v="0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n v="0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n v="0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n v="0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n v="0"/>
    <x v="7"/>
    <x v="34"/>
  </r>
  <r>
    <x v="2"/>
    <x v="0"/>
    <s v="USD"/>
    <n v="1416014534"/>
    <n v="1413418934"/>
    <b v="0"/>
    <n v="0"/>
    <b v="0"/>
    <s v="food/restaurants"/>
    <n v="0"/>
    <n v="0"/>
    <x v="7"/>
    <x v="34"/>
  </r>
  <r>
    <x v="2"/>
    <x v="0"/>
    <s v="USD"/>
    <n v="1426292416"/>
    <n v="1423704016"/>
    <b v="0"/>
    <n v="0"/>
    <b v="0"/>
    <s v="food/restaurants"/>
    <n v="0"/>
    <n v="0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n v="0"/>
    <x v="7"/>
    <x v="34"/>
  </r>
  <r>
    <x v="2"/>
    <x v="0"/>
    <s v="USD"/>
    <n v="1408056634"/>
    <n v="1405464634"/>
    <b v="0"/>
    <n v="0"/>
    <b v="0"/>
    <s v="food/restaurants"/>
    <n v="0"/>
    <n v="0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n v="0"/>
    <x v="7"/>
    <x v="34"/>
  </r>
  <r>
    <x v="2"/>
    <x v="0"/>
    <s v="USD"/>
    <n v="1418504561"/>
    <n v="1417208561"/>
    <b v="0"/>
    <n v="0"/>
    <b v="0"/>
    <s v="food/restaurants"/>
    <n v="0"/>
    <n v="0"/>
    <x v="7"/>
    <x v="34"/>
  </r>
  <r>
    <x v="2"/>
    <x v="12"/>
    <s v="EUR"/>
    <n v="1488067789"/>
    <n v="1482883789"/>
    <b v="0"/>
    <n v="0"/>
    <b v="0"/>
    <s v="food/restaurants"/>
    <n v="0"/>
    <n v="0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n v="0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n v="0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n v="0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n v="0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n v="0"/>
    <x v="7"/>
    <x v="19"/>
  </r>
  <r>
    <x v="1"/>
    <x v="5"/>
    <s v="CAD"/>
    <n v="1406854699"/>
    <n v="1404262699"/>
    <b v="0"/>
    <n v="0"/>
    <b v="0"/>
    <s v="food/food trucks"/>
    <n v="0"/>
    <n v="0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n v="0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n v="0"/>
    <x v="7"/>
    <x v="19"/>
  </r>
  <r>
    <x v="1"/>
    <x v="0"/>
    <s v="USD"/>
    <n v="1408803149"/>
    <n v="1404915149"/>
    <b v="0"/>
    <n v="0"/>
    <b v="0"/>
    <s v="food/food trucks"/>
    <n v="0"/>
    <n v="0"/>
    <x v="7"/>
    <x v="19"/>
  </r>
  <r>
    <x v="1"/>
    <x v="0"/>
    <s v="USD"/>
    <n v="1463600945"/>
    <n v="1461786545"/>
    <b v="0"/>
    <n v="0"/>
    <b v="0"/>
    <s v="food/food trucks"/>
    <n v="0"/>
    <n v="0"/>
    <x v="7"/>
    <x v="19"/>
  </r>
  <r>
    <x v="1"/>
    <x v="0"/>
    <s v="USD"/>
    <n v="1421030194"/>
    <n v="1418438194"/>
    <b v="0"/>
    <n v="0"/>
    <b v="0"/>
    <s v="food/food trucks"/>
    <n v="0"/>
    <n v="0"/>
    <x v="7"/>
    <x v="19"/>
  </r>
  <r>
    <x v="1"/>
    <x v="0"/>
    <s v="USD"/>
    <n v="1428707647"/>
    <n v="1424823247"/>
    <b v="0"/>
    <n v="0"/>
    <b v="0"/>
    <s v="food/food trucks"/>
    <n v="0"/>
    <n v="0"/>
    <x v="7"/>
    <x v="19"/>
  </r>
  <r>
    <x v="1"/>
    <x v="0"/>
    <s v="USD"/>
    <n v="1407181297"/>
    <n v="1405021297"/>
    <b v="0"/>
    <n v="0"/>
    <b v="0"/>
    <s v="food/food trucks"/>
    <n v="0"/>
    <n v="0"/>
    <x v="7"/>
    <x v="19"/>
  </r>
  <r>
    <x v="1"/>
    <x v="0"/>
    <s v="USD"/>
    <n v="1444410000"/>
    <n v="1440203579"/>
    <b v="0"/>
    <n v="0"/>
    <b v="0"/>
    <s v="food/food trucks"/>
    <n v="0"/>
    <n v="0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n v="0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n v="0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n v="0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n v="0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n v="0"/>
    <x v="7"/>
    <x v="19"/>
  </r>
  <r>
    <x v="2"/>
    <x v="0"/>
    <s v="USD"/>
    <n v="1435591318"/>
    <n v="1432999318"/>
    <b v="0"/>
    <n v="0"/>
    <b v="0"/>
    <s v="food/food trucks"/>
    <n v="0"/>
    <n v="0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n v="0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n v="0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n v="0"/>
    <x v="3"/>
    <x v="39"/>
  </r>
  <r>
    <x v="2"/>
    <x v="0"/>
    <s v="USD"/>
    <n v="1403039842"/>
    <n v="1397855842"/>
    <b v="0"/>
    <n v="0"/>
    <b v="0"/>
    <s v="publishing/children's books"/>
    <n v="0"/>
    <n v="0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n v="0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n v="0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n v="0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n v="0"/>
    <x v="3"/>
    <x v="39"/>
  </r>
  <r>
    <x v="2"/>
    <x v="0"/>
    <s v="USD"/>
    <n v="1381006294"/>
    <n v="1379710294"/>
    <b v="0"/>
    <n v="0"/>
    <b v="0"/>
    <s v="publishing/children's books"/>
    <n v="0"/>
    <n v="0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n v="0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n v="0"/>
    <x v="1"/>
    <x v="6"/>
  </r>
  <r>
    <x v="2"/>
    <x v="0"/>
    <s v="USD"/>
    <n v="1465790400"/>
    <n v="1462210950"/>
    <b v="0"/>
    <n v="0"/>
    <b v="0"/>
    <s v="theater/plays"/>
    <n v="0"/>
    <n v="0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n v="0"/>
    <x v="1"/>
    <x v="6"/>
  </r>
  <r>
    <x v="2"/>
    <x v="0"/>
    <s v="USD"/>
    <n v="1464031265"/>
    <n v="1458847265"/>
    <b v="0"/>
    <n v="0"/>
    <b v="0"/>
    <s v="theater/plays"/>
    <n v="0"/>
    <n v="0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n v="0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n v="0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n v="0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n v="0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n v="0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n v="0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n v="0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n v="0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n v="0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n v="0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n v="0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n v="0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n v="0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n v="0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n v="0"/>
    <x v="1"/>
    <x v="38"/>
  </r>
  <r>
    <x v="1"/>
    <x v="1"/>
    <s v="GBP"/>
    <n v="1465258325"/>
    <n v="1462666325"/>
    <b v="0"/>
    <n v="0"/>
    <b v="0"/>
    <s v="theater/spaces"/>
    <n v="0"/>
    <n v="0"/>
    <x v="1"/>
    <x v="38"/>
  </r>
  <r>
    <x v="1"/>
    <x v="0"/>
    <s v="USD"/>
    <n v="1410459023"/>
    <n v="1407867023"/>
    <b v="0"/>
    <n v="0"/>
    <b v="0"/>
    <s v="theater/spaces"/>
    <n v="0"/>
    <n v="0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n v="0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n v="0"/>
    <x v="1"/>
    <x v="38"/>
  </r>
  <r>
    <x v="2"/>
    <x v="1"/>
    <s v="GBP"/>
    <n v="1459694211"/>
    <n v="1457105811"/>
    <b v="0"/>
    <n v="0"/>
    <b v="0"/>
    <s v="theater/spaces"/>
    <n v="0"/>
    <n v="0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n v="0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n v="0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n v="0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n v="0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n v="0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n v="0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n v="0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n v="0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n v="0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n v="0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n v="0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n v="0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n v="0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n v="0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n v="0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n v="0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n v="0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n v="0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n v="0"/>
    <x v="1"/>
    <x v="6"/>
  </r>
  <r>
    <x v="2"/>
    <x v="0"/>
    <s v="USD"/>
    <n v="1404532740"/>
    <n v="1401823952"/>
    <b v="0"/>
    <n v="0"/>
    <b v="0"/>
    <s v="theater/plays"/>
    <n v="0"/>
    <n v="0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n v="0"/>
    <x v="1"/>
    <x v="40"/>
  </r>
  <r>
    <x v="2"/>
    <x v="0"/>
    <s v="USD"/>
    <n v="1404664592"/>
    <n v="1399480592"/>
    <b v="0"/>
    <n v="0"/>
    <b v="0"/>
    <s v="theater/musical"/>
    <n v="0"/>
    <n v="0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n v="0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n v="0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n v="0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n v="0"/>
    <x v="1"/>
    <x v="40"/>
  </r>
  <r>
    <x v="1"/>
    <x v="0"/>
    <s v="USD"/>
    <n v="1444322535"/>
    <n v="1441730535"/>
    <b v="0"/>
    <n v="0"/>
    <b v="0"/>
    <s v="theater/musical"/>
    <n v="0"/>
    <n v="0"/>
    <x v="1"/>
    <x v="40"/>
  </r>
  <r>
    <x v="1"/>
    <x v="4"/>
    <s v="NZD"/>
    <n v="1422061200"/>
    <n v="1420244622"/>
    <b v="0"/>
    <n v="0"/>
    <b v="0"/>
    <s v="theater/musical"/>
    <n v="0"/>
    <n v="0"/>
    <x v="1"/>
    <x v="40"/>
  </r>
  <r>
    <x v="1"/>
    <x v="8"/>
    <s v="DKK"/>
    <n v="1472896800"/>
    <n v="1472804365"/>
    <b v="0"/>
    <n v="0"/>
    <b v="0"/>
    <s v="theater/musical"/>
    <n v="0"/>
    <n v="0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n v="0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n v="0"/>
    <x v="1"/>
    <x v="40"/>
  </r>
  <r>
    <x v="1"/>
    <x v="1"/>
    <s v="GBP"/>
    <n v="1409668069"/>
    <n v="1407076069"/>
    <b v="0"/>
    <n v="0"/>
    <b v="0"/>
    <s v="theater/musical"/>
    <n v="0"/>
    <n v="0"/>
    <x v="1"/>
    <x v="40"/>
  </r>
  <r>
    <x v="1"/>
    <x v="0"/>
    <s v="USD"/>
    <n v="1427479192"/>
    <n v="1425322792"/>
    <b v="0"/>
    <n v="0"/>
    <b v="0"/>
    <s v="theater/musical"/>
    <n v="0"/>
    <n v="0"/>
    <x v="1"/>
    <x v="40"/>
  </r>
  <r>
    <x v="1"/>
    <x v="0"/>
    <s v="USD"/>
    <n v="1462834191"/>
    <n v="1460242191"/>
    <b v="0"/>
    <n v="0"/>
    <b v="0"/>
    <s v="theater/musical"/>
    <n v="0"/>
    <n v="0"/>
    <x v="1"/>
    <x v="40"/>
  </r>
  <r>
    <x v="1"/>
    <x v="2"/>
    <s v="AUD"/>
    <n v="1418275702"/>
    <n v="1415683702"/>
    <b v="0"/>
    <n v="0"/>
    <b v="0"/>
    <s v="theater/musical"/>
    <n v="0"/>
    <n v="0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n v="0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n v="0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n v="0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n v="0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n v="0"/>
    <x v="1"/>
    <x v="6"/>
  </r>
  <r>
    <x v="2"/>
    <x v="0"/>
    <s v="USD"/>
    <n v="1441510707"/>
    <n v="1439350707"/>
    <b v="0"/>
    <n v="0"/>
    <b v="0"/>
    <s v="theater/plays"/>
    <n v="0"/>
    <n v="0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n v="0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n v="0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n v="0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n v="0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n v="0"/>
    <x v="1"/>
    <x v="6"/>
  </r>
  <r>
    <x v="2"/>
    <x v="5"/>
    <s v="CAD"/>
    <n v="1405352264"/>
    <n v="1400168264"/>
    <b v="0"/>
    <n v="0"/>
    <b v="0"/>
    <s v="theater/plays"/>
    <n v="0"/>
    <n v="0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n v="0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n v="0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n v="0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n v="0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n v="0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n v="0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n v="0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n v="0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n v="0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n v="0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n v="0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n v="0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n v="0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n v="0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n v="0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n v="0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n v="0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n v="0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n v="0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n v="0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n v="0"/>
    <x v="1"/>
    <x v="6"/>
  </r>
  <r>
    <x v="2"/>
    <x v="0"/>
    <s v="USD"/>
    <n v="1465060797"/>
    <n v="1462468797"/>
    <b v="0"/>
    <n v="0"/>
    <b v="0"/>
    <s v="theater/plays"/>
    <n v="0"/>
    <n v="0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n v="0"/>
    <x v="1"/>
    <x v="6"/>
  </r>
  <r>
    <x v="2"/>
    <x v="0"/>
    <s v="USD"/>
    <n v="1485380482"/>
    <n v="1482788482"/>
    <b v="0"/>
    <n v="0"/>
    <b v="0"/>
    <s v="theater/plays"/>
    <n v="0"/>
    <n v="0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n v="0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  <r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82C647-204D-264E-9920-01A6C41F98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3"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3"/>
    </i>
    <i>
      <x v="4"/>
    </i>
    <i>
      <x v="2"/>
    </i>
    <i t="grand">
      <x/>
    </i>
  </colItems>
  <pageFields count="1">
    <pageField fld="1" hier="-1"/>
  </pageFields>
  <dataFields count="1">
    <dataField name="Count of outcome" fld="0" subtotal="count" baseField="0" baseItem="0"/>
  </dataFields>
  <chartFormats count="6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6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7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9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0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9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4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5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6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7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8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0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7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8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9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0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1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2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4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5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7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8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C59F9-97B0-5F49-BE9A-C9C9E07F428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3"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 v="3"/>
    </i>
    <i>
      <x v="1"/>
    </i>
    <i>
      <x/>
    </i>
    <i>
      <x v="2"/>
    </i>
    <i t="grand">
      <x/>
    </i>
  </colItem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2FBBB0-868F-9248-AF54-A9579EA2EC3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7"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 v="1"/>
    </i>
    <i>
      <x v="3"/>
    </i>
    <i>
      <x v="4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60" zoomScaleNormal="60" workbookViewId="0">
      <selection activeCell="O5" sqref="O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5" customWidth="1"/>
    <col min="16" max="16" width="17.1640625" customWidth="1"/>
    <col min="17" max="17" width="11.33203125" customWidth="1"/>
    <col min="18" max="18" width="13" customWidth="1"/>
    <col min="19" max="19" width="22" customWidth="1"/>
    <col min="20" max="20" width="23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8" t="s">
        <v>8306</v>
      </c>
      <c r="P1" s="1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7">
        <f>IFERROR(E2/L2,0)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9">
        <f>((((J2/60)/60)/24)+DATE(1970,1,1))</f>
        <v>42177.007071759261</v>
      </c>
      <c r="T2" s="9">
        <f>((((I2/60)/60)/24)+DATE(1970,1,1))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7">
        <f t="shared" ref="P3:P66" si="1">IFERROR(E3/L3,0)</f>
        <v>185.48101265822785</v>
      </c>
      <c r="Q3" t="str">
        <f>LEFT(N3, SEARCH("/",N3,1)-1)</f>
        <v>film &amp; video</v>
      </c>
      <c r="R3" t="str">
        <f t="shared" ref="R3:R66" si="2">RIGHT(N3,LEN(N3)-SEARCH("/",N3,1))</f>
        <v>television</v>
      </c>
      <c r="S3" s="9">
        <f t="shared" ref="S3:S66" si="3">((((J3/60)/60)/24)+DATE(1970,1,1))</f>
        <v>42766.600497685184</v>
      </c>
      <c r="T3" s="9">
        <f t="shared" ref="T3:T66" si="4">((((I3/60)/60)/24)+DATE(1970,1,1))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7">
        <f t="shared" si="1"/>
        <v>15</v>
      </c>
      <c r="Q4" t="str">
        <f t="shared" ref="Q4:Q67" si="5">LEFT(N4, SEARCH("/",N4,1)-1)</f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7">
        <f t="shared" si="1"/>
        <v>69.266666666666666</v>
      </c>
      <c r="Q5" t="str">
        <f t="shared" si="5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7">
        <f t="shared" si="1"/>
        <v>190.55028169014085</v>
      </c>
      <c r="Q6" t="str">
        <f t="shared" si="5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7">
        <f t="shared" si="1"/>
        <v>93.40425531914893</v>
      </c>
      <c r="Q7" t="str">
        <f t="shared" si="5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7">
        <f t="shared" si="1"/>
        <v>146.87931034482759</v>
      </c>
      <c r="Q8" t="str">
        <f t="shared" si="5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7">
        <f t="shared" si="1"/>
        <v>159.82456140350877</v>
      </c>
      <c r="Q9" t="str">
        <f t="shared" si="5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7">
        <f t="shared" si="1"/>
        <v>291.79333333333335</v>
      </c>
      <c r="Q10" t="str">
        <f t="shared" si="5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7">
        <f t="shared" si="1"/>
        <v>31.499500000000001</v>
      </c>
      <c r="Q11" t="str">
        <f t="shared" si="5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7">
        <f t="shared" si="1"/>
        <v>158.68421052631578</v>
      </c>
      <c r="Q12" t="str">
        <f t="shared" si="5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7">
        <f t="shared" si="1"/>
        <v>80.333333333333329</v>
      </c>
      <c r="Q13" t="str">
        <f t="shared" si="5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7">
        <f t="shared" si="1"/>
        <v>59.961305925030231</v>
      </c>
      <c r="Q14" t="str">
        <f t="shared" si="5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7">
        <f t="shared" si="1"/>
        <v>109.78431372549019</v>
      </c>
      <c r="Q15" t="str">
        <f t="shared" si="5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7">
        <f t="shared" si="1"/>
        <v>147.70731707317074</v>
      </c>
      <c r="Q16" t="str">
        <f t="shared" si="5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7">
        <f t="shared" si="1"/>
        <v>21.755102040816325</v>
      </c>
      <c r="Q17" t="str">
        <f t="shared" si="5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7">
        <f t="shared" si="1"/>
        <v>171.84285714285716</v>
      </c>
      <c r="Q18" t="str">
        <f t="shared" si="5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7">
        <f t="shared" si="1"/>
        <v>41.944444444444443</v>
      </c>
      <c r="Q19" t="str">
        <f t="shared" si="5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7">
        <f t="shared" si="1"/>
        <v>93.264122807017543</v>
      </c>
      <c r="Q20" t="str">
        <f t="shared" si="5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7">
        <f t="shared" si="1"/>
        <v>56.136363636363633</v>
      </c>
      <c r="Q21" t="str">
        <f t="shared" si="5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7">
        <f t="shared" si="1"/>
        <v>80.16</v>
      </c>
      <c r="Q22" t="str">
        <f t="shared" si="5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7">
        <f t="shared" si="1"/>
        <v>199.9009900990099</v>
      </c>
      <c r="Q23" t="str">
        <f t="shared" si="5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7">
        <f t="shared" si="1"/>
        <v>51.25</v>
      </c>
      <c r="Q24" t="str">
        <f t="shared" si="5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7">
        <f t="shared" si="1"/>
        <v>103.04347826086956</v>
      </c>
      <c r="Q25" t="str">
        <f t="shared" si="5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7">
        <f t="shared" si="1"/>
        <v>66.346149825783982</v>
      </c>
      <c r="Q26" t="str">
        <f t="shared" si="5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7">
        <f t="shared" si="1"/>
        <v>57.142857142857146</v>
      </c>
      <c r="Q27" t="str">
        <f t="shared" si="5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7">
        <f t="shared" si="1"/>
        <v>102.10526315789474</v>
      </c>
      <c r="Q28" t="str">
        <f t="shared" si="5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7">
        <f t="shared" si="1"/>
        <v>148.96666666666667</v>
      </c>
      <c r="Q29" t="str">
        <f t="shared" si="5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7">
        <f t="shared" si="1"/>
        <v>169.6056338028169</v>
      </c>
      <c r="Q30" t="str">
        <f t="shared" si="5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7">
        <f t="shared" si="1"/>
        <v>31.623931623931625</v>
      </c>
      <c r="Q31" t="str">
        <f t="shared" si="5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7">
        <f t="shared" si="1"/>
        <v>76.45264150943396</v>
      </c>
      <c r="Q32" t="str">
        <f t="shared" si="5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7">
        <f t="shared" si="1"/>
        <v>13</v>
      </c>
      <c r="Q33" t="str">
        <f t="shared" si="5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7">
        <f t="shared" si="1"/>
        <v>320.44943820224717</v>
      </c>
      <c r="Q34" t="str">
        <f t="shared" si="5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7">
        <f t="shared" si="1"/>
        <v>83.75</v>
      </c>
      <c r="Q35" t="str">
        <f t="shared" si="5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7">
        <f t="shared" si="1"/>
        <v>49.882352941176471</v>
      </c>
      <c r="Q36" t="str">
        <f t="shared" si="5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7">
        <f t="shared" si="1"/>
        <v>59.464285714285715</v>
      </c>
      <c r="Q37" t="str">
        <f t="shared" si="5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7">
        <f t="shared" si="1"/>
        <v>193.84090909090909</v>
      </c>
      <c r="Q38" t="str">
        <f t="shared" si="5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7">
        <f t="shared" si="1"/>
        <v>159.51383399209487</v>
      </c>
      <c r="Q39" t="str">
        <f t="shared" si="5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7">
        <f t="shared" si="1"/>
        <v>41.68181818181818</v>
      </c>
      <c r="Q40" t="str">
        <f t="shared" si="5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7">
        <f t="shared" si="1"/>
        <v>150.89861751152074</v>
      </c>
      <c r="Q41" t="str">
        <f t="shared" si="5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7">
        <f t="shared" si="1"/>
        <v>126.6875</v>
      </c>
      <c r="Q42" t="str">
        <f t="shared" si="5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7">
        <f t="shared" si="1"/>
        <v>105.26315789473684</v>
      </c>
      <c r="Q43" t="str">
        <f t="shared" si="5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7">
        <f t="shared" si="1"/>
        <v>117.51479289940828</v>
      </c>
      <c r="Q44" t="str">
        <f t="shared" si="5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7">
        <f t="shared" si="1"/>
        <v>117.36121673003802</v>
      </c>
      <c r="Q45" t="str">
        <f t="shared" si="5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7">
        <f t="shared" si="1"/>
        <v>133.33333333333334</v>
      </c>
      <c r="Q46" t="str">
        <f t="shared" si="5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7">
        <f t="shared" si="1"/>
        <v>98.360655737704917</v>
      </c>
      <c r="Q47" t="str">
        <f t="shared" si="5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7">
        <f t="shared" si="1"/>
        <v>194.44444444444446</v>
      </c>
      <c r="Q48" t="str">
        <f t="shared" si="5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7">
        <f t="shared" si="1"/>
        <v>76.865000000000009</v>
      </c>
      <c r="Q49" t="str">
        <f t="shared" si="5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7">
        <f t="shared" si="1"/>
        <v>56.815789473684212</v>
      </c>
      <c r="Q50" t="str">
        <f t="shared" si="5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7">
        <f t="shared" si="1"/>
        <v>137.93103448275863</v>
      </c>
      <c r="Q51" t="str">
        <f t="shared" si="5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7">
        <f t="shared" si="1"/>
        <v>27.272727272727273</v>
      </c>
      <c r="Q52" t="str">
        <f t="shared" si="5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7">
        <f t="shared" si="1"/>
        <v>118.33613445378151</v>
      </c>
      <c r="Q53" t="str">
        <f t="shared" si="5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7">
        <f t="shared" si="1"/>
        <v>223.48076923076923</v>
      </c>
      <c r="Q54" t="str">
        <f t="shared" si="5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7">
        <f t="shared" si="1"/>
        <v>28.111111111111111</v>
      </c>
      <c r="Q55" t="str">
        <f t="shared" si="5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7">
        <f t="shared" si="1"/>
        <v>194.23076923076923</v>
      </c>
      <c r="Q56" t="str">
        <f t="shared" si="5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7">
        <f t="shared" si="1"/>
        <v>128.95348837209303</v>
      </c>
      <c r="Q57" t="str">
        <f t="shared" si="5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7">
        <f t="shared" si="1"/>
        <v>49.316091954022987</v>
      </c>
      <c r="Q58" t="str">
        <f t="shared" si="5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7">
        <f t="shared" si="1"/>
        <v>221.52173913043478</v>
      </c>
      <c r="Q59" t="str">
        <f t="shared" si="5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7">
        <f t="shared" si="1"/>
        <v>137.21333333333334</v>
      </c>
      <c r="Q60" t="str">
        <f t="shared" si="5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7">
        <f t="shared" si="1"/>
        <v>606.82242424242418</v>
      </c>
      <c r="Q61" t="str">
        <f t="shared" si="5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7">
        <f t="shared" si="1"/>
        <v>43.040092592592593</v>
      </c>
      <c r="Q62" t="str">
        <f t="shared" si="5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7">
        <f t="shared" si="1"/>
        <v>322.39130434782606</v>
      </c>
      <c r="Q63" t="str">
        <f t="shared" si="5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7">
        <f t="shared" si="1"/>
        <v>96.708333333333329</v>
      </c>
      <c r="Q64" t="str">
        <f t="shared" si="5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7">
        <f t="shared" si="1"/>
        <v>35.474531249999998</v>
      </c>
      <c r="Q65" t="str">
        <f t="shared" si="5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7">
        <f t="shared" si="1"/>
        <v>86.666666666666671</v>
      </c>
      <c r="Q66" t="str">
        <f t="shared" si="5"/>
        <v>film &amp; video</v>
      </c>
      <c r="R66" t="str">
        <f t="shared" si="2"/>
        <v>shorts</v>
      </c>
      <c r="S66" s="9">
        <f t="shared" si="3"/>
        <v>41433.01829861111</v>
      </c>
      <c r="T66" s="9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17">
        <f t="shared" ref="P67:P130" si="7">IFERROR(E67/L67,0)</f>
        <v>132.05263157894737</v>
      </c>
      <c r="Q67" t="str">
        <f t="shared" si="5"/>
        <v>film &amp; video</v>
      </c>
      <c r="R67" t="str">
        <f t="shared" ref="R67:R130" si="8">RIGHT(N67,LEN(N67)-SEARCH("/",N67,1))</f>
        <v>shorts</v>
      </c>
      <c r="S67" s="9">
        <f t="shared" ref="S67:S130" si="9">((((J67/60)/60)/24)+DATE(1970,1,1))</f>
        <v>41835.821226851855</v>
      </c>
      <c r="T67" s="9">
        <f t="shared" ref="T67:T130" si="10">((((I67/60)/60)/24)+DATE(1970,1,1))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17">
        <f t="shared" si="7"/>
        <v>91.230769230769226</v>
      </c>
      <c r="Q68" t="str">
        <f t="shared" ref="Q68:Q131" si="11">LEFT(N68, SEARCH("/",N68,1)-1)</f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7">
        <f t="shared" si="7"/>
        <v>116.25</v>
      </c>
      <c r="Q69" t="str">
        <f t="shared" si="11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7">
        <f t="shared" si="7"/>
        <v>21.194444444444443</v>
      </c>
      <c r="Q70" t="str">
        <f t="shared" si="11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7">
        <f t="shared" si="7"/>
        <v>62.327134831460668</v>
      </c>
      <c r="Q71" t="str">
        <f t="shared" si="11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7">
        <f t="shared" si="7"/>
        <v>37.411764705882355</v>
      </c>
      <c r="Q72" t="str">
        <f t="shared" si="11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7">
        <f t="shared" si="7"/>
        <v>69.71875</v>
      </c>
      <c r="Q73" t="str">
        <f t="shared" si="11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7">
        <f t="shared" si="7"/>
        <v>58.170731707317074</v>
      </c>
      <c r="Q74" t="str">
        <f t="shared" si="11"/>
        <v>film &amp; video</v>
      </c>
      <c r="R74" t="str">
        <f t="shared" si="8"/>
        <v>shorts</v>
      </c>
      <c r="S74" s="9">
        <f t="shared" si="9"/>
        <v>41208.010196759256</v>
      </c>
      <c r="T74" s="9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7">
        <f t="shared" si="7"/>
        <v>50</v>
      </c>
      <c r="Q75" t="str">
        <f t="shared" si="11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7">
        <f t="shared" si="7"/>
        <v>19.471034482758618</v>
      </c>
      <c r="Q76" t="str">
        <f t="shared" si="11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7">
        <f t="shared" si="7"/>
        <v>85.957446808510639</v>
      </c>
      <c r="Q77" t="str">
        <f t="shared" si="11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7">
        <f t="shared" si="7"/>
        <v>30.666666666666668</v>
      </c>
      <c r="Q78" t="str">
        <f t="shared" si="11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7">
        <f t="shared" si="7"/>
        <v>60.384615384615387</v>
      </c>
      <c r="Q79" t="str">
        <f t="shared" si="11"/>
        <v>film &amp; video</v>
      </c>
      <c r="R79" t="str">
        <f t="shared" si="8"/>
        <v>shorts</v>
      </c>
      <c r="S79" s="9">
        <f t="shared" si="9"/>
        <v>40997.144872685189</v>
      </c>
      <c r="T79" s="9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7">
        <f t="shared" si="7"/>
        <v>38.6</v>
      </c>
      <c r="Q80" t="str">
        <f t="shared" si="11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7">
        <f t="shared" si="7"/>
        <v>40.268292682926827</v>
      </c>
      <c r="Q81" t="str">
        <f t="shared" si="11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7">
        <f t="shared" si="7"/>
        <v>273.82978723404256</v>
      </c>
      <c r="Q82" t="str">
        <f t="shared" si="11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7">
        <f t="shared" si="7"/>
        <v>53.035714285714285</v>
      </c>
      <c r="Q83" t="str">
        <f t="shared" si="11"/>
        <v>film &amp; video</v>
      </c>
      <c r="R83" t="str">
        <f t="shared" si="8"/>
        <v>shorts</v>
      </c>
      <c r="S83" s="9">
        <f t="shared" si="9"/>
        <v>41100.158877314818</v>
      </c>
      <c r="T83" s="9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7">
        <f t="shared" si="7"/>
        <v>40.005000000000003</v>
      </c>
      <c r="Q84" t="str">
        <f t="shared" si="11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7">
        <f t="shared" si="7"/>
        <v>15.76923076923077</v>
      </c>
      <c r="Q85" t="str">
        <f t="shared" si="11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7">
        <f t="shared" si="7"/>
        <v>71.428571428571431</v>
      </c>
      <c r="Q86" t="str">
        <f t="shared" si="11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7">
        <f t="shared" si="7"/>
        <v>71.714285714285708</v>
      </c>
      <c r="Q87" t="str">
        <f t="shared" si="11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7">
        <f t="shared" si="7"/>
        <v>375.76470588235293</v>
      </c>
      <c r="Q88" t="str">
        <f t="shared" si="11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7">
        <f t="shared" si="7"/>
        <v>104.6</v>
      </c>
      <c r="Q89" t="str">
        <f t="shared" si="11"/>
        <v>film &amp; video</v>
      </c>
      <c r="R89" t="str">
        <f t="shared" si="8"/>
        <v>shorts</v>
      </c>
      <c r="S89" s="9">
        <f t="shared" si="9"/>
        <v>40322.53938657407</v>
      </c>
      <c r="T89" s="9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7">
        <f t="shared" si="7"/>
        <v>60</v>
      </c>
      <c r="Q90" t="str">
        <f t="shared" si="11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7">
        <f t="shared" si="7"/>
        <v>123.28571428571429</v>
      </c>
      <c r="Q91" t="str">
        <f t="shared" si="11"/>
        <v>film &amp; video</v>
      </c>
      <c r="R91" t="str">
        <f t="shared" si="8"/>
        <v>shorts</v>
      </c>
      <c r="S91" s="9">
        <f t="shared" si="9"/>
        <v>41402.752222222225</v>
      </c>
      <c r="T91" s="9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7">
        <f t="shared" si="7"/>
        <v>31.375</v>
      </c>
      <c r="Q92" t="str">
        <f t="shared" si="11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7">
        <f t="shared" si="7"/>
        <v>78.260869565217391</v>
      </c>
      <c r="Q93" t="str">
        <f t="shared" si="11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7">
        <f t="shared" si="7"/>
        <v>122.32558139534883</v>
      </c>
      <c r="Q94" t="str">
        <f t="shared" si="11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7">
        <f t="shared" si="7"/>
        <v>73.733333333333334</v>
      </c>
      <c r="Q95" t="str">
        <f t="shared" si="11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7">
        <f t="shared" si="7"/>
        <v>21.666666666666668</v>
      </c>
      <c r="Q96" t="str">
        <f t="shared" si="11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7">
        <f t="shared" si="7"/>
        <v>21.904761904761905</v>
      </c>
      <c r="Q97" t="str">
        <f t="shared" si="11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7">
        <f t="shared" si="7"/>
        <v>50.588235294117645</v>
      </c>
      <c r="Q98" t="str">
        <f t="shared" si="11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7">
        <f t="shared" si="7"/>
        <v>53.125</v>
      </c>
      <c r="Q99" t="str">
        <f t="shared" si="11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7">
        <f t="shared" si="7"/>
        <v>56.666666666666664</v>
      </c>
      <c r="Q100" t="str">
        <f t="shared" si="11"/>
        <v>film &amp; video</v>
      </c>
      <c r="R100" t="str">
        <f t="shared" si="8"/>
        <v>shorts</v>
      </c>
      <c r="S100" s="9">
        <f t="shared" si="9"/>
        <v>41214.79483796296</v>
      </c>
      <c r="T100" s="9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7">
        <f t="shared" si="7"/>
        <v>40.776666666666664</v>
      </c>
      <c r="Q101" t="str">
        <f t="shared" si="11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7">
        <f t="shared" si="7"/>
        <v>192.30769230769232</v>
      </c>
      <c r="Q102" t="str">
        <f t="shared" si="11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7">
        <f t="shared" si="7"/>
        <v>100</v>
      </c>
      <c r="Q103" t="str">
        <f t="shared" si="11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7">
        <f t="shared" si="7"/>
        <v>117.92307692307692</v>
      </c>
      <c r="Q104" t="str">
        <f t="shared" si="11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7">
        <f t="shared" si="7"/>
        <v>27.897959183673468</v>
      </c>
      <c r="Q105" t="str">
        <f t="shared" si="11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7">
        <f t="shared" si="7"/>
        <v>60</v>
      </c>
      <c r="Q106" t="str">
        <f t="shared" si="11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7">
        <f t="shared" si="7"/>
        <v>39.383333333333333</v>
      </c>
      <c r="Q107" t="str">
        <f t="shared" si="11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7">
        <f t="shared" si="7"/>
        <v>186.11111111111111</v>
      </c>
      <c r="Q108" t="str">
        <f t="shared" si="11"/>
        <v>film &amp; video</v>
      </c>
      <c r="R108" t="str">
        <f t="shared" si="8"/>
        <v>shorts</v>
      </c>
      <c r="S108" s="9">
        <f t="shared" si="9"/>
        <v>40987.776631944449</v>
      </c>
      <c r="T108" s="9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7">
        <f t="shared" si="7"/>
        <v>111.37681159420291</v>
      </c>
      <c r="Q109" t="str">
        <f t="shared" si="11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7">
        <f t="shared" si="7"/>
        <v>78.723404255319153</v>
      </c>
      <c r="Q110" t="str">
        <f t="shared" si="11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7">
        <f t="shared" si="7"/>
        <v>46.702127659574465</v>
      </c>
      <c r="Q111" t="str">
        <f t="shared" si="11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7">
        <f t="shared" si="7"/>
        <v>65.384615384615387</v>
      </c>
      <c r="Q112" t="str">
        <f t="shared" si="11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7">
        <f t="shared" si="7"/>
        <v>102.0754716981132</v>
      </c>
      <c r="Q113" t="str">
        <f t="shared" si="11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7">
        <f t="shared" si="7"/>
        <v>64.197530864197532</v>
      </c>
      <c r="Q114" t="str">
        <f t="shared" si="11"/>
        <v>film &amp; video</v>
      </c>
      <c r="R114" t="str">
        <f t="shared" si="8"/>
        <v>shorts</v>
      </c>
      <c r="S114" s="9">
        <f t="shared" si="9"/>
        <v>41718.043032407404</v>
      </c>
      <c r="T114" s="9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7">
        <f t="shared" si="7"/>
        <v>90.384615384615387</v>
      </c>
      <c r="Q115" t="str">
        <f t="shared" si="11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7">
        <f t="shared" si="7"/>
        <v>88.571428571428569</v>
      </c>
      <c r="Q116" t="str">
        <f t="shared" si="11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7">
        <f t="shared" si="7"/>
        <v>28.727272727272727</v>
      </c>
      <c r="Q117" t="str">
        <f t="shared" si="11"/>
        <v>film &amp; video</v>
      </c>
      <c r="R117" t="str">
        <f t="shared" si="8"/>
        <v>shorts</v>
      </c>
      <c r="S117" s="9">
        <f t="shared" si="9"/>
        <v>40918.738935185182</v>
      </c>
      <c r="T117" s="9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7">
        <f t="shared" si="7"/>
        <v>69.78947368421052</v>
      </c>
      <c r="Q118" t="str">
        <f t="shared" si="11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7">
        <f t="shared" si="7"/>
        <v>167.48962962962963</v>
      </c>
      <c r="Q119" t="str">
        <f t="shared" si="11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7">
        <f t="shared" si="7"/>
        <v>144.91230769230768</v>
      </c>
      <c r="Q120" t="str">
        <f t="shared" si="11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7">
        <f t="shared" si="7"/>
        <v>91.840540540540545</v>
      </c>
      <c r="Q121" t="str">
        <f t="shared" si="11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7">
        <f t="shared" si="7"/>
        <v>10</v>
      </c>
      <c r="Q122" t="str">
        <f t="shared" si="11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7">
        <f t="shared" si="7"/>
        <v>1</v>
      </c>
      <c r="Q123" t="str">
        <f t="shared" si="11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7">
        <f t="shared" si="7"/>
        <v>0</v>
      </c>
      <c r="Q124" t="str">
        <f t="shared" si="11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7">
        <f t="shared" si="7"/>
        <v>25.166666666666668</v>
      </c>
      <c r="Q125" t="str">
        <f t="shared" si="11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7">
        <f t="shared" si="7"/>
        <v>0</v>
      </c>
      <c r="Q126" t="str">
        <f t="shared" si="11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7">
        <f t="shared" si="7"/>
        <v>11.666666666666666</v>
      </c>
      <c r="Q127" t="str">
        <f t="shared" si="11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7">
        <f t="shared" si="7"/>
        <v>106.69230769230769</v>
      </c>
      <c r="Q128" t="str">
        <f t="shared" si="11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7">
        <f t="shared" si="7"/>
        <v>47.5</v>
      </c>
      <c r="Q129" t="str">
        <f t="shared" si="11"/>
        <v>film &amp; video</v>
      </c>
      <c r="R129" t="str">
        <f t="shared" si="8"/>
        <v>science fiction</v>
      </c>
      <c r="S129" s="9">
        <f t="shared" si="9"/>
        <v>42067.62431712963</v>
      </c>
      <c r="T129" s="9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7">
        <f t="shared" si="7"/>
        <v>311.16666666666669</v>
      </c>
      <c r="Q130" t="str">
        <f t="shared" si="11"/>
        <v>film &amp; video</v>
      </c>
      <c r="R130" t="str">
        <f t="shared" si="8"/>
        <v>science fiction</v>
      </c>
      <c r="S130" s="9">
        <f t="shared" si="9"/>
        <v>42628.22792824074</v>
      </c>
      <c r="T130" s="9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17">
        <f t="shared" ref="P131:P194" si="13">IFERROR(E131/L131,0)</f>
        <v>0</v>
      </c>
      <c r="Q131" t="str">
        <f t="shared" si="11"/>
        <v>film &amp; video</v>
      </c>
      <c r="R131" t="str">
        <f t="shared" ref="R131:R194" si="14">RIGHT(N131,LEN(N131)-SEARCH("/",N131,1))</f>
        <v>science fiction</v>
      </c>
      <c r="S131" s="9">
        <f t="shared" ref="S131:S194" si="15">((((J131/60)/60)/24)+DATE(1970,1,1))</f>
        <v>41882.937303240738</v>
      </c>
      <c r="T131" s="9">
        <f t="shared" ref="T131:T194" si="16">((((I131/60)/60)/24)+DATE(1970,1,1))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7">
        <f t="shared" si="13"/>
        <v>0</v>
      </c>
      <c r="Q132" t="str">
        <f t="shared" ref="Q132:Q195" si="17">LEFT(N132, SEARCH("/",N132,1)-1)</f>
        <v>film &amp; video</v>
      </c>
      <c r="R132" t="str">
        <f t="shared" si="14"/>
        <v>science fiction</v>
      </c>
      <c r="S132" s="9">
        <f t="shared" si="15"/>
        <v>41778.915416666663</v>
      </c>
      <c r="T132" s="9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7">
        <f t="shared" si="13"/>
        <v>0</v>
      </c>
      <c r="Q133" t="str">
        <f t="shared" si="17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17">
        <f t="shared" si="13"/>
        <v>94.506172839506178</v>
      </c>
      <c r="Q134" t="str">
        <f t="shared" si="17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7">
        <f t="shared" si="13"/>
        <v>0</v>
      </c>
      <c r="Q135" t="str">
        <f t="shared" si="17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7">
        <f t="shared" si="13"/>
        <v>0</v>
      </c>
      <c r="Q136" t="str">
        <f t="shared" si="17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17">
        <f t="shared" si="13"/>
        <v>80.599999999999994</v>
      </c>
      <c r="Q137" t="str">
        <f t="shared" si="17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7">
        <f t="shared" si="13"/>
        <v>0</v>
      </c>
      <c r="Q138" t="str">
        <f t="shared" si="17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7">
        <f t="shared" si="13"/>
        <v>0</v>
      </c>
      <c r="Q139" t="str">
        <f t="shared" si="17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17">
        <f t="shared" si="13"/>
        <v>81.241379310344826</v>
      </c>
      <c r="Q140" t="str">
        <f t="shared" si="17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17">
        <f t="shared" si="13"/>
        <v>500</v>
      </c>
      <c r="Q141" t="str">
        <f t="shared" si="17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7">
        <f t="shared" si="13"/>
        <v>0</v>
      </c>
      <c r="Q142" t="str">
        <f t="shared" si="17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17">
        <f t="shared" si="13"/>
        <v>46.178571428571431</v>
      </c>
      <c r="Q143" t="str">
        <f t="shared" si="17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17">
        <f t="shared" si="13"/>
        <v>10</v>
      </c>
      <c r="Q144" t="str">
        <f t="shared" si="17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7">
        <f t="shared" si="13"/>
        <v>0</v>
      </c>
      <c r="Q145" t="str">
        <f t="shared" si="17"/>
        <v>film &amp; video</v>
      </c>
      <c r="R145" t="str">
        <f t="shared" si="14"/>
        <v>science fiction</v>
      </c>
      <c r="S145" s="9">
        <f t="shared" si="15"/>
        <v>42559.064143518524</v>
      </c>
      <c r="T145" s="9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17">
        <f t="shared" si="13"/>
        <v>55.945945945945944</v>
      </c>
      <c r="Q146" t="str">
        <f t="shared" si="17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17">
        <f t="shared" si="13"/>
        <v>37.555555555555557</v>
      </c>
      <c r="Q147" t="str">
        <f t="shared" si="17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17">
        <f t="shared" si="13"/>
        <v>38.333333333333336</v>
      </c>
      <c r="Q148" t="str">
        <f t="shared" si="17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7">
        <f t="shared" si="13"/>
        <v>0</v>
      </c>
      <c r="Q149" t="str">
        <f t="shared" si="17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17">
        <f t="shared" si="13"/>
        <v>20</v>
      </c>
      <c r="Q150" t="str">
        <f t="shared" si="17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17">
        <f t="shared" si="13"/>
        <v>15.333333333333334</v>
      </c>
      <c r="Q151" t="str">
        <f t="shared" si="17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17">
        <f t="shared" si="13"/>
        <v>449.43283582089555</v>
      </c>
      <c r="Q152" t="str">
        <f t="shared" si="17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17">
        <f t="shared" si="13"/>
        <v>28</v>
      </c>
      <c r="Q153" t="str">
        <f t="shared" si="17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17">
        <f t="shared" si="13"/>
        <v>15</v>
      </c>
      <c r="Q154" t="str">
        <f t="shared" si="17"/>
        <v>film &amp; video</v>
      </c>
      <c r="R154" t="str">
        <f t="shared" si="14"/>
        <v>science fiction</v>
      </c>
      <c r="S154" s="9">
        <f t="shared" si="15"/>
        <v>41875.077546296299</v>
      </c>
      <c r="T154" s="9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17">
        <f t="shared" si="13"/>
        <v>35.9</v>
      </c>
      <c r="Q155" t="str">
        <f t="shared" si="17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17">
        <f t="shared" si="13"/>
        <v>13.333333333333334</v>
      </c>
      <c r="Q156" t="str">
        <f t="shared" si="17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17">
        <f t="shared" si="13"/>
        <v>20.25</v>
      </c>
      <c r="Q157" t="str">
        <f t="shared" si="17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17">
        <f t="shared" si="13"/>
        <v>119</v>
      </c>
      <c r="Q158" t="str">
        <f t="shared" si="17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17">
        <f t="shared" si="13"/>
        <v>4</v>
      </c>
      <c r="Q159" t="str">
        <f t="shared" si="17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7">
        <f t="shared" si="13"/>
        <v>0</v>
      </c>
      <c r="Q160" t="str">
        <f t="shared" si="17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17">
        <f t="shared" si="13"/>
        <v>10</v>
      </c>
      <c r="Q161" t="str">
        <f t="shared" si="17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7">
        <f t="shared" si="13"/>
        <v>0</v>
      </c>
      <c r="Q162" t="str">
        <f t="shared" si="17"/>
        <v>film &amp; video</v>
      </c>
      <c r="R162" t="str">
        <f t="shared" si="14"/>
        <v>drama</v>
      </c>
      <c r="S162" s="9">
        <f t="shared" si="15"/>
        <v>42171.913090277783</v>
      </c>
      <c r="T162" s="9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17">
        <f t="shared" si="13"/>
        <v>5</v>
      </c>
      <c r="Q163" t="str">
        <f t="shared" si="17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17">
        <f t="shared" si="13"/>
        <v>43.5</v>
      </c>
      <c r="Q164" t="str">
        <f t="shared" si="17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7">
        <f t="shared" si="13"/>
        <v>0</v>
      </c>
      <c r="Q165" t="str">
        <f t="shared" si="17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17">
        <f t="shared" si="13"/>
        <v>91.428571428571431</v>
      </c>
      <c r="Q166" t="str">
        <f t="shared" si="17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7">
        <f t="shared" si="13"/>
        <v>0</v>
      </c>
      <c r="Q167" t="str">
        <f t="shared" si="17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17">
        <f t="shared" si="13"/>
        <v>3000</v>
      </c>
      <c r="Q168" t="str">
        <f t="shared" si="17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17">
        <f t="shared" si="13"/>
        <v>5.5</v>
      </c>
      <c r="Q169" t="str">
        <f t="shared" si="17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17">
        <f t="shared" si="13"/>
        <v>108.33333333333333</v>
      </c>
      <c r="Q170" t="str">
        <f t="shared" si="17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17">
        <f t="shared" si="13"/>
        <v>56</v>
      </c>
      <c r="Q171" t="str">
        <f t="shared" si="17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17">
        <f t="shared" si="13"/>
        <v>32.5</v>
      </c>
      <c r="Q172" t="str">
        <f t="shared" si="17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17">
        <f t="shared" si="13"/>
        <v>1</v>
      </c>
      <c r="Q173" t="str">
        <f t="shared" si="17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7">
        <f t="shared" si="13"/>
        <v>0</v>
      </c>
      <c r="Q174" t="str">
        <f t="shared" si="17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7">
        <f t="shared" si="13"/>
        <v>0</v>
      </c>
      <c r="Q175" t="str">
        <f t="shared" si="17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7">
        <f t="shared" si="13"/>
        <v>0</v>
      </c>
      <c r="Q176" t="str">
        <f t="shared" si="17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17">
        <f t="shared" si="13"/>
        <v>49.884615384615387</v>
      </c>
      <c r="Q177" t="str">
        <f t="shared" si="17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7">
        <f t="shared" si="13"/>
        <v>0</v>
      </c>
      <c r="Q178" t="str">
        <f t="shared" si="17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17">
        <f t="shared" si="13"/>
        <v>25.714285714285715</v>
      </c>
      <c r="Q179" t="str">
        <f t="shared" si="17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7">
        <f t="shared" si="13"/>
        <v>0</v>
      </c>
      <c r="Q180" t="str">
        <f t="shared" si="17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17">
        <f t="shared" si="13"/>
        <v>100</v>
      </c>
      <c r="Q181" t="str">
        <f t="shared" si="17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17">
        <f t="shared" si="13"/>
        <v>30.846153846153847</v>
      </c>
      <c r="Q182" t="str">
        <f t="shared" si="17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17">
        <f t="shared" si="13"/>
        <v>180.5</v>
      </c>
      <c r="Q183" t="str">
        <f t="shared" si="17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7">
        <f t="shared" si="13"/>
        <v>0</v>
      </c>
      <c r="Q184" t="str">
        <f t="shared" si="17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17">
        <f t="shared" si="13"/>
        <v>373.5</v>
      </c>
      <c r="Q185" t="str">
        <f t="shared" si="17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17">
        <f t="shared" si="13"/>
        <v>25.5</v>
      </c>
      <c r="Q186" t="str">
        <f t="shared" si="17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17">
        <f t="shared" si="13"/>
        <v>220</v>
      </c>
      <c r="Q187" t="str">
        <f t="shared" si="17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7">
        <f t="shared" si="13"/>
        <v>0</v>
      </c>
      <c r="Q188" t="str">
        <f t="shared" si="17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17">
        <f t="shared" si="13"/>
        <v>160</v>
      </c>
      <c r="Q189" t="str">
        <f t="shared" si="17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7">
        <f t="shared" si="13"/>
        <v>0</v>
      </c>
      <c r="Q190" t="str">
        <f t="shared" si="17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17">
        <f t="shared" si="13"/>
        <v>69</v>
      </c>
      <c r="Q191" t="str">
        <f t="shared" si="17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17">
        <f t="shared" si="13"/>
        <v>50</v>
      </c>
      <c r="Q192" t="str">
        <f t="shared" si="17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17">
        <f t="shared" si="13"/>
        <v>83.333333333333329</v>
      </c>
      <c r="Q193" t="str">
        <f t="shared" si="17"/>
        <v>film &amp; video</v>
      </c>
      <c r="R193" t="str">
        <f t="shared" si="14"/>
        <v>drama</v>
      </c>
      <c r="S193" s="9">
        <f t="shared" si="15"/>
        <v>42239.441412037035</v>
      </c>
      <c r="T193" s="9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17">
        <f t="shared" si="13"/>
        <v>5.666666666666667</v>
      </c>
      <c r="Q194" t="str">
        <f t="shared" si="17"/>
        <v>film &amp; video</v>
      </c>
      <c r="R194" t="str">
        <f t="shared" si="14"/>
        <v>drama</v>
      </c>
      <c r="S194" s="9">
        <f t="shared" si="15"/>
        <v>41899.792037037041</v>
      </c>
      <c r="T194" s="9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17">
        <f t="shared" ref="P195:P258" si="19">IFERROR(E195/L195,0)</f>
        <v>0</v>
      </c>
      <c r="Q195" t="str">
        <f t="shared" si="17"/>
        <v>film &amp; video</v>
      </c>
      <c r="R195" t="str">
        <f t="shared" ref="R195:R258" si="20">RIGHT(N195,LEN(N195)-SEARCH("/",N195,1))</f>
        <v>drama</v>
      </c>
      <c r="S195" s="9">
        <f t="shared" ref="S195:S258" si="21">((((J195/60)/60)/24)+DATE(1970,1,1))</f>
        <v>41911.934791666667</v>
      </c>
      <c r="T195" s="9">
        <f t="shared" ref="T195:T258" si="22">((((I195/60)/60)/24)+DATE(1970,1,1))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17">
        <f t="shared" si="19"/>
        <v>1</v>
      </c>
      <c r="Q196" t="str">
        <f t="shared" ref="Q196:Q259" si="23">LEFT(N196, SEARCH("/",N196,1)-1)</f>
        <v>film &amp; video</v>
      </c>
      <c r="R19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7">
        <f t="shared" si="19"/>
        <v>0</v>
      </c>
      <c r="Q197" t="str">
        <f t="shared" si="23"/>
        <v>film &amp; video</v>
      </c>
      <c r="R197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17">
        <f t="shared" si="19"/>
        <v>77.10526315789474</v>
      </c>
      <c r="Q198" t="str">
        <f t="shared" si="23"/>
        <v>film &amp; video</v>
      </c>
      <c r="R198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17">
        <f t="shared" si="19"/>
        <v>32.75</v>
      </c>
      <c r="Q199" t="str">
        <f t="shared" si="23"/>
        <v>film &amp; video</v>
      </c>
      <c r="R199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17">
        <f t="shared" si="19"/>
        <v>46.5</v>
      </c>
      <c r="Q200" t="str">
        <f t="shared" si="23"/>
        <v>film &amp; video</v>
      </c>
      <c r="R200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7">
        <f t="shared" si="19"/>
        <v>0</v>
      </c>
      <c r="Q201" t="str">
        <f t="shared" si="23"/>
        <v>film &amp; video</v>
      </c>
      <c r="R201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17">
        <f t="shared" si="19"/>
        <v>87.308333333333337</v>
      </c>
      <c r="Q202" t="str">
        <f t="shared" si="23"/>
        <v>film &amp; video</v>
      </c>
      <c r="R202" t="str">
        <f t="shared" si="20"/>
        <v>drama</v>
      </c>
      <c r="S202" s="9">
        <f t="shared" si="21"/>
        <v>41867.083368055559</v>
      </c>
      <c r="T202" s="9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17">
        <f t="shared" si="19"/>
        <v>54.285714285714285</v>
      </c>
      <c r="Q203" t="str">
        <f t="shared" si="23"/>
        <v>film &amp; video</v>
      </c>
      <c r="R203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7">
        <f t="shared" si="19"/>
        <v>0</v>
      </c>
      <c r="Q204" t="str">
        <f t="shared" si="23"/>
        <v>film &amp; video</v>
      </c>
      <c r="R204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17">
        <f t="shared" si="19"/>
        <v>93.25</v>
      </c>
      <c r="Q205" t="str">
        <f t="shared" si="23"/>
        <v>film &amp; video</v>
      </c>
      <c r="R205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17">
        <f t="shared" si="19"/>
        <v>117.68368136117556</v>
      </c>
      <c r="Q206" t="str">
        <f t="shared" si="23"/>
        <v>film &amp; video</v>
      </c>
      <c r="R20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17">
        <f t="shared" si="19"/>
        <v>76.470588235294116</v>
      </c>
      <c r="Q207" t="str">
        <f t="shared" si="23"/>
        <v>film &amp; video</v>
      </c>
      <c r="R207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7">
        <f t="shared" si="19"/>
        <v>0</v>
      </c>
      <c r="Q208" t="str">
        <f t="shared" si="23"/>
        <v>film &amp; video</v>
      </c>
      <c r="R208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17">
        <f t="shared" si="19"/>
        <v>163.84615384615384</v>
      </c>
      <c r="Q209" t="str">
        <f t="shared" si="23"/>
        <v>film &amp; video</v>
      </c>
      <c r="R209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7">
        <f t="shared" si="19"/>
        <v>0</v>
      </c>
      <c r="Q210" t="str">
        <f t="shared" si="23"/>
        <v>film &amp; video</v>
      </c>
      <c r="R210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7">
        <f t="shared" si="19"/>
        <v>0</v>
      </c>
      <c r="Q211" t="str">
        <f t="shared" si="23"/>
        <v>film &amp; video</v>
      </c>
      <c r="R211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17">
        <f t="shared" si="19"/>
        <v>91.818181818181813</v>
      </c>
      <c r="Q212" t="str">
        <f t="shared" si="23"/>
        <v>film &amp; video</v>
      </c>
      <c r="R212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17">
        <f t="shared" si="19"/>
        <v>185.83333333333334</v>
      </c>
      <c r="Q213" t="str">
        <f t="shared" si="23"/>
        <v>film &amp; video</v>
      </c>
      <c r="R213" t="str">
        <f t="shared" si="20"/>
        <v>drama</v>
      </c>
      <c r="S213" s="9">
        <f t="shared" si="21"/>
        <v>42236.159918981488</v>
      </c>
      <c r="T213" s="9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17">
        <f t="shared" si="19"/>
        <v>1</v>
      </c>
      <c r="Q214" t="str">
        <f t="shared" si="23"/>
        <v>film &amp; video</v>
      </c>
      <c r="R214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17">
        <f t="shared" si="19"/>
        <v>20</v>
      </c>
      <c r="Q215" t="str">
        <f t="shared" si="23"/>
        <v>film &amp; video</v>
      </c>
      <c r="R215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17">
        <f t="shared" si="19"/>
        <v>1</v>
      </c>
      <c r="Q216" t="str">
        <f t="shared" si="23"/>
        <v>film &amp; video</v>
      </c>
      <c r="R21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17">
        <f t="shared" si="19"/>
        <v>10</v>
      </c>
      <c r="Q217" t="str">
        <f t="shared" si="23"/>
        <v>film &amp; video</v>
      </c>
      <c r="R217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17">
        <f t="shared" si="19"/>
        <v>331.53833333333336</v>
      </c>
      <c r="Q218" t="str">
        <f t="shared" si="23"/>
        <v>film &amp; video</v>
      </c>
      <c r="R218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17">
        <f t="shared" si="19"/>
        <v>314.28947368421052</v>
      </c>
      <c r="Q219" t="str">
        <f t="shared" si="23"/>
        <v>film &amp; video</v>
      </c>
      <c r="R219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17">
        <f t="shared" si="19"/>
        <v>100</v>
      </c>
      <c r="Q220" t="str">
        <f t="shared" si="23"/>
        <v>film &amp; video</v>
      </c>
      <c r="R220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17">
        <f t="shared" si="19"/>
        <v>115.98684210526316</v>
      </c>
      <c r="Q221" t="str">
        <f t="shared" si="23"/>
        <v>film &amp; video</v>
      </c>
      <c r="R221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17">
        <f t="shared" si="19"/>
        <v>120</v>
      </c>
      <c r="Q222" t="str">
        <f t="shared" si="23"/>
        <v>film &amp; video</v>
      </c>
      <c r="R222" t="str">
        <f t="shared" si="20"/>
        <v>drama</v>
      </c>
      <c r="S222" s="9">
        <f t="shared" si="21"/>
        <v>42195.643865740742</v>
      </c>
      <c r="T222" s="9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7">
        <f t="shared" si="19"/>
        <v>0</v>
      </c>
      <c r="Q223" t="str">
        <f t="shared" si="23"/>
        <v>film &amp; video</v>
      </c>
      <c r="R223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17">
        <f t="shared" si="19"/>
        <v>65</v>
      </c>
      <c r="Q224" t="str">
        <f t="shared" si="23"/>
        <v>film &amp; video</v>
      </c>
      <c r="R224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7">
        <f t="shared" si="19"/>
        <v>0</v>
      </c>
      <c r="Q225" t="str">
        <f t="shared" si="23"/>
        <v>film &amp; video</v>
      </c>
      <c r="R225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7">
        <f t="shared" si="19"/>
        <v>0</v>
      </c>
      <c r="Q226" t="str">
        <f t="shared" si="23"/>
        <v>film &amp; video</v>
      </c>
      <c r="R22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7">
        <f t="shared" si="19"/>
        <v>0</v>
      </c>
      <c r="Q227" t="str">
        <f t="shared" si="23"/>
        <v>film &amp; video</v>
      </c>
      <c r="R227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17">
        <f t="shared" si="19"/>
        <v>125</v>
      </c>
      <c r="Q228" t="str">
        <f t="shared" si="23"/>
        <v>film &amp; video</v>
      </c>
      <c r="R228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7">
        <f t="shared" si="19"/>
        <v>0</v>
      </c>
      <c r="Q229" t="str">
        <f t="shared" si="23"/>
        <v>film &amp; video</v>
      </c>
      <c r="R229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7">
        <f t="shared" si="19"/>
        <v>0</v>
      </c>
      <c r="Q230" t="str">
        <f t="shared" si="23"/>
        <v>film &amp; video</v>
      </c>
      <c r="R230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7">
        <f t="shared" si="19"/>
        <v>0</v>
      </c>
      <c r="Q231" t="str">
        <f t="shared" si="23"/>
        <v>film &amp; video</v>
      </c>
      <c r="R231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17">
        <f t="shared" si="19"/>
        <v>30</v>
      </c>
      <c r="Q232" t="str">
        <f t="shared" si="23"/>
        <v>film &amp; video</v>
      </c>
      <c r="R232" t="str">
        <f t="shared" si="20"/>
        <v>drama</v>
      </c>
      <c r="S232" s="9">
        <f t="shared" si="21"/>
        <v>42129.777210648142</v>
      </c>
      <c r="T232" s="9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7">
        <f t="shared" si="19"/>
        <v>0</v>
      </c>
      <c r="Q233" t="str">
        <f t="shared" si="23"/>
        <v>film &amp; video</v>
      </c>
      <c r="R233" t="str">
        <f t="shared" si="20"/>
        <v>drama</v>
      </c>
      <c r="S233" s="9">
        <f t="shared" si="21"/>
        <v>42341.958923611113</v>
      </c>
      <c r="T233" s="9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17">
        <f t="shared" si="19"/>
        <v>15.714285714285714</v>
      </c>
      <c r="Q234" t="str">
        <f t="shared" si="23"/>
        <v>film &amp; video</v>
      </c>
      <c r="R234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7">
        <f t="shared" si="19"/>
        <v>0</v>
      </c>
      <c r="Q235" t="str">
        <f t="shared" si="23"/>
        <v>film &amp; video</v>
      </c>
      <c r="R235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17">
        <f t="shared" si="19"/>
        <v>80.2</v>
      </c>
      <c r="Q236" t="str">
        <f t="shared" si="23"/>
        <v>film &amp; video</v>
      </c>
      <c r="R23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7">
        <f t="shared" si="19"/>
        <v>0</v>
      </c>
      <c r="Q237" t="str">
        <f t="shared" si="23"/>
        <v>film &amp; video</v>
      </c>
      <c r="R237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7">
        <f t="shared" si="19"/>
        <v>0</v>
      </c>
      <c r="Q238" t="str">
        <f t="shared" si="23"/>
        <v>film &amp; video</v>
      </c>
      <c r="R238" t="str">
        <f t="shared" si="20"/>
        <v>drama</v>
      </c>
      <c r="S238" s="9">
        <f t="shared" si="21"/>
        <v>42321.08447916666</v>
      </c>
      <c r="T238" s="9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17">
        <f t="shared" si="19"/>
        <v>50</v>
      </c>
      <c r="Q239" t="str">
        <f t="shared" si="23"/>
        <v>film &amp; video</v>
      </c>
      <c r="R239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7">
        <f t="shared" si="19"/>
        <v>0</v>
      </c>
      <c r="Q240" t="str">
        <f t="shared" si="23"/>
        <v>film &amp; video</v>
      </c>
      <c r="R240" t="str">
        <f t="shared" si="20"/>
        <v>drama</v>
      </c>
      <c r="S240" s="9">
        <f t="shared" si="21"/>
        <v>42713.962499999994</v>
      </c>
      <c r="T240" s="9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17">
        <f t="shared" si="19"/>
        <v>50</v>
      </c>
      <c r="Q241" t="str">
        <f t="shared" si="23"/>
        <v>film &amp; video</v>
      </c>
      <c r="R241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17">
        <f t="shared" si="19"/>
        <v>117.84759124087591</v>
      </c>
      <c r="Q242" t="str">
        <f t="shared" si="23"/>
        <v>film &amp; video</v>
      </c>
      <c r="R242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17">
        <f t="shared" si="19"/>
        <v>109.04255319148936</v>
      </c>
      <c r="Q243" t="str">
        <f t="shared" si="23"/>
        <v>film &amp; video</v>
      </c>
      <c r="R243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17">
        <f t="shared" si="19"/>
        <v>73.019801980198025</v>
      </c>
      <c r="Q244" t="str">
        <f t="shared" si="23"/>
        <v>film &amp; video</v>
      </c>
      <c r="R244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17">
        <f t="shared" si="19"/>
        <v>78.195121951219505</v>
      </c>
      <c r="Q245" t="str">
        <f t="shared" si="23"/>
        <v>film &amp; video</v>
      </c>
      <c r="R245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17">
        <f t="shared" si="19"/>
        <v>47.398809523809526</v>
      </c>
      <c r="Q246" t="str">
        <f t="shared" si="23"/>
        <v>film &amp; video</v>
      </c>
      <c r="R246" t="str">
        <f t="shared" si="20"/>
        <v>documentary</v>
      </c>
      <c r="S246" s="9">
        <f t="shared" si="21"/>
        <v>40213.323599537034</v>
      </c>
      <c r="T246" s="9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17">
        <f t="shared" si="19"/>
        <v>54.020833333333336</v>
      </c>
      <c r="Q247" t="str">
        <f t="shared" si="23"/>
        <v>film &amp; video</v>
      </c>
      <c r="R247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17">
        <f t="shared" si="19"/>
        <v>68.488789237668158</v>
      </c>
      <c r="Q248" t="str">
        <f t="shared" si="23"/>
        <v>film &amp; video</v>
      </c>
      <c r="R248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17">
        <f t="shared" si="19"/>
        <v>108.14516129032258</v>
      </c>
      <c r="Q249" t="str">
        <f t="shared" si="23"/>
        <v>film &amp; video</v>
      </c>
      <c r="R249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17">
        <f t="shared" si="19"/>
        <v>589.95205479452056</v>
      </c>
      <c r="Q250" t="str">
        <f t="shared" si="23"/>
        <v>film &amp; video</v>
      </c>
      <c r="R250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17">
        <f t="shared" si="19"/>
        <v>48.051063829787232</v>
      </c>
      <c r="Q251" t="str">
        <f t="shared" si="23"/>
        <v>film &amp; video</v>
      </c>
      <c r="R251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17">
        <f t="shared" si="19"/>
        <v>72.482837528604122</v>
      </c>
      <c r="Q252" t="str">
        <f t="shared" si="23"/>
        <v>film &amp; video</v>
      </c>
      <c r="R252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17">
        <f t="shared" si="19"/>
        <v>57.077922077922075</v>
      </c>
      <c r="Q253" t="str">
        <f t="shared" si="23"/>
        <v>film &amp; video</v>
      </c>
      <c r="R253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17">
        <f t="shared" si="19"/>
        <v>85.444444444444443</v>
      </c>
      <c r="Q254" t="str">
        <f t="shared" si="23"/>
        <v>film &amp; video</v>
      </c>
      <c r="R254" t="str">
        <f t="shared" si="20"/>
        <v>documentary</v>
      </c>
      <c r="S254" s="9">
        <f t="shared" si="21"/>
        <v>40266.662708333337</v>
      </c>
      <c r="T254" s="9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17">
        <f t="shared" si="19"/>
        <v>215.85714285714286</v>
      </c>
      <c r="Q255" t="str">
        <f t="shared" si="23"/>
        <v>film &amp; video</v>
      </c>
      <c r="R255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17">
        <f t="shared" si="19"/>
        <v>89.38643312101911</v>
      </c>
      <c r="Q256" t="str">
        <f t="shared" si="23"/>
        <v>film &amp; video</v>
      </c>
      <c r="R256" t="str">
        <f t="shared" si="20"/>
        <v>documentary</v>
      </c>
      <c r="S256" s="9">
        <f t="shared" si="21"/>
        <v>42263.952662037031</v>
      </c>
      <c r="T256" s="9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17">
        <f t="shared" si="19"/>
        <v>45.418404255319146</v>
      </c>
      <c r="Q257" t="str">
        <f t="shared" si="23"/>
        <v>film &amp; video</v>
      </c>
      <c r="R257" t="str">
        <f t="shared" si="20"/>
        <v>documentary</v>
      </c>
      <c r="S257" s="9">
        <f t="shared" si="21"/>
        <v>40588.526412037041</v>
      </c>
      <c r="T257" s="9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17">
        <f t="shared" si="19"/>
        <v>65.756363636363631</v>
      </c>
      <c r="Q258" t="str">
        <f t="shared" si="23"/>
        <v>film &amp; video</v>
      </c>
      <c r="R258" t="str">
        <f t="shared" si="20"/>
        <v>documentary</v>
      </c>
      <c r="S258" s="9">
        <f t="shared" si="21"/>
        <v>41319.769293981481</v>
      </c>
      <c r="T258" s="9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17">
        <f t="shared" ref="P259:P322" si="25">IFERROR(E259/L259,0)</f>
        <v>66.70405357142856</v>
      </c>
      <c r="Q259" t="str">
        <f t="shared" si="23"/>
        <v>film &amp; video</v>
      </c>
      <c r="R259" t="str">
        <f t="shared" ref="R259:R322" si="26">RIGHT(N259,LEN(N259)-SEARCH("/",N259,1))</f>
        <v>documentary</v>
      </c>
      <c r="S259" s="9">
        <f t="shared" ref="S259:S322" si="27">((((J259/60)/60)/24)+DATE(1970,1,1))</f>
        <v>42479.626875000002</v>
      </c>
      <c r="T259" s="9">
        <f t="shared" ref="T259:T322" si="28">((((I259/60)/60)/24)+DATE(1970,1,1))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17">
        <f t="shared" si="25"/>
        <v>83.345930232558146</v>
      </c>
      <c r="Q260" t="str">
        <f t="shared" ref="Q260:Q323" si="29">LEFT(N260, SEARCH("/",N260,1)-1)</f>
        <v>film &amp; video</v>
      </c>
      <c r="R260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17">
        <f t="shared" si="25"/>
        <v>105.04609341825902</v>
      </c>
      <c r="Q261" t="str">
        <f t="shared" si="29"/>
        <v>film &amp; video</v>
      </c>
      <c r="R261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17">
        <f t="shared" si="25"/>
        <v>120.90909090909091</v>
      </c>
      <c r="Q262" t="str">
        <f t="shared" si="29"/>
        <v>film &amp; video</v>
      </c>
      <c r="R262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17">
        <f t="shared" si="25"/>
        <v>97.63636363636364</v>
      </c>
      <c r="Q263" t="str">
        <f t="shared" si="29"/>
        <v>film &amp; video</v>
      </c>
      <c r="R263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17">
        <f t="shared" si="25"/>
        <v>41.379310344827587</v>
      </c>
      <c r="Q264" t="str">
        <f t="shared" si="29"/>
        <v>film &amp; video</v>
      </c>
      <c r="R264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17">
        <f t="shared" si="25"/>
        <v>30.654485981308412</v>
      </c>
      <c r="Q265" t="str">
        <f t="shared" si="29"/>
        <v>film &amp; video</v>
      </c>
      <c r="R265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17">
        <f t="shared" si="25"/>
        <v>64.945054945054949</v>
      </c>
      <c r="Q266" t="str">
        <f t="shared" si="29"/>
        <v>film &amp; video</v>
      </c>
      <c r="R26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17">
        <f t="shared" si="25"/>
        <v>95.775862068965523</v>
      </c>
      <c r="Q267" t="str">
        <f t="shared" si="29"/>
        <v>film &amp; video</v>
      </c>
      <c r="R267" t="str">
        <f t="shared" si="26"/>
        <v>documentary</v>
      </c>
      <c r="S267" s="9">
        <f t="shared" si="27"/>
        <v>40267.245717592588</v>
      </c>
      <c r="T267" s="9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17">
        <f t="shared" si="25"/>
        <v>40.416666666666664</v>
      </c>
      <c r="Q268" t="str">
        <f t="shared" si="29"/>
        <v>film &amp; video</v>
      </c>
      <c r="R268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17">
        <f t="shared" si="25"/>
        <v>78.578424242424248</v>
      </c>
      <c r="Q269" t="str">
        <f t="shared" si="29"/>
        <v>film &amp; video</v>
      </c>
      <c r="R269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17">
        <f t="shared" si="25"/>
        <v>50.18018018018018</v>
      </c>
      <c r="Q270" t="str">
        <f t="shared" si="29"/>
        <v>film &amp; video</v>
      </c>
      <c r="R270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17">
        <f t="shared" si="25"/>
        <v>92.251735588972423</v>
      </c>
      <c r="Q271" t="str">
        <f t="shared" si="29"/>
        <v>film &amp; video</v>
      </c>
      <c r="R271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17">
        <f t="shared" si="25"/>
        <v>57.540983606557376</v>
      </c>
      <c r="Q272" t="str">
        <f t="shared" si="29"/>
        <v>film &amp; video</v>
      </c>
      <c r="R272" t="str">
        <f t="shared" si="26"/>
        <v>documentary</v>
      </c>
      <c r="S272" s="9">
        <f t="shared" si="27"/>
        <v>40637.866550925923</v>
      </c>
      <c r="T272" s="9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17">
        <f t="shared" si="25"/>
        <v>109.42160278745645</v>
      </c>
      <c r="Q273" t="str">
        <f t="shared" si="29"/>
        <v>film &amp; video</v>
      </c>
      <c r="R273" t="str">
        <f t="shared" si="26"/>
        <v>documentary</v>
      </c>
      <c r="S273" s="9">
        <f t="shared" si="27"/>
        <v>41612.10024305556</v>
      </c>
      <c r="T273" s="9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17">
        <f t="shared" si="25"/>
        <v>81.892461538461546</v>
      </c>
      <c r="Q274" t="str">
        <f t="shared" si="29"/>
        <v>film &amp; video</v>
      </c>
      <c r="R274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17">
        <f t="shared" si="25"/>
        <v>45.667711864406776</v>
      </c>
      <c r="Q275" t="str">
        <f t="shared" si="29"/>
        <v>film &amp; video</v>
      </c>
      <c r="R275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17">
        <f t="shared" si="25"/>
        <v>55.221238938053098</v>
      </c>
      <c r="Q276" t="str">
        <f t="shared" si="29"/>
        <v>film &amp; video</v>
      </c>
      <c r="R27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17">
        <f t="shared" si="25"/>
        <v>65.298192771084331</v>
      </c>
      <c r="Q277" t="str">
        <f t="shared" si="29"/>
        <v>film &amp; video</v>
      </c>
      <c r="R277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17">
        <f t="shared" si="25"/>
        <v>95.225806451612897</v>
      </c>
      <c r="Q278" t="str">
        <f t="shared" si="29"/>
        <v>film &amp; video</v>
      </c>
      <c r="R278" t="str">
        <f t="shared" si="26"/>
        <v>documentary</v>
      </c>
      <c r="S278" s="9">
        <f t="shared" si="27"/>
        <v>40967.081874999996</v>
      </c>
      <c r="T278" s="9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17">
        <f t="shared" si="25"/>
        <v>75.444794952681391</v>
      </c>
      <c r="Q279" t="str">
        <f t="shared" si="29"/>
        <v>film &amp; video</v>
      </c>
      <c r="R279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17">
        <f t="shared" si="25"/>
        <v>97.816867469879512</v>
      </c>
      <c r="Q280" t="str">
        <f t="shared" si="29"/>
        <v>film &amp; video</v>
      </c>
      <c r="R280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17">
        <f t="shared" si="25"/>
        <v>87.685606557377056</v>
      </c>
      <c r="Q281" t="str">
        <f t="shared" si="29"/>
        <v>film &amp; video</v>
      </c>
      <c r="R281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17">
        <f t="shared" si="25"/>
        <v>54.748948106591868</v>
      </c>
      <c r="Q282" t="str">
        <f t="shared" si="29"/>
        <v>film &amp; video</v>
      </c>
      <c r="R282" t="str">
        <f t="shared" si="26"/>
        <v>documentary</v>
      </c>
      <c r="S282" s="9">
        <f t="shared" si="27"/>
        <v>41744.590682870366</v>
      </c>
      <c r="T282" s="9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17">
        <f t="shared" si="25"/>
        <v>83.953417721518989</v>
      </c>
      <c r="Q283" t="str">
        <f t="shared" si="29"/>
        <v>film &amp; video</v>
      </c>
      <c r="R283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17">
        <f t="shared" si="25"/>
        <v>254.38547486033519</v>
      </c>
      <c r="Q284" t="str">
        <f t="shared" si="29"/>
        <v>film &amp; video</v>
      </c>
      <c r="R284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17">
        <f t="shared" si="25"/>
        <v>101.8269801980198</v>
      </c>
      <c r="Q285" t="str">
        <f t="shared" si="29"/>
        <v>film &amp; video</v>
      </c>
      <c r="R285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17">
        <f t="shared" si="25"/>
        <v>55.066394736842106</v>
      </c>
      <c r="Q286" t="str">
        <f t="shared" si="29"/>
        <v>film &amp; video</v>
      </c>
      <c r="R28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17">
        <f t="shared" si="25"/>
        <v>56.901438721136763</v>
      </c>
      <c r="Q287" t="str">
        <f t="shared" si="29"/>
        <v>film &amp; video</v>
      </c>
      <c r="R287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17">
        <f t="shared" si="25"/>
        <v>121.28148148148148</v>
      </c>
      <c r="Q288" t="str">
        <f t="shared" si="29"/>
        <v>film &amp; video</v>
      </c>
      <c r="R288" t="str">
        <f t="shared" si="26"/>
        <v>documentary</v>
      </c>
      <c r="S288" s="9">
        <f t="shared" si="27"/>
        <v>41313.816249999996</v>
      </c>
      <c r="T288" s="9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17">
        <f t="shared" si="25"/>
        <v>91.189655172413794</v>
      </c>
      <c r="Q289" t="str">
        <f t="shared" si="29"/>
        <v>film &amp; video</v>
      </c>
      <c r="R289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17">
        <f t="shared" si="25"/>
        <v>115.44812080536913</v>
      </c>
      <c r="Q290" t="str">
        <f t="shared" si="29"/>
        <v>film &amp; video</v>
      </c>
      <c r="R290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17">
        <f t="shared" si="25"/>
        <v>67.771551724137936</v>
      </c>
      <c r="Q291" t="str">
        <f t="shared" si="29"/>
        <v>film &amp; video</v>
      </c>
      <c r="R291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17">
        <f t="shared" si="25"/>
        <v>28.576190476190476</v>
      </c>
      <c r="Q292" t="str">
        <f t="shared" si="29"/>
        <v>film &amp; video</v>
      </c>
      <c r="R292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17">
        <f t="shared" si="25"/>
        <v>46.8828125</v>
      </c>
      <c r="Q293" t="str">
        <f t="shared" si="29"/>
        <v>film &amp; video</v>
      </c>
      <c r="R293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17">
        <f t="shared" si="25"/>
        <v>154.42231237322514</v>
      </c>
      <c r="Q294" t="str">
        <f t="shared" si="29"/>
        <v>film &amp; video</v>
      </c>
      <c r="R294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17">
        <f t="shared" si="25"/>
        <v>201.22137404580153</v>
      </c>
      <c r="Q295" t="str">
        <f t="shared" si="29"/>
        <v>film &amp; video</v>
      </c>
      <c r="R295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17">
        <f t="shared" si="25"/>
        <v>100</v>
      </c>
      <c r="Q296" t="str">
        <f t="shared" si="29"/>
        <v>film &amp; video</v>
      </c>
      <c r="R29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17">
        <f t="shared" si="25"/>
        <v>100.08204511278196</v>
      </c>
      <c r="Q297" t="str">
        <f t="shared" si="29"/>
        <v>film &amp; video</v>
      </c>
      <c r="R297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17">
        <f t="shared" si="25"/>
        <v>230.08953488372092</v>
      </c>
      <c r="Q298" t="str">
        <f t="shared" si="29"/>
        <v>film &amp; video</v>
      </c>
      <c r="R298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17">
        <f t="shared" si="25"/>
        <v>141.74647887323943</v>
      </c>
      <c r="Q299" t="str">
        <f t="shared" si="29"/>
        <v>film &amp; video</v>
      </c>
      <c r="R299" t="str">
        <f t="shared" si="26"/>
        <v>documentary</v>
      </c>
      <c r="S299" s="9">
        <f t="shared" si="27"/>
        <v>42089.72802083334</v>
      </c>
      <c r="T299" s="9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17">
        <f t="shared" si="25"/>
        <v>56.344351395730705</v>
      </c>
      <c r="Q300" t="str">
        <f t="shared" si="29"/>
        <v>film &amp; video</v>
      </c>
      <c r="R300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17">
        <f t="shared" si="25"/>
        <v>73.341188524590166</v>
      </c>
      <c r="Q301" t="str">
        <f t="shared" si="29"/>
        <v>film &amp; video</v>
      </c>
      <c r="R301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17">
        <f t="shared" si="25"/>
        <v>85.337785234899329</v>
      </c>
      <c r="Q302" t="str">
        <f t="shared" si="29"/>
        <v>film &amp; video</v>
      </c>
      <c r="R302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17">
        <f t="shared" si="25"/>
        <v>61.496215139442228</v>
      </c>
      <c r="Q303" t="str">
        <f t="shared" si="29"/>
        <v>film &amp; video</v>
      </c>
      <c r="R303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17">
        <f t="shared" si="25"/>
        <v>93.018518518518519</v>
      </c>
      <c r="Q304" t="str">
        <f t="shared" si="29"/>
        <v>film &amp; video</v>
      </c>
      <c r="R304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17">
        <f t="shared" si="25"/>
        <v>50.292682926829265</v>
      </c>
      <c r="Q305" t="str">
        <f t="shared" si="29"/>
        <v>film &amp; video</v>
      </c>
      <c r="R305" t="str">
        <f t="shared" si="26"/>
        <v>documentary</v>
      </c>
      <c r="S305" s="9">
        <f t="shared" si="27"/>
        <v>41032.071134259262</v>
      </c>
      <c r="T305" s="9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17">
        <f t="shared" si="25"/>
        <v>106.43243243243244</v>
      </c>
      <c r="Q306" t="str">
        <f t="shared" si="29"/>
        <v>film &amp; video</v>
      </c>
      <c r="R30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17">
        <f t="shared" si="25"/>
        <v>51.719576719576722</v>
      </c>
      <c r="Q307" t="str">
        <f t="shared" si="29"/>
        <v>film &amp; video</v>
      </c>
      <c r="R307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17">
        <f t="shared" si="25"/>
        <v>36.612499999999997</v>
      </c>
      <c r="Q308" t="str">
        <f t="shared" si="29"/>
        <v>film &amp; video</v>
      </c>
      <c r="R308" t="str">
        <f t="shared" si="26"/>
        <v>documentary</v>
      </c>
      <c r="S308" s="9">
        <f t="shared" si="27"/>
        <v>41333.837187500001</v>
      </c>
      <c r="T308" s="9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17">
        <f t="shared" si="25"/>
        <v>42.517361111111114</v>
      </c>
      <c r="Q309" t="str">
        <f t="shared" si="29"/>
        <v>film &amp; video</v>
      </c>
      <c r="R309" t="str">
        <f t="shared" si="26"/>
        <v>documentary</v>
      </c>
      <c r="S309" s="9">
        <f t="shared" si="27"/>
        <v>41282.944456018515</v>
      </c>
      <c r="T309" s="9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17">
        <f t="shared" si="25"/>
        <v>62.712871287128714</v>
      </c>
      <c r="Q310" t="str">
        <f t="shared" si="29"/>
        <v>film &amp; video</v>
      </c>
      <c r="R310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17">
        <f t="shared" si="25"/>
        <v>89.957983193277315</v>
      </c>
      <c r="Q311" t="str">
        <f t="shared" si="29"/>
        <v>film &amp; video</v>
      </c>
      <c r="R311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17">
        <f t="shared" si="25"/>
        <v>28.924722222222222</v>
      </c>
      <c r="Q312" t="str">
        <f t="shared" si="29"/>
        <v>film &amp; video</v>
      </c>
      <c r="R312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17">
        <f t="shared" si="25"/>
        <v>138.8022</v>
      </c>
      <c r="Q313" t="str">
        <f t="shared" si="29"/>
        <v>film &amp; video</v>
      </c>
      <c r="R313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17">
        <f t="shared" si="25"/>
        <v>61.301369863013697</v>
      </c>
      <c r="Q314" t="str">
        <f t="shared" si="29"/>
        <v>film &amp; video</v>
      </c>
      <c r="R314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17">
        <f t="shared" si="25"/>
        <v>80.202702702702709</v>
      </c>
      <c r="Q315" t="str">
        <f t="shared" si="29"/>
        <v>film &amp; video</v>
      </c>
      <c r="R315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17">
        <f t="shared" si="25"/>
        <v>32.095833333333331</v>
      </c>
      <c r="Q316" t="str">
        <f t="shared" si="29"/>
        <v>film &amp; video</v>
      </c>
      <c r="R31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17">
        <f t="shared" si="25"/>
        <v>200.88888888888889</v>
      </c>
      <c r="Q317" t="str">
        <f t="shared" si="29"/>
        <v>film &amp; video</v>
      </c>
      <c r="R317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17">
        <f t="shared" si="25"/>
        <v>108.01265822784811</v>
      </c>
      <c r="Q318" t="str">
        <f t="shared" si="29"/>
        <v>film &amp; video</v>
      </c>
      <c r="R318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17">
        <f t="shared" si="25"/>
        <v>95.699367088607602</v>
      </c>
      <c r="Q319" t="str">
        <f t="shared" si="29"/>
        <v>film &amp; video</v>
      </c>
      <c r="R319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17">
        <f t="shared" si="25"/>
        <v>49.880281690140848</v>
      </c>
      <c r="Q320" t="str">
        <f t="shared" si="29"/>
        <v>film &amp; video</v>
      </c>
      <c r="R320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17">
        <f t="shared" si="25"/>
        <v>110.47058823529412</v>
      </c>
      <c r="Q321" t="str">
        <f t="shared" si="29"/>
        <v>film &amp; video</v>
      </c>
      <c r="R321" t="str">
        <f t="shared" si="26"/>
        <v>documentary</v>
      </c>
      <c r="S321" s="9">
        <f t="shared" si="27"/>
        <v>40123.83829861111</v>
      </c>
      <c r="T321" s="9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17">
        <f t="shared" si="25"/>
        <v>134.91139240506328</v>
      </c>
      <c r="Q322" t="str">
        <f t="shared" si="29"/>
        <v>film &amp; video</v>
      </c>
      <c r="R322" t="str">
        <f t="shared" si="26"/>
        <v>documentary</v>
      </c>
      <c r="S322" s="9">
        <f t="shared" si="27"/>
        <v>42331.551307870366</v>
      </c>
      <c r="T322" s="9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17">
        <f t="shared" ref="P323:P386" si="31">IFERROR(E323/L323,0)</f>
        <v>106.62314540059347</v>
      </c>
      <c r="Q323" t="str">
        <f t="shared" si="29"/>
        <v>film &amp; video</v>
      </c>
      <c r="R323" t="str">
        <f t="shared" ref="R323:R386" si="32">RIGHT(N323,LEN(N323)-SEARCH("/",N323,1))</f>
        <v>documentary</v>
      </c>
      <c r="S323" s="9">
        <f t="shared" ref="S323:S386" si="33">((((J323/60)/60)/24)+DATE(1970,1,1))</f>
        <v>42647.446597222224</v>
      </c>
      <c r="T323" s="9">
        <f t="shared" ref="T323:T386" si="34">((((I323/60)/60)/24)+DATE(1970,1,1))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17">
        <f t="shared" si="31"/>
        <v>145.04301075268816</v>
      </c>
      <c r="Q324" t="str">
        <f t="shared" ref="Q324:Q387" si="35">LEFT(N324, SEARCH("/",N324,1)-1)</f>
        <v>film &amp; video</v>
      </c>
      <c r="R324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17">
        <f t="shared" si="31"/>
        <v>114.58620689655173</v>
      </c>
      <c r="Q325" t="str">
        <f t="shared" si="35"/>
        <v>film &amp; video</v>
      </c>
      <c r="R325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17">
        <f t="shared" si="31"/>
        <v>105.3170731707317</v>
      </c>
      <c r="Q326" t="str">
        <f t="shared" si="35"/>
        <v>film &amp; video</v>
      </c>
      <c r="R32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17">
        <f t="shared" si="31"/>
        <v>70.921195652173907</v>
      </c>
      <c r="Q327" t="str">
        <f t="shared" si="35"/>
        <v>film &amp; video</v>
      </c>
      <c r="R327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17">
        <f t="shared" si="31"/>
        <v>147.17167680278018</v>
      </c>
      <c r="Q328" t="str">
        <f t="shared" si="35"/>
        <v>film &amp; video</v>
      </c>
      <c r="R328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17">
        <f t="shared" si="31"/>
        <v>160.47058823529412</v>
      </c>
      <c r="Q329" t="str">
        <f t="shared" si="35"/>
        <v>film &amp; video</v>
      </c>
      <c r="R329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17">
        <f t="shared" si="31"/>
        <v>156.04578313253012</v>
      </c>
      <c r="Q330" t="str">
        <f t="shared" si="35"/>
        <v>film &amp; video</v>
      </c>
      <c r="R330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17">
        <f t="shared" si="31"/>
        <v>63.17365269461078</v>
      </c>
      <c r="Q331" t="str">
        <f t="shared" si="35"/>
        <v>film &amp; video</v>
      </c>
      <c r="R331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17">
        <f t="shared" si="31"/>
        <v>104.82352941176471</v>
      </c>
      <c r="Q332" t="str">
        <f t="shared" si="35"/>
        <v>film &amp; video</v>
      </c>
      <c r="R332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17">
        <f t="shared" si="31"/>
        <v>97.356164383561648</v>
      </c>
      <c r="Q333" t="str">
        <f t="shared" si="35"/>
        <v>film &amp; video</v>
      </c>
      <c r="R333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17">
        <f t="shared" si="31"/>
        <v>203.63063063063063</v>
      </c>
      <c r="Q334" t="str">
        <f t="shared" si="35"/>
        <v>film &amp; video</v>
      </c>
      <c r="R334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17">
        <f t="shared" si="31"/>
        <v>188.31203007518798</v>
      </c>
      <c r="Q335" t="str">
        <f t="shared" si="35"/>
        <v>film &amp; video</v>
      </c>
      <c r="R335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17">
        <f t="shared" si="31"/>
        <v>146.65217391304347</v>
      </c>
      <c r="Q336" t="str">
        <f t="shared" si="35"/>
        <v>film &amp; video</v>
      </c>
      <c r="R33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17">
        <f t="shared" si="31"/>
        <v>109.1875</v>
      </c>
      <c r="Q337" t="str">
        <f t="shared" si="35"/>
        <v>film &amp; video</v>
      </c>
      <c r="R337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17">
        <f t="shared" si="31"/>
        <v>59.249046653144013</v>
      </c>
      <c r="Q338" t="str">
        <f t="shared" si="35"/>
        <v>film &amp; video</v>
      </c>
      <c r="R338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17">
        <f t="shared" si="31"/>
        <v>97.904838709677421</v>
      </c>
      <c r="Q339" t="str">
        <f t="shared" si="35"/>
        <v>film &amp; video</v>
      </c>
      <c r="R339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17">
        <f t="shared" si="31"/>
        <v>70.000169491525426</v>
      </c>
      <c r="Q340" t="str">
        <f t="shared" si="35"/>
        <v>film &amp; video</v>
      </c>
      <c r="R340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17">
        <f t="shared" si="31"/>
        <v>72.865168539325836</v>
      </c>
      <c r="Q341" t="str">
        <f t="shared" si="35"/>
        <v>film &amp; video</v>
      </c>
      <c r="R341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17">
        <f t="shared" si="31"/>
        <v>146.34782608695653</v>
      </c>
      <c r="Q342" t="str">
        <f t="shared" si="35"/>
        <v>film &amp; video</v>
      </c>
      <c r="R342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17">
        <f t="shared" si="31"/>
        <v>67.909090909090907</v>
      </c>
      <c r="Q343" t="str">
        <f t="shared" si="35"/>
        <v>film &amp; video</v>
      </c>
      <c r="R343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17">
        <f t="shared" si="31"/>
        <v>169.85083076923075</v>
      </c>
      <c r="Q344" t="str">
        <f t="shared" si="35"/>
        <v>film &amp; video</v>
      </c>
      <c r="R344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17">
        <f t="shared" si="31"/>
        <v>58.413339694656486</v>
      </c>
      <c r="Q345" t="str">
        <f t="shared" si="35"/>
        <v>film &amp; video</v>
      </c>
      <c r="R345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17">
        <f t="shared" si="31"/>
        <v>119.99298245614035</v>
      </c>
      <c r="Q346" t="str">
        <f t="shared" si="35"/>
        <v>film &amp; video</v>
      </c>
      <c r="R34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17">
        <f t="shared" si="31"/>
        <v>99.860335195530723</v>
      </c>
      <c r="Q347" t="str">
        <f t="shared" si="35"/>
        <v>film &amp; video</v>
      </c>
      <c r="R347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17">
        <f t="shared" si="31"/>
        <v>90.579148936170213</v>
      </c>
      <c r="Q348" t="str">
        <f t="shared" si="35"/>
        <v>film &amp; video</v>
      </c>
      <c r="R348" t="str">
        <f t="shared" si="32"/>
        <v>documentary</v>
      </c>
      <c r="S348" s="9">
        <f t="shared" si="33"/>
        <v>42261.500243055561</v>
      </c>
      <c r="T348" s="9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17">
        <f t="shared" si="31"/>
        <v>117.77361477572559</v>
      </c>
      <c r="Q349" t="str">
        <f t="shared" si="35"/>
        <v>film &amp; video</v>
      </c>
      <c r="R349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17">
        <f t="shared" si="31"/>
        <v>86.554621848739501</v>
      </c>
      <c r="Q350" t="str">
        <f t="shared" si="35"/>
        <v>film &amp; video</v>
      </c>
      <c r="R350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17">
        <f t="shared" si="31"/>
        <v>71.899281437125751</v>
      </c>
      <c r="Q351" t="str">
        <f t="shared" si="35"/>
        <v>film &amp; video</v>
      </c>
      <c r="R351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17">
        <f t="shared" si="31"/>
        <v>129.81900452488688</v>
      </c>
      <c r="Q352" t="str">
        <f t="shared" si="35"/>
        <v>film &amp; video</v>
      </c>
      <c r="R352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17">
        <f t="shared" si="31"/>
        <v>44.912863070539416</v>
      </c>
      <c r="Q353" t="str">
        <f t="shared" si="35"/>
        <v>film &amp; video</v>
      </c>
      <c r="R353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17">
        <f t="shared" si="31"/>
        <v>40.755244755244753</v>
      </c>
      <c r="Q354" t="str">
        <f t="shared" si="35"/>
        <v>film &amp; video</v>
      </c>
      <c r="R354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17">
        <f t="shared" si="31"/>
        <v>103.52394779771615</v>
      </c>
      <c r="Q355" t="str">
        <f t="shared" si="35"/>
        <v>film &amp; video</v>
      </c>
      <c r="R355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17">
        <f t="shared" si="31"/>
        <v>125.44827586206897</v>
      </c>
      <c r="Q356" t="str">
        <f t="shared" si="35"/>
        <v>film &amp; video</v>
      </c>
      <c r="R35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17">
        <f t="shared" si="31"/>
        <v>246.60606060606059</v>
      </c>
      <c r="Q357" t="str">
        <f t="shared" si="35"/>
        <v>film &amp; video</v>
      </c>
      <c r="R357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17">
        <f t="shared" si="31"/>
        <v>79.401340206185566</v>
      </c>
      <c r="Q358" t="str">
        <f t="shared" si="35"/>
        <v>film &amp; video</v>
      </c>
      <c r="R358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17">
        <f t="shared" si="31"/>
        <v>86.138613861386133</v>
      </c>
      <c r="Q359" t="str">
        <f t="shared" si="35"/>
        <v>film &amp; video</v>
      </c>
      <c r="R359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17">
        <f t="shared" si="31"/>
        <v>193.04868913857678</v>
      </c>
      <c r="Q360" t="str">
        <f t="shared" si="35"/>
        <v>film &amp; video</v>
      </c>
      <c r="R360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17">
        <f t="shared" si="31"/>
        <v>84.023178807947019</v>
      </c>
      <c r="Q361" t="str">
        <f t="shared" si="35"/>
        <v>film &amp; video</v>
      </c>
      <c r="R361" t="str">
        <f t="shared" si="32"/>
        <v>documentary</v>
      </c>
      <c r="S361" s="9">
        <f t="shared" si="33"/>
        <v>41935.070486111108</v>
      </c>
      <c r="T361" s="9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17">
        <f t="shared" si="31"/>
        <v>139.82758620689654</v>
      </c>
      <c r="Q362" t="str">
        <f t="shared" si="35"/>
        <v>film &amp; video</v>
      </c>
      <c r="R362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17">
        <f t="shared" si="31"/>
        <v>109.82189265536722</v>
      </c>
      <c r="Q363" t="str">
        <f t="shared" si="35"/>
        <v>film &amp; video</v>
      </c>
      <c r="R363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17">
        <f t="shared" si="31"/>
        <v>139.53488372093022</v>
      </c>
      <c r="Q364" t="str">
        <f t="shared" si="35"/>
        <v>film &amp; video</v>
      </c>
      <c r="R364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17">
        <f t="shared" si="31"/>
        <v>347.84615384615387</v>
      </c>
      <c r="Q365" t="str">
        <f t="shared" si="35"/>
        <v>film &amp; video</v>
      </c>
      <c r="R365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17">
        <f t="shared" si="31"/>
        <v>68.24159292035398</v>
      </c>
      <c r="Q366" t="str">
        <f t="shared" si="35"/>
        <v>film &amp; video</v>
      </c>
      <c r="R36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17">
        <f t="shared" si="31"/>
        <v>239.93846153846152</v>
      </c>
      <c r="Q367" t="str">
        <f t="shared" si="35"/>
        <v>film &amp; video</v>
      </c>
      <c r="R367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17">
        <f t="shared" si="31"/>
        <v>287.31343283582089</v>
      </c>
      <c r="Q368" t="str">
        <f t="shared" si="35"/>
        <v>film &amp; video</v>
      </c>
      <c r="R368" t="str">
        <f t="shared" si="32"/>
        <v>documentary</v>
      </c>
      <c r="S368" s="9">
        <f t="shared" si="33"/>
        <v>41019.793032407404</v>
      </c>
      <c r="T368" s="9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17">
        <f t="shared" si="31"/>
        <v>86.84882352941176</v>
      </c>
      <c r="Q369" t="str">
        <f t="shared" si="35"/>
        <v>film &amp; video</v>
      </c>
      <c r="R369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17">
        <f t="shared" si="31"/>
        <v>81.84905660377359</v>
      </c>
      <c r="Q370" t="str">
        <f t="shared" si="35"/>
        <v>film &amp; video</v>
      </c>
      <c r="R370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17">
        <f t="shared" si="31"/>
        <v>42.874970059880241</v>
      </c>
      <c r="Q371" t="str">
        <f t="shared" si="35"/>
        <v>film &amp; video</v>
      </c>
      <c r="R371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17">
        <f t="shared" si="31"/>
        <v>709.41860465116281</v>
      </c>
      <c r="Q372" t="str">
        <f t="shared" si="35"/>
        <v>film &amp; video</v>
      </c>
      <c r="R372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17">
        <f t="shared" si="31"/>
        <v>161.25517890772127</v>
      </c>
      <c r="Q373" t="str">
        <f t="shared" si="35"/>
        <v>film &amp; video</v>
      </c>
      <c r="R373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17">
        <f t="shared" si="31"/>
        <v>41.777777777777779</v>
      </c>
      <c r="Q374" t="str">
        <f t="shared" si="35"/>
        <v>film &amp; video</v>
      </c>
      <c r="R374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17">
        <f t="shared" si="31"/>
        <v>89.887640449438209</v>
      </c>
      <c r="Q375" t="str">
        <f t="shared" si="35"/>
        <v>film &amp; video</v>
      </c>
      <c r="R375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17">
        <f t="shared" si="31"/>
        <v>45.051724137931032</v>
      </c>
      <c r="Q376" t="str">
        <f t="shared" si="35"/>
        <v>film &amp; video</v>
      </c>
      <c r="R37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17">
        <f t="shared" si="31"/>
        <v>42.857142857142854</v>
      </c>
      <c r="Q377" t="str">
        <f t="shared" si="35"/>
        <v>film &amp; video</v>
      </c>
      <c r="R377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17">
        <f t="shared" si="31"/>
        <v>54.083333333333336</v>
      </c>
      <c r="Q378" t="str">
        <f t="shared" si="35"/>
        <v>film &amp; video</v>
      </c>
      <c r="R378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17">
        <f t="shared" si="31"/>
        <v>103.21804511278195</v>
      </c>
      <c r="Q379" t="str">
        <f t="shared" si="35"/>
        <v>film &amp; video</v>
      </c>
      <c r="R379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17">
        <f t="shared" si="31"/>
        <v>40.397590361445786</v>
      </c>
      <c r="Q380" t="str">
        <f t="shared" si="35"/>
        <v>film &amp; video</v>
      </c>
      <c r="R380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17">
        <f t="shared" si="31"/>
        <v>116.85906040268456</v>
      </c>
      <c r="Q381" t="str">
        <f t="shared" si="35"/>
        <v>film &amp; video</v>
      </c>
      <c r="R381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17">
        <f t="shared" si="31"/>
        <v>115.51020408163265</v>
      </c>
      <c r="Q382" t="str">
        <f t="shared" si="35"/>
        <v>film &amp; video</v>
      </c>
      <c r="R382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17">
        <f t="shared" si="31"/>
        <v>104.31274900398407</v>
      </c>
      <c r="Q383" t="str">
        <f t="shared" si="35"/>
        <v>film &amp; video</v>
      </c>
      <c r="R383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17">
        <f t="shared" si="31"/>
        <v>69.772727272727266</v>
      </c>
      <c r="Q384" t="str">
        <f t="shared" si="35"/>
        <v>film &amp; video</v>
      </c>
      <c r="R384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17">
        <f t="shared" si="31"/>
        <v>43.020833333333336</v>
      </c>
      <c r="Q385" t="str">
        <f t="shared" si="35"/>
        <v>film &amp; video</v>
      </c>
      <c r="R385" t="str">
        <f t="shared" si="32"/>
        <v>documentary</v>
      </c>
      <c r="S385" s="9">
        <f t="shared" si="33"/>
        <v>41755.117581018516</v>
      </c>
      <c r="T385" s="9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17">
        <f t="shared" si="31"/>
        <v>58.540469973890339</v>
      </c>
      <c r="Q386" t="str">
        <f t="shared" si="35"/>
        <v>film &amp; video</v>
      </c>
      <c r="R386" t="str">
        <f t="shared" si="32"/>
        <v>documentary</v>
      </c>
      <c r="S386" s="9">
        <f t="shared" si="33"/>
        <v>41980.781793981485</v>
      </c>
      <c r="T386" s="9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17">
        <f t="shared" ref="P387:P450" si="37">IFERROR(E387/L387,0)</f>
        <v>111.79535864978902</v>
      </c>
      <c r="Q387" t="str">
        <f t="shared" si="35"/>
        <v>film &amp; video</v>
      </c>
      <c r="R387" t="str">
        <f t="shared" ref="R387:R450" si="38">RIGHT(N387,LEN(N387)-SEARCH("/",N387,1))</f>
        <v>documentary</v>
      </c>
      <c r="S387" s="9">
        <f t="shared" ref="S387:S450" si="39">((((J387/60)/60)/24)+DATE(1970,1,1))</f>
        <v>41934.584502314814</v>
      </c>
      <c r="T387" s="9">
        <f t="shared" ref="T387:T450" si="40">((((I387/60)/60)/24)+DATE(1970,1,1))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17">
        <f t="shared" si="37"/>
        <v>46.230769230769234</v>
      </c>
      <c r="Q388" t="str">
        <f t="shared" ref="Q388:Q451" si="41">LEFT(N388, SEARCH("/",N388,1)-1)</f>
        <v>film &amp; video</v>
      </c>
      <c r="R388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17">
        <f t="shared" si="37"/>
        <v>144.69039145907473</v>
      </c>
      <c r="Q389" t="str">
        <f t="shared" si="41"/>
        <v>film &amp; video</v>
      </c>
      <c r="R389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17">
        <f t="shared" si="37"/>
        <v>88.845070422535215</v>
      </c>
      <c r="Q390" t="str">
        <f t="shared" si="41"/>
        <v>film &amp; video</v>
      </c>
      <c r="R390" t="str">
        <f t="shared" si="38"/>
        <v>documentary</v>
      </c>
      <c r="S390" s="9">
        <f t="shared" si="39"/>
        <v>42549.076157407413</v>
      </c>
      <c r="T390" s="9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17">
        <f t="shared" si="37"/>
        <v>81.75107284768211</v>
      </c>
      <c r="Q391" t="str">
        <f t="shared" si="41"/>
        <v>film &amp; video</v>
      </c>
      <c r="R391" t="str">
        <f t="shared" si="38"/>
        <v>documentary</v>
      </c>
      <c r="S391" s="9">
        <f t="shared" si="39"/>
        <v>41674.063078703701</v>
      </c>
      <c r="T391" s="9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17">
        <f t="shared" si="37"/>
        <v>71.428571428571431</v>
      </c>
      <c r="Q392" t="str">
        <f t="shared" si="41"/>
        <v>film &amp; video</v>
      </c>
      <c r="R392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17">
        <f t="shared" si="37"/>
        <v>104.25906735751295</v>
      </c>
      <c r="Q393" t="str">
        <f t="shared" si="41"/>
        <v>film &amp; video</v>
      </c>
      <c r="R393" t="str">
        <f t="shared" si="38"/>
        <v>documentary</v>
      </c>
      <c r="S393" s="9">
        <f t="shared" si="39"/>
        <v>40865.042256944449</v>
      </c>
      <c r="T393" s="9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17">
        <f t="shared" si="37"/>
        <v>90.616504854368927</v>
      </c>
      <c r="Q394" t="str">
        <f t="shared" si="41"/>
        <v>film &amp; video</v>
      </c>
      <c r="R394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17">
        <f t="shared" si="37"/>
        <v>157.33048433048432</v>
      </c>
      <c r="Q395" t="str">
        <f t="shared" si="41"/>
        <v>film &amp; video</v>
      </c>
      <c r="R395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17">
        <f t="shared" si="37"/>
        <v>105.18</v>
      </c>
      <c r="Q396" t="str">
        <f t="shared" si="41"/>
        <v>film &amp; video</v>
      </c>
      <c r="R39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17">
        <f t="shared" si="37"/>
        <v>58.719836956521746</v>
      </c>
      <c r="Q397" t="str">
        <f t="shared" si="41"/>
        <v>film &amp; video</v>
      </c>
      <c r="R397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17">
        <f t="shared" si="37"/>
        <v>81.632653061224488</v>
      </c>
      <c r="Q398" t="str">
        <f t="shared" si="41"/>
        <v>film &amp; video</v>
      </c>
      <c r="R398" t="str">
        <f t="shared" si="38"/>
        <v>documentary</v>
      </c>
      <c r="S398" s="9">
        <f t="shared" si="39"/>
        <v>41082.564884259256</v>
      </c>
      <c r="T398" s="9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17">
        <f t="shared" si="37"/>
        <v>56.460043668122275</v>
      </c>
      <c r="Q399" t="str">
        <f t="shared" si="41"/>
        <v>film &amp; video</v>
      </c>
      <c r="R399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17">
        <f t="shared" si="37"/>
        <v>140.1044776119403</v>
      </c>
      <c r="Q400" t="str">
        <f t="shared" si="41"/>
        <v>film &amp; video</v>
      </c>
      <c r="R400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17">
        <f t="shared" si="37"/>
        <v>224.85263157894738</v>
      </c>
      <c r="Q401" t="str">
        <f t="shared" si="41"/>
        <v>film &amp; video</v>
      </c>
      <c r="R401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17">
        <f t="shared" si="37"/>
        <v>181.13306451612902</v>
      </c>
      <c r="Q402" t="str">
        <f t="shared" si="41"/>
        <v>film &amp; video</v>
      </c>
      <c r="R402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17">
        <f t="shared" si="37"/>
        <v>711.04109589041093</v>
      </c>
      <c r="Q403" t="str">
        <f t="shared" si="41"/>
        <v>film &amp; video</v>
      </c>
      <c r="R403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17">
        <f t="shared" si="37"/>
        <v>65.883720930232556</v>
      </c>
      <c r="Q404" t="str">
        <f t="shared" si="41"/>
        <v>film &amp; video</v>
      </c>
      <c r="R404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17">
        <f t="shared" si="37"/>
        <v>75.185714285714283</v>
      </c>
      <c r="Q405" t="str">
        <f t="shared" si="41"/>
        <v>film &amp; video</v>
      </c>
      <c r="R405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17">
        <f t="shared" si="37"/>
        <v>133.14391143911439</v>
      </c>
      <c r="Q406" t="str">
        <f t="shared" si="41"/>
        <v>film &amp; video</v>
      </c>
      <c r="R406" t="str">
        <f t="shared" si="38"/>
        <v>documentary</v>
      </c>
      <c r="S406" s="9">
        <f t="shared" si="39"/>
        <v>41646.628032407411</v>
      </c>
      <c r="T406" s="9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17">
        <f t="shared" si="37"/>
        <v>55.2</v>
      </c>
      <c r="Q407" t="str">
        <f t="shared" si="41"/>
        <v>film &amp; video</v>
      </c>
      <c r="R407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17">
        <f t="shared" si="37"/>
        <v>86.163714285714292</v>
      </c>
      <c r="Q408" t="str">
        <f t="shared" si="41"/>
        <v>film &amp; video</v>
      </c>
      <c r="R408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17">
        <f t="shared" si="37"/>
        <v>92.318181818181813</v>
      </c>
      <c r="Q409" t="str">
        <f t="shared" si="41"/>
        <v>film &amp; video</v>
      </c>
      <c r="R409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17">
        <f t="shared" si="37"/>
        <v>160.16473684210527</v>
      </c>
      <c r="Q410" t="str">
        <f t="shared" si="41"/>
        <v>film &amp; video</v>
      </c>
      <c r="R410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17">
        <f t="shared" si="37"/>
        <v>45.6</v>
      </c>
      <c r="Q411" t="str">
        <f t="shared" si="41"/>
        <v>film &amp; video</v>
      </c>
      <c r="R411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17">
        <f t="shared" si="37"/>
        <v>183.28571428571428</v>
      </c>
      <c r="Q412" t="str">
        <f t="shared" si="41"/>
        <v>film &amp; video</v>
      </c>
      <c r="R412" t="str">
        <f t="shared" si="38"/>
        <v>documentary</v>
      </c>
      <c r="S412" s="9">
        <f t="shared" si="39"/>
        <v>42113.981446759266</v>
      </c>
      <c r="T412" s="9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17">
        <f t="shared" si="37"/>
        <v>125.78838174273859</v>
      </c>
      <c r="Q413" t="str">
        <f t="shared" si="41"/>
        <v>film &amp; video</v>
      </c>
      <c r="R413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17">
        <f t="shared" si="37"/>
        <v>57.654545454545456</v>
      </c>
      <c r="Q414" t="str">
        <f t="shared" si="41"/>
        <v>film &amp; video</v>
      </c>
      <c r="R414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17">
        <f t="shared" si="37"/>
        <v>78.660818713450297</v>
      </c>
      <c r="Q415" t="str">
        <f t="shared" si="41"/>
        <v>film &amp; video</v>
      </c>
      <c r="R415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17">
        <f t="shared" si="37"/>
        <v>91.480769230769226</v>
      </c>
      <c r="Q416" t="str">
        <f t="shared" si="41"/>
        <v>film &amp; video</v>
      </c>
      <c r="R41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17">
        <f t="shared" si="37"/>
        <v>68.09809523809524</v>
      </c>
      <c r="Q417" t="str">
        <f t="shared" si="41"/>
        <v>film &amp; video</v>
      </c>
      <c r="R417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17">
        <f t="shared" si="37"/>
        <v>48.086800000000004</v>
      </c>
      <c r="Q418" t="str">
        <f t="shared" si="41"/>
        <v>film &amp; video</v>
      </c>
      <c r="R418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17">
        <f t="shared" si="37"/>
        <v>202.42307692307693</v>
      </c>
      <c r="Q419" t="str">
        <f t="shared" si="41"/>
        <v>film &amp; video</v>
      </c>
      <c r="R419" t="str">
        <f t="shared" si="38"/>
        <v>documentary</v>
      </c>
      <c r="S419" s="9">
        <f t="shared" si="39"/>
        <v>41360.970601851855</v>
      </c>
      <c r="T419" s="9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17">
        <f t="shared" si="37"/>
        <v>216.75</v>
      </c>
      <c r="Q420" t="str">
        <f t="shared" si="41"/>
        <v>film &amp; video</v>
      </c>
      <c r="R420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17">
        <f t="shared" si="37"/>
        <v>110.06849315068493</v>
      </c>
      <c r="Q421" t="str">
        <f t="shared" si="41"/>
        <v>film &amp; video</v>
      </c>
      <c r="R421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17">
        <f t="shared" si="37"/>
        <v>4.833333333333333</v>
      </c>
      <c r="Q422" t="str">
        <f t="shared" si="41"/>
        <v>film &amp; video</v>
      </c>
      <c r="R422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17">
        <f t="shared" si="37"/>
        <v>50.166666666666664</v>
      </c>
      <c r="Q423" t="str">
        <f t="shared" si="41"/>
        <v>film &amp; video</v>
      </c>
      <c r="R423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17">
        <f t="shared" si="37"/>
        <v>35.833333333333336</v>
      </c>
      <c r="Q424" t="str">
        <f t="shared" si="41"/>
        <v>film &amp; video</v>
      </c>
      <c r="R424" t="str">
        <f t="shared" si="38"/>
        <v>animation</v>
      </c>
      <c r="S424" s="9">
        <f t="shared" si="39"/>
        <v>41863.260381944441</v>
      </c>
      <c r="T424" s="9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17">
        <f t="shared" si="37"/>
        <v>11.76923076923077</v>
      </c>
      <c r="Q425" t="str">
        <f t="shared" si="41"/>
        <v>film &amp; video</v>
      </c>
      <c r="R425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17">
        <f t="shared" si="37"/>
        <v>40.78</v>
      </c>
      <c r="Q426" t="str">
        <f t="shared" si="41"/>
        <v>film &amp; video</v>
      </c>
      <c r="R42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17">
        <f t="shared" si="37"/>
        <v>3</v>
      </c>
      <c r="Q427" t="str">
        <f t="shared" si="41"/>
        <v>film &amp; video</v>
      </c>
      <c r="R427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17">
        <f t="shared" si="37"/>
        <v>16.625</v>
      </c>
      <c r="Q428" t="str">
        <f t="shared" si="41"/>
        <v>film &amp; video</v>
      </c>
      <c r="R428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7">
        <f t="shared" si="37"/>
        <v>0</v>
      </c>
      <c r="Q429" t="str">
        <f t="shared" si="41"/>
        <v>film &amp; video</v>
      </c>
      <c r="R429" t="str">
        <f t="shared" si="38"/>
        <v>animation</v>
      </c>
      <c r="S429" s="9">
        <f t="shared" si="39"/>
        <v>42285.909027777772</v>
      </c>
      <c r="T429" s="9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17">
        <f t="shared" si="37"/>
        <v>52</v>
      </c>
      <c r="Q430" t="str">
        <f t="shared" si="41"/>
        <v>film &amp; video</v>
      </c>
      <c r="R430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7">
        <f t="shared" si="37"/>
        <v>0</v>
      </c>
      <c r="Q431" t="str">
        <f t="shared" si="41"/>
        <v>film &amp; video</v>
      </c>
      <c r="R431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17">
        <f t="shared" si="37"/>
        <v>4.8</v>
      </c>
      <c r="Q432" t="str">
        <f t="shared" si="41"/>
        <v>film &amp; video</v>
      </c>
      <c r="R432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17">
        <f t="shared" si="37"/>
        <v>51.875</v>
      </c>
      <c r="Q433" t="str">
        <f t="shared" si="41"/>
        <v>film &amp; video</v>
      </c>
      <c r="R433" t="str">
        <f t="shared" si="38"/>
        <v>animation</v>
      </c>
      <c r="S433" s="9">
        <f t="shared" si="39"/>
        <v>42526.871331018512</v>
      </c>
      <c r="T433" s="9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17">
        <f t="shared" si="37"/>
        <v>71.25</v>
      </c>
      <c r="Q434" t="str">
        <f t="shared" si="41"/>
        <v>film &amp; video</v>
      </c>
      <c r="R434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7">
        <f t="shared" si="37"/>
        <v>0</v>
      </c>
      <c r="Q435" t="str">
        <f t="shared" si="41"/>
        <v>film &amp; video</v>
      </c>
      <c r="R435" t="str">
        <f t="shared" si="38"/>
        <v>animation</v>
      </c>
      <c r="S435" s="9">
        <f t="shared" si="39"/>
        <v>42228.629884259266</v>
      </c>
      <c r="T435" s="9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17">
        <f t="shared" si="37"/>
        <v>62.5</v>
      </c>
      <c r="Q436" t="str">
        <f t="shared" si="41"/>
        <v>film &amp; video</v>
      </c>
      <c r="R43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17">
        <f t="shared" si="37"/>
        <v>1</v>
      </c>
      <c r="Q437" t="str">
        <f t="shared" si="41"/>
        <v>film &amp; video</v>
      </c>
      <c r="R437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7">
        <f t="shared" si="37"/>
        <v>0</v>
      </c>
      <c r="Q438" t="str">
        <f t="shared" si="41"/>
        <v>film &amp; video</v>
      </c>
      <c r="R438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7">
        <f t="shared" si="37"/>
        <v>0</v>
      </c>
      <c r="Q439" t="str">
        <f t="shared" si="41"/>
        <v>film &amp; video</v>
      </c>
      <c r="R439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17">
        <f t="shared" si="37"/>
        <v>170.54545454545453</v>
      </c>
      <c r="Q440" t="str">
        <f t="shared" si="41"/>
        <v>film &amp; video</v>
      </c>
      <c r="R440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7">
        <f t="shared" si="37"/>
        <v>0</v>
      </c>
      <c r="Q441" t="str">
        <f t="shared" si="41"/>
        <v>film &amp; video</v>
      </c>
      <c r="R441" t="str">
        <f t="shared" si="38"/>
        <v>animation</v>
      </c>
      <c r="S441" s="9">
        <f t="shared" si="39"/>
        <v>41919.761782407404</v>
      </c>
      <c r="T441" s="9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17">
        <f t="shared" si="37"/>
        <v>5</v>
      </c>
      <c r="Q442" t="str">
        <f t="shared" si="41"/>
        <v>film &amp; video</v>
      </c>
      <c r="R442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7">
        <f t="shared" si="37"/>
        <v>0</v>
      </c>
      <c r="Q443" t="str">
        <f t="shared" si="41"/>
        <v>film &amp; video</v>
      </c>
      <c r="R443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17">
        <f t="shared" si="37"/>
        <v>393.58823529411762</v>
      </c>
      <c r="Q444" t="str">
        <f t="shared" si="41"/>
        <v>film &amp; video</v>
      </c>
      <c r="R444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17">
        <f t="shared" si="37"/>
        <v>5</v>
      </c>
      <c r="Q445" t="str">
        <f t="shared" si="41"/>
        <v>film &amp; video</v>
      </c>
      <c r="R445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17">
        <f t="shared" si="37"/>
        <v>50</v>
      </c>
      <c r="Q446" t="str">
        <f t="shared" si="41"/>
        <v>film &amp; video</v>
      </c>
      <c r="R44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17">
        <f t="shared" si="37"/>
        <v>1</v>
      </c>
      <c r="Q447" t="str">
        <f t="shared" si="41"/>
        <v>film &amp; video</v>
      </c>
      <c r="R447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17">
        <f t="shared" si="37"/>
        <v>47.875</v>
      </c>
      <c r="Q448" t="str">
        <f t="shared" si="41"/>
        <v>film &amp; video</v>
      </c>
      <c r="R448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17">
        <f t="shared" si="37"/>
        <v>5</v>
      </c>
      <c r="Q449" t="str">
        <f t="shared" si="41"/>
        <v>film &amp; video</v>
      </c>
      <c r="R449" t="str">
        <f t="shared" si="38"/>
        <v>animation</v>
      </c>
      <c r="S449" s="9">
        <f t="shared" si="39"/>
        <v>41331.555127314816</v>
      </c>
      <c r="T449" s="9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17">
        <f t="shared" si="37"/>
        <v>20.502500000000001</v>
      </c>
      <c r="Q450" t="str">
        <f t="shared" si="41"/>
        <v>film &amp; video</v>
      </c>
      <c r="R450" t="str">
        <f t="shared" si="38"/>
        <v>animation</v>
      </c>
      <c r="S450" s="9">
        <f t="shared" si="39"/>
        <v>41753.758043981477</v>
      </c>
      <c r="T450" s="9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17">
        <f t="shared" ref="P451:P514" si="43">IFERROR(E451/L451,0)</f>
        <v>9</v>
      </c>
      <c r="Q451" t="str">
        <f t="shared" si="41"/>
        <v>film &amp; video</v>
      </c>
      <c r="R451" t="str">
        <f t="shared" ref="R451:R514" si="44">RIGHT(N451,LEN(N451)-SEARCH("/",N451,1))</f>
        <v>animation</v>
      </c>
      <c r="S451" s="9">
        <f t="shared" ref="S451:S514" si="45">((((J451/60)/60)/24)+DATE(1970,1,1))</f>
        <v>41534.568113425928</v>
      </c>
      <c r="T451" s="9">
        <f t="shared" ref="T451:T514" si="46">((((I451/60)/60)/24)+DATE(1970,1,1))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17">
        <f t="shared" si="43"/>
        <v>56.571428571428569</v>
      </c>
      <c r="Q452" t="str">
        <f t="shared" ref="Q452:Q515" si="47">LEFT(N452, SEARCH("/",N452,1)-1)</f>
        <v>film &amp; video</v>
      </c>
      <c r="R452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7">
        <f t="shared" si="43"/>
        <v>0</v>
      </c>
      <c r="Q453" t="str">
        <f t="shared" si="47"/>
        <v>film &amp; video</v>
      </c>
      <c r="R453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17">
        <f t="shared" si="43"/>
        <v>40</v>
      </c>
      <c r="Q454" t="str">
        <f t="shared" si="47"/>
        <v>film &amp; video</v>
      </c>
      <c r="R454" t="str">
        <f t="shared" si="44"/>
        <v>animation</v>
      </c>
      <c r="S454" s="9">
        <f t="shared" si="45"/>
        <v>42107.703877314809</v>
      </c>
      <c r="T454" s="9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17">
        <f t="shared" si="43"/>
        <v>13</v>
      </c>
      <c r="Q455" t="str">
        <f t="shared" si="47"/>
        <v>film &amp; video</v>
      </c>
      <c r="R455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17">
        <f t="shared" si="43"/>
        <v>16.399999999999999</v>
      </c>
      <c r="Q456" t="str">
        <f t="shared" si="47"/>
        <v>film &amp; video</v>
      </c>
      <c r="R45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17">
        <f t="shared" si="43"/>
        <v>22.5</v>
      </c>
      <c r="Q457" t="str">
        <f t="shared" si="47"/>
        <v>film &amp; video</v>
      </c>
      <c r="R457" t="str">
        <f t="shared" si="44"/>
        <v>animation</v>
      </c>
      <c r="S457" s="9">
        <f t="shared" si="45"/>
        <v>40971.002569444441</v>
      </c>
      <c r="T457" s="9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17">
        <f t="shared" si="43"/>
        <v>20.333333333333332</v>
      </c>
      <c r="Q458" t="str">
        <f t="shared" si="47"/>
        <v>film &amp; video</v>
      </c>
      <c r="R458" t="str">
        <f t="shared" si="44"/>
        <v>animation</v>
      </c>
      <c r="S458" s="9">
        <f t="shared" si="45"/>
        <v>41547.694456018515</v>
      </c>
      <c r="T458" s="9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7">
        <f t="shared" si="43"/>
        <v>0</v>
      </c>
      <c r="Q459" t="str">
        <f t="shared" si="47"/>
        <v>film &amp; video</v>
      </c>
      <c r="R459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17">
        <f t="shared" si="43"/>
        <v>16.755102040816325</v>
      </c>
      <c r="Q460" t="str">
        <f t="shared" si="47"/>
        <v>film &amp; video</v>
      </c>
      <c r="R460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17">
        <f t="shared" si="43"/>
        <v>25</v>
      </c>
      <c r="Q461" t="str">
        <f t="shared" si="47"/>
        <v>film &amp; video</v>
      </c>
      <c r="R461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17">
        <f t="shared" si="43"/>
        <v>12.5</v>
      </c>
      <c r="Q462" t="str">
        <f t="shared" si="47"/>
        <v>film &amp; video</v>
      </c>
      <c r="R462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7">
        <f t="shared" si="43"/>
        <v>0</v>
      </c>
      <c r="Q463" t="str">
        <f t="shared" si="47"/>
        <v>film &amp; video</v>
      </c>
      <c r="R463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7">
        <f t="shared" si="43"/>
        <v>0</v>
      </c>
      <c r="Q464" t="str">
        <f t="shared" si="47"/>
        <v>film &amp; video</v>
      </c>
      <c r="R464" t="str">
        <f t="shared" si="44"/>
        <v>animation</v>
      </c>
      <c r="S464" s="9">
        <f t="shared" si="45"/>
        <v>40705.126631944448</v>
      </c>
      <c r="T464" s="9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17">
        <f t="shared" si="43"/>
        <v>113.63636363636364</v>
      </c>
      <c r="Q465" t="str">
        <f t="shared" si="47"/>
        <v>film &amp; video</v>
      </c>
      <c r="R465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17">
        <f t="shared" si="43"/>
        <v>1</v>
      </c>
      <c r="Q466" t="str">
        <f t="shared" si="47"/>
        <v>film &amp; video</v>
      </c>
      <c r="R466" t="str">
        <f t="shared" si="44"/>
        <v>animation</v>
      </c>
      <c r="S466" s="9">
        <f t="shared" si="45"/>
        <v>42488.848784722228</v>
      </c>
      <c r="T466" s="9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17">
        <f t="shared" si="43"/>
        <v>17.25</v>
      </c>
      <c r="Q467" t="str">
        <f t="shared" si="47"/>
        <v>film &amp; video</v>
      </c>
      <c r="R467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17">
        <f t="shared" si="43"/>
        <v>15.2</v>
      </c>
      <c r="Q468" t="str">
        <f t="shared" si="47"/>
        <v>film &amp; video</v>
      </c>
      <c r="R468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17">
        <f t="shared" si="43"/>
        <v>110.64102564102564</v>
      </c>
      <c r="Q469" t="str">
        <f t="shared" si="47"/>
        <v>film &amp; video</v>
      </c>
      <c r="R469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7">
        <f t="shared" si="43"/>
        <v>0</v>
      </c>
      <c r="Q470" t="str">
        <f t="shared" si="47"/>
        <v>film &amp; video</v>
      </c>
      <c r="R470" t="str">
        <f t="shared" si="44"/>
        <v>animation</v>
      </c>
      <c r="S470" s="9">
        <f t="shared" si="45"/>
        <v>41041.167627314811</v>
      </c>
      <c r="T470" s="9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7">
        <f t="shared" si="43"/>
        <v>0</v>
      </c>
      <c r="Q471" t="str">
        <f t="shared" si="47"/>
        <v>film &amp; video</v>
      </c>
      <c r="R471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17">
        <f t="shared" si="43"/>
        <v>25.5</v>
      </c>
      <c r="Q472" t="str">
        <f t="shared" si="47"/>
        <v>film &amp; video</v>
      </c>
      <c r="R472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17">
        <f t="shared" si="43"/>
        <v>38.476470588235294</v>
      </c>
      <c r="Q473" t="str">
        <f t="shared" si="47"/>
        <v>film &amp; video</v>
      </c>
      <c r="R473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17">
        <f t="shared" si="43"/>
        <v>28.2</v>
      </c>
      <c r="Q474" t="str">
        <f t="shared" si="47"/>
        <v>film &amp; video</v>
      </c>
      <c r="R474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17">
        <f t="shared" si="43"/>
        <v>61.5</v>
      </c>
      <c r="Q475" t="str">
        <f t="shared" si="47"/>
        <v>film &amp; video</v>
      </c>
      <c r="R475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17">
        <f t="shared" si="43"/>
        <v>1</v>
      </c>
      <c r="Q476" t="str">
        <f t="shared" si="47"/>
        <v>film &amp; video</v>
      </c>
      <c r="R47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7">
        <f t="shared" si="43"/>
        <v>0</v>
      </c>
      <c r="Q477" t="str">
        <f t="shared" si="47"/>
        <v>film &amp; video</v>
      </c>
      <c r="R477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17">
        <f t="shared" si="43"/>
        <v>39.569274193548388</v>
      </c>
      <c r="Q478" t="str">
        <f t="shared" si="47"/>
        <v>film &amp; video</v>
      </c>
      <c r="R478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7">
        <f t="shared" si="43"/>
        <v>0</v>
      </c>
      <c r="Q479" t="str">
        <f t="shared" si="47"/>
        <v>film &amp; video</v>
      </c>
      <c r="R479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7">
        <f t="shared" si="43"/>
        <v>0</v>
      </c>
      <c r="Q480" t="str">
        <f t="shared" si="47"/>
        <v>film &amp; video</v>
      </c>
      <c r="R480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17">
        <f t="shared" si="43"/>
        <v>88.8</v>
      </c>
      <c r="Q481" t="str">
        <f t="shared" si="47"/>
        <v>film &amp; video</v>
      </c>
      <c r="R481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17">
        <f t="shared" si="43"/>
        <v>55.457142857142856</v>
      </c>
      <c r="Q482" t="str">
        <f t="shared" si="47"/>
        <v>film &amp; video</v>
      </c>
      <c r="R482" t="str">
        <f t="shared" si="44"/>
        <v>animation</v>
      </c>
      <c r="S482" s="9">
        <f t="shared" si="45"/>
        <v>41465.500173611108</v>
      </c>
      <c r="T482" s="9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17">
        <f t="shared" si="43"/>
        <v>87.142857142857139</v>
      </c>
      <c r="Q483" t="str">
        <f t="shared" si="47"/>
        <v>film &amp; video</v>
      </c>
      <c r="R483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17">
        <f t="shared" si="43"/>
        <v>10</v>
      </c>
      <c r="Q484" t="str">
        <f t="shared" si="47"/>
        <v>film &amp; video</v>
      </c>
      <c r="R484" t="str">
        <f t="shared" si="44"/>
        <v>animation</v>
      </c>
      <c r="S484" s="9">
        <f t="shared" si="45"/>
        <v>42447.896875000006</v>
      </c>
      <c r="T484" s="9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17">
        <f t="shared" si="43"/>
        <v>51.224489795918366</v>
      </c>
      <c r="Q485" t="str">
        <f t="shared" si="47"/>
        <v>film &amp; video</v>
      </c>
      <c r="R485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17">
        <f t="shared" si="43"/>
        <v>13.545454545454545</v>
      </c>
      <c r="Q486" t="str">
        <f t="shared" si="47"/>
        <v>film &amp; video</v>
      </c>
      <c r="R48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17">
        <f t="shared" si="43"/>
        <v>66.520080000000007</v>
      </c>
      <c r="Q487" t="str">
        <f t="shared" si="47"/>
        <v>film &amp; video</v>
      </c>
      <c r="R487" t="str">
        <f t="shared" si="44"/>
        <v>animation</v>
      </c>
      <c r="S487" s="9">
        <f t="shared" si="45"/>
        <v>41381.50577546296</v>
      </c>
      <c r="T487" s="9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17">
        <f t="shared" si="43"/>
        <v>50</v>
      </c>
      <c r="Q488" t="str">
        <f t="shared" si="47"/>
        <v>film &amp; video</v>
      </c>
      <c r="R488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7">
        <f t="shared" si="43"/>
        <v>0</v>
      </c>
      <c r="Q489" t="str">
        <f t="shared" si="47"/>
        <v>film &amp; video</v>
      </c>
      <c r="R489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7">
        <f t="shared" si="43"/>
        <v>0</v>
      </c>
      <c r="Q490" t="str">
        <f t="shared" si="47"/>
        <v>film &amp; video</v>
      </c>
      <c r="R490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17">
        <f t="shared" si="43"/>
        <v>71.666666666666671</v>
      </c>
      <c r="Q491" t="str">
        <f t="shared" si="47"/>
        <v>film &amp; video</v>
      </c>
      <c r="R491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7">
        <f t="shared" si="43"/>
        <v>0</v>
      </c>
      <c r="Q492" t="str">
        <f t="shared" si="47"/>
        <v>film &amp; video</v>
      </c>
      <c r="R492" t="str">
        <f t="shared" si="44"/>
        <v>animation</v>
      </c>
      <c r="S492" s="9">
        <f t="shared" si="45"/>
        <v>41113.968576388892</v>
      </c>
      <c r="T492" s="9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7">
        <f t="shared" si="43"/>
        <v>0</v>
      </c>
      <c r="Q493" t="str">
        <f t="shared" si="47"/>
        <v>film &amp; video</v>
      </c>
      <c r="R493" t="str">
        <f t="shared" si="44"/>
        <v>animation</v>
      </c>
      <c r="S493" s="9">
        <f t="shared" si="45"/>
        <v>42366.982627314821</v>
      </c>
      <c r="T493" s="9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7">
        <f t="shared" si="43"/>
        <v>0</v>
      </c>
      <c r="Q494" t="str">
        <f t="shared" si="47"/>
        <v>film &amp; video</v>
      </c>
      <c r="R494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7">
        <f t="shared" si="43"/>
        <v>0</v>
      </c>
      <c r="Q495" t="str">
        <f t="shared" si="47"/>
        <v>film &amp; video</v>
      </c>
      <c r="R495" t="str">
        <f t="shared" si="44"/>
        <v>animation</v>
      </c>
      <c r="S495" s="9">
        <f t="shared" si="45"/>
        <v>42114.726134259254</v>
      </c>
      <c r="T495" s="9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17">
        <f t="shared" si="43"/>
        <v>10.333333333333334</v>
      </c>
      <c r="Q496" t="str">
        <f t="shared" si="47"/>
        <v>film &amp; video</v>
      </c>
      <c r="R49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7">
        <f t="shared" si="43"/>
        <v>0</v>
      </c>
      <c r="Q497" t="str">
        <f t="shared" si="47"/>
        <v>film &amp; video</v>
      </c>
      <c r="R497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17">
        <f t="shared" si="43"/>
        <v>1</v>
      </c>
      <c r="Q498" t="str">
        <f t="shared" si="47"/>
        <v>film &amp; video</v>
      </c>
      <c r="R498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17">
        <f t="shared" si="43"/>
        <v>10</v>
      </c>
      <c r="Q499" t="str">
        <f t="shared" si="47"/>
        <v>film &amp; video</v>
      </c>
      <c r="R499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17">
        <f t="shared" si="43"/>
        <v>136.09090909090909</v>
      </c>
      <c r="Q500" t="str">
        <f t="shared" si="47"/>
        <v>film &amp; video</v>
      </c>
      <c r="R500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17">
        <f t="shared" si="43"/>
        <v>73.461538461538467</v>
      </c>
      <c r="Q501" t="str">
        <f t="shared" si="47"/>
        <v>film &amp; video</v>
      </c>
      <c r="R501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17">
        <f t="shared" si="43"/>
        <v>53.75</v>
      </c>
      <c r="Q502" t="str">
        <f t="shared" si="47"/>
        <v>film &amp; video</v>
      </c>
      <c r="R502" t="str">
        <f t="shared" si="44"/>
        <v>animation</v>
      </c>
      <c r="S502" s="9">
        <f t="shared" si="45"/>
        <v>40247.886006944449</v>
      </c>
      <c r="T502" s="9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7">
        <f t="shared" si="43"/>
        <v>0</v>
      </c>
      <c r="Q503" t="str">
        <f t="shared" si="47"/>
        <v>film &amp; video</v>
      </c>
      <c r="R503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17">
        <f t="shared" si="43"/>
        <v>57.5</v>
      </c>
      <c r="Q504" t="str">
        <f t="shared" si="47"/>
        <v>film &amp; video</v>
      </c>
      <c r="R504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17">
        <f t="shared" si="43"/>
        <v>12.666666666666666</v>
      </c>
      <c r="Q505" t="str">
        <f t="shared" si="47"/>
        <v>film &amp; video</v>
      </c>
      <c r="R505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17">
        <f t="shared" si="43"/>
        <v>67</v>
      </c>
      <c r="Q506" t="str">
        <f t="shared" si="47"/>
        <v>film &amp; video</v>
      </c>
      <c r="R50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17">
        <f t="shared" si="43"/>
        <v>3.7142857142857144</v>
      </c>
      <c r="Q507" t="str">
        <f t="shared" si="47"/>
        <v>film &amp; video</v>
      </c>
      <c r="R507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17">
        <f t="shared" si="43"/>
        <v>250</v>
      </c>
      <c r="Q508" t="str">
        <f t="shared" si="47"/>
        <v>film &amp; video</v>
      </c>
      <c r="R508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17">
        <f t="shared" si="43"/>
        <v>64</v>
      </c>
      <c r="Q509" t="str">
        <f t="shared" si="47"/>
        <v>film &amp; video</v>
      </c>
      <c r="R509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17">
        <f t="shared" si="43"/>
        <v>133.33333333333334</v>
      </c>
      <c r="Q510" t="str">
        <f t="shared" si="47"/>
        <v>film &amp; video</v>
      </c>
      <c r="R510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17">
        <f t="shared" si="43"/>
        <v>10</v>
      </c>
      <c r="Q511" t="str">
        <f t="shared" si="47"/>
        <v>film &amp; video</v>
      </c>
      <c r="R511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7">
        <f t="shared" si="43"/>
        <v>0</v>
      </c>
      <c r="Q512" t="str">
        <f t="shared" si="47"/>
        <v>film &amp; video</v>
      </c>
      <c r="R512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17">
        <f t="shared" si="43"/>
        <v>30</v>
      </c>
      <c r="Q513" t="str">
        <f t="shared" si="47"/>
        <v>film &amp; video</v>
      </c>
      <c r="R513" t="str">
        <f t="shared" si="44"/>
        <v>animation</v>
      </c>
      <c r="S513" s="9">
        <f t="shared" si="45"/>
        <v>41340.303032407406</v>
      </c>
      <c r="T513" s="9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17">
        <f t="shared" si="43"/>
        <v>5.5</v>
      </c>
      <c r="Q514" t="str">
        <f t="shared" si="47"/>
        <v>film &amp; video</v>
      </c>
      <c r="R514" t="str">
        <f t="shared" si="44"/>
        <v>animation</v>
      </c>
      <c r="S514" s="9">
        <f t="shared" si="45"/>
        <v>42649.742210648154</v>
      </c>
      <c r="T514" s="9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17">
        <f t="shared" ref="P515:P578" si="49">IFERROR(E515/L515,0)</f>
        <v>102.38235294117646</v>
      </c>
      <c r="Q515" t="str">
        <f t="shared" si="47"/>
        <v>film &amp; video</v>
      </c>
      <c r="R515" t="str">
        <f t="shared" ref="R515:R578" si="50">RIGHT(N515,LEN(N515)-SEARCH("/",N515,1))</f>
        <v>animation</v>
      </c>
      <c r="S515" s="9">
        <f t="shared" ref="S515:S578" si="51">((((J515/60)/60)/24)+DATE(1970,1,1))</f>
        <v>42552.653993055559</v>
      </c>
      <c r="T515" s="9">
        <f t="shared" ref="T515:T578" si="52">((((I515/60)/60)/24)+DATE(1970,1,1))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17">
        <f t="shared" si="49"/>
        <v>16.666666666666668</v>
      </c>
      <c r="Q516" t="str">
        <f t="shared" ref="Q516:Q579" si="53">LEFT(N516, SEARCH("/",N516,1)-1)</f>
        <v>film &amp; video</v>
      </c>
      <c r="R51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17">
        <f t="shared" si="49"/>
        <v>725.02941176470586</v>
      </c>
      <c r="Q517" t="str">
        <f t="shared" si="53"/>
        <v>film &amp; video</v>
      </c>
      <c r="R517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7">
        <f t="shared" si="49"/>
        <v>0</v>
      </c>
      <c r="Q518" t="str">
        <f t="shared" si="53"/>
        <v>film &amp; video</v>
      </c>
      <c r="R518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17">
        <f t="shared" si="49"/>
        <v>68.333333333333329</v>
      </c>
      <c r="Q519" t="str">
        <f t="shared" si="53"/>
        <v>film &amp; video</v>
      </c>
      <c r="R519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7">
        <f t="shared" si="49"/>
        <v>0</v>
      </c>
      <c r="Q520" t="str">
        <f t="shared" si="53"/>
        <v>film &amp; video</v>
      </c>
      <c r="R520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17">
        <f t="shared" si="49"/>
        <v>39.228571428571428</v>
      </c>
      <c r="Q521" t="str">
        <f t="shared" si="53"/>
        <v>film &amp; video</v>
      </c>
      <c r="R521" t="str">
        <f t="shared" si="50"/>
        <v>animation</v>
      </c>
      <c r="S521" s="9">
        <f t="shared" si="51"/>
        <v>41218.391446759262</v>
      </c>
      <c r="T521" s="9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17">
        <f t="shared" si="49"/>
        <v>150.14705882352942</v>
      </c>
      <c r="Q522" t="str">
        <f t="shared" si="53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17">
        <f t="shared" si="49"/>
        <v>93.428571428571431</v>
      </c>
      <c r="Q523" t="str">
        <f t="shared" si="53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17">
        <f t="shared" si="49"/>
        <v>110.96774193548387</v>
      </c>
      <c r="Q524" t="str">
        <f t="shared" si="53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17">
        <f t="shared" si="49"/>
        <v>71.785714285714292</v>
      </c>
      <c r="Q525" t="str">
        <f t="shared" si="53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17">
        <f t="shared" si="49"/>
        <v>29.258076923076924</v>
      </c>
      <c r="Q526" t="str">
        <f t="shared" si="53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17">
        <f t="shared" si="49"/>
        <v>1000</v>
      </c>
      <c r="Q527" t="str">
        <f t="shared" si="53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17">
        <f t="shared" si="49"/>
        <v>74.347826086956516</v>
      </c>
      <c r="Q528" t="str">
        <f t="shared" si="53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17">
        <f t="shared" si="49"/>
        <v>63.829113924050631</v>
      </c>
      <c r="Q529" t="str">
        <f t="shared" si="53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17">
        <f t="shared" si="49"/>
        <v>44.333333333333336</v>
      </c>
      <c r="Q530" t="str">
        <f t="shared" si="53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17">
        <f t="shared" si="49"/>
        <v>86.944444444444443</v>
      </c>
      <c r="Q531" t="str">
        <f t="shared" si="53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17">
        <f t="shared" si="49"/>
        <v>126.55172413793103</v>
      </c>
      <c r="Q532" t="str">
        <f t="shared" si="53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17">
        <f t="shared" si="49"/>
        <v>129.03225806451613</v>
      </c>
      <c r="Q533" t="str">
        <f t="shared" si="53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17">
        <f t="shared" si="49"/>
        <v>71.242774566473983</v>
      </c>
      <c r="Q534" t="str">
        <f t="shared" si="53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17">
        <f t="shared" si="49"/>
        <v>117.88235294117646</v>
      </c>
      <c r="Q535" t="str">
        <f t="shared" si="53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17">
        <f t="shared" si="49"/>
        <v>327.08333333333331</v>
      </c>
      <c r="Q536" t="str">
        <f t="shared" si="53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17">
        <f t="shared" si="49"/>
        <v>34.745762711864408</v>
      </c>
      <c r="Q537" t="str">
        <f t="shared" si="53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17">
        <f t="shared" si="49"/>
        <v>100.06410256410257</v>
      </c>
      <c r="Q538" t="str">
        <f t="shared" si="53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17">
        <f t="shared" si="49"/>
        <v>40.847457627118644</v>
      </c>
      <c r="Q539" t="str">
        <f t="shared" si="53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17">
        <f t="shared" si="49"/>
        <v>252.01666666666668</v>
      </c>
      <c r="Q540" t="str">
        <f t="shared" si="53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17">
        <f t="shared" si="49"/>
        <v>25.161000000000001</v>
      </c>
      <c r="Q541" t="str">
        <f t="shared" si="53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17">
        <f t="shared" si="49"/>
        <v>1</v>
      </c>
      <c r="Q542" t="str">
        <f t="shared" si="53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17">
        <f t="shared" si="49"/>
        <v>25</v>
      </c>
      <c r="Q543" t="str">
        <f t="shared" si="53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17">
        <f t="shared" si="49"/>
        <v>1</v>
      </c>
      <c r="Q544" t="str">
        <f t="shared" si="53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17">
        <f t="shared" si="49"/>
        <v>35</v>
      </c>
      <c r="Q545" t="str">
        <f t="shared" si="53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17">
        <f t="shared" si="49"/>
        <v>3</v>
      </c>
      <c r="Q546" t="str">
        <f t="shared" si="53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17">
        <f t="shared" si="49"/>
        <v>402.70588235294116</v>
      </c>
      <c r="Q547" t="str">
        <f t="shared" si="53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17">
        <f t="shared" si="49"/>
        <v>26</v>
      </c>
      <c r="Q548" t="str">
        <f t="shared" si="53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7">
        <f t="shared" si="49"/>
        <v>0</v>
      </c>
      <c r="Q549" t="str">
        <f t="shared" si="53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17">
        <f t="shared" si="49"/>
        <v>9</v>
      </c>
      <c r="Q550" t="str">
        <f t="shared" si="53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17">
        <f t="shared" si="49"/>
        <v>8.5</v>
      </c>
      <c r="Q551" t="str">
        <f t="shared" si="53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17">
        <f t="shared" si="49"/>
        <v>8.75</v>
      </c>
      <c r="Q552" t="str">
        <f t="shared" si="53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17">
        <f t="shared" si="49"/>
        <v>135.03571428571428</v>
      </c>
      <c r="Q553" t="str">
        <f t="shared" si="53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7">
        <f t="shared" si="49"/>
        <v>0</v>
      </c>
      <c r="Q554" t="str">
        <f t="shared" si="53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17">
        <f t="shared" si="49"/>
        <v>20.5</v>
      </c>
      <c r="Q555" t="str">
        <f t="shared" si="53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17">
        <f t="shared" si="49"/>
        <v>64.36363636363636</v>
      </c>
      <c r="Q556" t="str">
        <f t="shared" si="53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7">
        <f t="shared" si="49"/>
        <v>0</v>
      </c>
      <c r="Q557" t="str">
        <f t="shared" si="53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17">
        <f t="shared" si="49"/>
        <v>200</v>
      </c>
      <c r="Q558" t="str">
        <f t="shared" si="53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17">
        <f t="shared" si="49"/>
        <v>68.3</v>
      </c>
      <c r="Q559" t="str">
        <f t="shared" si="53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7">
        <f t="shared" si="49"/>
        <v>0</v>
      </c>
      <c r="Q560" t="str">
        <f t="shared" si="53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17">
        <f t="shared" si="49"/>
        <v>50</v>
      </c>
      <c r="Q561" t="str">
        <f t="shared" si="53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17">
        <f t="shared" si="49"/>
        <v>4</v>
      </c>
      <c r="Q562" t="str">
        <f t="shared" si="53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17">
        <f t="shared" si="49"/>
        <v>27.5</v>
      </c>
      <c r="Q563" t="str">
        <f t="shared" si="53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7">
        <f t="shared" si="49"/>
        <v>0</v>
      </c>
      <c r="Q564" t="str">
        <f t="shared" si="53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17">
        <f t="shared" si="49"/>
        <v>34</v>
      </c>
      <c r="Q565" t="str">
        <f t="shared" si="53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17">
        <f t="shared" si="49"/>
        <v>1</v>
      </c>
      <c r="Q566" t="str">
        <f t="shared" si="53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7">
        <f t="shared" si="49"/>
        <v>0</v>
      </c>
      <c r="Q567" t="str">
        <f t="shared" si="53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17">
        <f t="shared" si="49"/>
        <v>1</v>
      </c>
      <c r="Q568" t="str">
        <f t="shared" si="53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7">
        <f t="shared" si="49"/>
        <v>0</v>
      </c>
      <c r="Q569" t="str">
        <f t="shared" si="53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17">
        <f t="shared" si="49"/>
        <v>49</v>
      </c>
      <c r="Q570" t="str">
        <f t="shared" si="53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17">
        <f t="shared" si="49"/>
        <v>20</v>
      </c>
      <c r="Q571" t="str">
        <f t="shared" si="53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17">
        <f t="shared" si="49"/>
        <v>142</v>
      </c>
      <c r="Q572" t="str">
        <f t="shared" si="53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17">
        <f t="shared" si="49"/>
        <v>53</v>
      </c>
      <c r="Q573" t="str">
        <f t="shared" si="53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7">
        <f t="shared" si="49"/>
        <v>0</v>
      </c>
      <c r="Q574" t="str">
        <f t="shared" si="53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17">
        <f t="shared" si="49"/>
        <v>38.444444444444443</v>
      </c>
      <c r="Q575" t="str">
        <f t="shared" si="53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17">
        <f t="shared" si="49"/>
        <v>20</v>
      </c>
      <c r="Q576" t="str">
        <f t="shared" si="53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17">
        <f t="shared" si="49"/>
        <v>64.75</v>
      </c>
      <c r="Q577" t="str">
        <f t="shared" si="53"/>
        <v>technology</v>
      </c>
      <c r="R577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17">
        <f t="shared" si="49"/>
        <v>1</v>
      </c>
      <c r="Q578" t="str">
        <f t="shared" si="53"/>
        <v>technology</v>
      </c>
      <c r="R578" t="str">
        <f t="shared" si="50"/>
        <v>web</v>
      </c>
      <c r="S578" s="9">
        <f t="shared" si="51"/>
        <v>42031.471666666665</v>
      </c>
      <c r="T578" s="9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17">
        <f t="shared" ref="P579:P642" si="55">IFERROR(E579/L579,0)</f>
        <v>10</v>
      </c>
      <c r="Q579" t="str">
        <f t="shared" si="53"/>
        <v>technology</v>
      </c>
      <c r="R579" t="str">
        <f t="shared" ref="R579:R642" si="56">RIGHT(N579,LEN(N579)-SEARCH("/",N579,1))</f>
        <v>web</v>
      </c>
      <c r="S579" s="9">
        <f t="shared" ref="S579:S642" si="57">((((J579/60)/60)/24)+DATE(1970,1,1))</f>
        <v>42450.589143518519</v>
      </c>
      <c r="T579" s="9">
        <f t="shared" ref="T579:T642" si="58">((((I579/60)/60)/24)+DATE(1970,1,1))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17">
        <f t="shared" si="55"/>
        <v>2</v>
      </c>
      <c r="Q580" t="str">
        <f t="shared" ref="Q580:Q643" si="59">LEFT(N580, SEARCH("/",N580,1)-1)</f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17">
        <f t="shared" si="55"/>
        <v>35</v>
      </c>
      <c r="Q581" t="str">
        <f t="shared" si="59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17">
        <f t="shared" si="55"/>
        <v>1</v>
      </c>
      <c r="Q582" t="str">
        <f t="shared" si="59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7">
        <f t="shared" si="55"/>
        <v>0</v>
      </c>
      <c r="Q583" t="str">
        <f t="shared" si="59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7">
        <f t="shared" si="55"/>
        <v>0</v>
      </c>
      <c r="Q584" t="str">
        <f t="shared" si="59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17">
        <f t="shared" si="55"/>
        <v>1</v>
      </c>
      <c r="Q585" t="str">
        <f t="shared" si="59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17">
        <f t="shared" si="55"/>
        <v>5</v>
      </c>
      <c r="Q586" t="str">
        <f t="shared" si="59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7">
        <f t="shared" si="55"/>
        <v>0</v>
      </c>
      <c r="Q587" t="str">
        <f t="shared" si="59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17">
        <f t="shared" si="55"/>
        <v>14</v>
      </c>
      <c r="Q588" t="str">
        <f t="shared" si="59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17">
        <f t="shared" si="55"/>
        <v>389.28571428571428</v>
      </c>
      <c r="Q589" t="str">
        <f t="shared" si="59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17">
        <f t="shared" si="55"/>
        <v>150.5</v>
      </c>
      <c r="Q590" t="str">
        <f t="shared" si="59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17">
        <f t="shared" si="55"/>
        <v>1</v>
      </c>
      <c r="Q591" t="str">
        <f t="shared" si="59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17">
        <f t="shared" si="55"/>
        <v>24.777777777777779</v>
      </c>
      <c r="Q592" t="str">
        <f t="shared" si="59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17">
        <f t="shared" si="55"/>
        <v>30.5</v>
      </c>
      <c r="Q593" t="str">
        <f t="shared" si="59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17">
        <f t="shared" si="55"/>
        <v>250</v>
      </c>
      <c r="Q594" t="str">
        <f t="shared" si="59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17">
        <f t="shared" si="55"/>
        <v>16.428571428571427</v>
      </c>
      <c r="Q595" t="str">
        <f t="shared" si="59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17">
        <f t="shared" si="55"/>
        <v>13</v>
      </c>
      <c r="Q596" t="str">
        <f t="shared" si="59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17">
        <f t="shared" si="55"/>
        <v>53.25</v>
      </c>
      <c r="Q597" t="str">
        <f t="shared" si="59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17">
        <f t="shared" si="55"/>
        <v>3</v>
      </c>
      <c r="Q598" t="str">
        <f t="shared" si="59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17">
        <f t="shared" si="55"/>
        <v>10</v>
      </c>
      <c r="Q599" t="str">
        <f t="shared" si="59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17">
        <f t="shared" si="55"/>
        <v>121.42857142857143</v>
      </c>
      <c r="Q600" t="str">
        <f t="shared" si="59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17">
        <f t="shared" si="55"/>
        <v>15.5</v>
      </c>
      <c r="Q601" t="str">
        <f t="shared" si="59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17">
        <f t="shared" si="55"/>
        <v>100</v>
      </c>
      <c r="Q602" t="str">
        <f t="shared" si="59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17">
        <f t="shared" si="55"/>
        <v>23.333333333333332</v>
      </c>
      <c r="Q603" t="str">
        <f t="shared" si="59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7">
        <f t="shared" si="55"/>
        <v>0</v>
      </c>
      <c r="Q604" t="str">
        <f t="shared" si="59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17">
        <f t="shared" si="55"/>
        <v>45.386153846153846</v>
      </c>
      <c r="Q605" t="str">
        <f t="shared" si="59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7">
        <f t="shared" si="55"/>
        <v>0</v>
      </c>
      <c r="Q606" t="str">
        <f t="shared" si="59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17">
        <f t="shared" si="55"/>
        <v>16.375</v>
      </c>
      <c r="Q607" t="str">
        <f t="shared" si="59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17">
        <f t="shared" si="55"/>
        <v>10</v>
      </c>
      <c r="Q608" t="str">
        <f t="shared" si="59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7">
        <f t="shared" si="55"/>
        <v>0</v>
      </c>
      <c r="Q609" t="str">
        <f t="shared" si="59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17">
        <f t="shared" si="55"/>
        <v>292.2</v>
      </c>
      <c r="Q610" t="str">
        <f t="shared" si="59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17">
        <f t="shared" si="55"/>
        <v>5</v>
      </c>
      <c r="Q611" t="str">
        <f t="shared" si="59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7">
        <f t="shared" si="55"/>
        <v>0</v>
      </c>
      <c r="Q612" t="str">
        <f t="shared" si="59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7">
        <f t="shared" si="55"/>
        <v>0</v>
      </c>
      <c r="Q613" t="str">
        <f t="shared" si="59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7">
        <f t="shared" si="55"/>
        <v>0</v>
      </c>
      <c r="Q614" t="str">
        <f t="shared" si="59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17">
        <f t="shared" si="55"/>
        <v>105.93388429752066</v>
      </c>
      <c r="Q615" t="str">
        <f t="shared" si="59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7">
        <f t="shared" si="55"/>
        <v>0</v>
      </c>
      <c r="Q616" t="str">
        <f t="shared" si="59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7">
        <f t="shared" si="55"/>
        <v>0</v>
      </c>
      <c r="Q617" t="str">
        <f t="shared" si="59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7">
        <f t="shared" si="55"/>
        <v>0</v>
      </c>
      <c r="Q618" t="str">
        <f t="shared" si="59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17">
        <f t="shared" si="55"/>
        <v>20</v>
      </c>
      <c r="Q619" t="str">
        <f t="shared" si="59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7">
        <f t="shared" si="55"/>
        <v>0</v>
      </c>
      <c r="Q620" t="str">
        <f t="shared" si="59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17">
        <f t="shared" si="55"/>
        <v>1</v>
      </c>
      <c r="Q621" t="str">
        <f t="shared" si="59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17">
        <f t="shared" si="55"/>
        <v>300</v>
      </c>
      <c r="Q622" t="str">
        <f t="shared" si="59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17">
        <f t="shared" si="55"/>
        <v>87</v>
      </c>
      <c r="Q623" t="str">
        <f t="shared" si="59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17">
        <f t="shared" si="55"/>
        <v>37.888888888888886</v>
      </c>
      <c r="Q624" t="str">
        <f t="shared" si="59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7">
        <f t="shared" si="55"/>
        <v>0</v>
      </c>
      <c r="Q625" t="str">
        <f t="shared" si="59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7">
        <f t="shared" si="55"/>
        <v>0</v>
      </c>
      <c r="Q626" t="str">
        <f t="shared" si="59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7">
        <f t="shared" si="55"/>
        <v>0</v>
      </c>
      <c r="Q627" t="str">
        <f t="shared" si="59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17">
        <f t="shared" si="55"/>
        <v>111.41025641025641</v>
      </c>
      <c r="Q628" t="str">
        <f t="shared" si="59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17">
        <f t="shared" si="55"/>
        <v>90</v>
      </c>
      <c r="Q629" t="str">
        <f t="shared" si="59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7">
        <f t="shared" si="55"/>
        <v>0</v>
      </c>
      <c r="Q630" t="str">
        <f t="shared" si="59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17">
        <f t="shared" si="55"/>
        <v>116.66666666666667</v>
      </c>
      <c r="Q631" t="str">
        <f t="shared" si="59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17">
        <f t="shared" si="55"/>
        <v>10</v>
      </c>
      <c r="Q632" t="str">
        <f t="shared" si="59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17">
        <f t="shared" si="55"/>
        <v>76.666666666666671</v>
      </c>
      <c r="Q633" t="str">
        <f t="shared" si="59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7">
        <f t="shared" si="55"/>
        <v>0</v>
      </c>
      <c r="Q634" t="str">
        <f t="shared" si="59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17">
        <f t="shared" si="55"/>
        <v>49.8</v>
      </c>
      <c r="Q635" t="str">
        <f t="shared" si="59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17">
        <f t="shared" si="55"/>
        <v>1</v>
      </c>
      <c r="Q636" t="str">
        <f t="shared" si="59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17">
        <f t="shared" si="55"/>
        <v>2</v>
      </c>
      <c r="Q637" t="str">
        <f t="shared" si="59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17">
        <f t="shared" si="55"/>
        <v>4</v>
      </c>
      <c r="Q638" t="str">
        <f t="shared" si="59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7">
        <f t="shared" si="55"/>
        <v>0</v>
      </c>
      <c r="Q639" t="str">
        <f t="shared" si="59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17">
        <f t="shared" si="55"/>
        <v>3</v>
      </c>
      <c r="Q640" t="str">
        <f t="shared" si="59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17">
        <f t="shared" si="55"/>
        <v>1</v>
      </c>
      <c r="Q641" t="str">
        <f t="shared" si="59"/>
        <v>technology</v>
      </c>
      <c r="R641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17">
        <f t="shared" si="55"/>
        <v>50.5</v>
      </c>
      <c r="Q642" t="str">
        <f t="shared" si="59"/>
        <v>technology</v>
      </c>
      <c r="R642" t="str">
        <f t="shared" si="56"/>
        <v>wearables</v>
      </c>
      <c r="S642" s="9">
        <f t="shared" si="57"/>
        <v>42683.420312500006</v>
      </c>
      <c r="T642" s="9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3" si="60">E643/D643</f>
        <v>1.1916249999999999</v>
      </c>
      <c r="P643" s="17">
        <f t="shared" ref="P643:P706" si="61">IFERROR(E643/L643,0)</f>
        <v>151.31746031746033</v>
      </c>
      <c r="Q643" t="str">
        <f t="shared" si="59"/>
        <v>technology</v>
      </c>
      <c r="R643" t="str">
        <f t="shared" ref="R643:R706" si="62">RIGHT(N643,LEN(N643)-SEARCH("/",N643,1))</f>
        <v>wearables</v>
      </c>
      <c r="S643" s="9">
        <f t="shared" ref="S643:S706" si="63">((((J643/60)/60)/24)+DATE(1970,1,1))</f>
        <v>42199.57</v>
      </c>
      <c r="T643" s="9">
        <f t="shared" ref="T643:T706" si="64">((((I643/60)/60)/24)+DATE(1970,1,1))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17">
        <f t="shared" si="61"/>
        <v>134.3592456301748</v>
      </c>
      <c r="Q644" t="str">
        <f t="shared" ref="Q644:Q707" si="65">LEFT(N644, SEARCH("/",N644,1)-1)</f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17">
        <f t="shared" si="61"/>
        <v>174.02631578947367</v>
      </c>
      <c r="Q645" t="str">
        <f t="shared" si="65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17">
        <f t="shared" si="61"/>
        <v>73.486268364348675</v>
      </c>
      <c r="Q646" t="str">
        <f t="shared" si="65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17">
        <f t="shared" si="61"/>
        <v>23.518987341772153</v>
      </c>
      <c r="Q647" t="str">
        <f t="shared" si="65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17">
        <f t="shared" si="61"/>
        <v>39.074444444444445</v>
      </c>
      <c r="Q648" t="str">
        <f t="shared" si="65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17">
        <f t="shared" si="61"/>
        <v>125.94117647058823</v>
      </c>
      <c r="Q649" t="str">
        <f t="shared" si="65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17">
        <f t="shared" si="61"/>
        <v>1644</v>
      </c>
      <c r="Q650" t="str">
        <f t="shared" si="65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17">
        <f t="shared" si="61"/>
        <v>42.670731707317074</v>
      </c>
      <c r="Q651" t="str">
        <f t="shared" si="65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17">
        <f t="shared" si="61"/>
        <v>35.125</v>
      </c>
      <c r="Q652" t="str">
        <f t="shared" si="65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17">
        <f t="shared" si="61"/>
        <v>239.35238095238094</v>
      </c>
      <c r="Q653" t="str">
        <f t="shared" si="65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17">
        <f t="shared" si="61"/>
        <v>107.64285714285714</v>
      </c>
      <c r="Q654" t="str">
        <f t="shared" si="65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17">
        <f t="shared" si="61"/>
        <v>95.830623306233065</v>
      </c>
      <c r="Q655" t="str">
        <f t="shared" si="65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17">
        <f t="shared" si="61"/>
        <v>31.663376110562684</v>
      </c>
      <c r="Q656" t="str">
        <f t="shared" si="65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17">
        <f t="shared" si="61"/>
        <v>42.886861313868614</v>
      </c>
      <c r="Q657" t="str">
        <f t="shared" si="65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17">
        <f t="shared" si="61"/>
        <v>122.73563218390805</v>
      </c>
      <c r="Q658" t="str">
        <f t="shared" si="65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17">
        <f t="shared" si="61"/>
        <v>190.45454545454547</v>
      </c>
      <c r="Q659" t="str">
        <f t="shared" si="65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17">
        <f t="shared" si="61"/>
        <v>109.33695652173913</v>
      </c>
      <c r="Q660" t="str">
        <f t="shared" si="65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17">
        <f t="shared" si="61"/>
        <v>143.66666666666666</v>
      </c>
      <c r="Q661" t="str">
        <f t="shared" si="65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17">
        <f t="shared" si="61"/>
        <v>84.944444444444443</v>
      </c>
      <c r="Q662" t="str">
        <f t="shared" si="65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17">
        <f t="shared" si="61"/>
        <v>10.555555555555555</v>
      </c>
      <c r="Q663" t="str">
        <f t="shared" si="65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17">
        <f t="shared" si="61"/>
        <v>39</v>
      </c>
      <c r="Q664" t="str">
        <f t="shared" si="65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17">
        <f t="shared" si="61"/>
        <v>100</v>
      </c>
      <c r="Q665" t="str">
        <f t="shared" si="65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17">
        <f t="shared" si="61"/>
        <v>31.172413793103448</v>
      </c>
      <c r="Q666" t="str">
        <f t="shared" si="65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17">
        <f t="shared" si="61"/>
        <v>155.33333333333334</v>
      </c>
      <c r="Q667" t="str">
        <f t="shared" si="65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17">
        <f t="shared" si="61"/>
        <v>2</v>
      </c>
      <c r="Q668" t="str">
        <f t="shared" si="65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17">
        <f t="shared" si="61"/>
        <v>178.92857142857142</v>
      </c>
      <c r="Q669" t="str">
        <f t="shared" si="65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17">
        <f t="shared" si="61"/>
        <v>27.36</v>
      </c>
      <c r="Q670" t="str">
        <f t="shared" si="65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17">
        <f t="shared" si="61"/>
        <v>1536.25</v>
      </c>
      <c r="Q671" t="str">
        <f t="shared" si="65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17">
        <f t="shared" si="61"/>
        <v>84.99677419354839</v>
      </c>
      <c r="Q672" t="str">
        <f t="shared" si="65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17">
        <f t="shared" si="61"/>
        <v>788.5333333333333</v>
      </c>
      <c r="Q673" t="str">
        <f t="shared" si="65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17">
        <f t="shared" si="61"/>
        <v>50.29767441860465</v>
      </c>
      <c r="Q674" t="str">
        <f t="shared" si="65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17">
        <f t="shared" si="61"/>
        <v>68.333333333333329</v>
      </c>
      <c r="Q675" t="str">
        <f t="shared" si="65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17">
        <f t="shared" si="61"/>
        <v>7.5</v>
      </c>
      <c r="Q676" t="str">
        <f t="shared" si="65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17">
        <f t="shared" si="61"/>
        <v>34.269230769230766</v>
      </c>
      <c r="Q677" t="str">
        <f t="shared" si="65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17">
        <f t="shared" si="61"/>
        <v>61.291666666666664</v>
      </c>
      <c r="Q678" t="str">
        <f t="shared" si="65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17">
        <f t="shared" si="61"/>
        <v>133.25</v>
      </c>
      <c r="Q679" t="str">
        <f t="shared" si="65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17">
        <f t="shared" si="61"/>
        <v>65.17647058823529</v>
      </c>
      <c r="Q680" t="str">
        <f t="shared" si="65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17">
        <f t="shared" si="61"/>
        <v>93.90425531914893</v>
      </c>
      <c r="Q681" t="str">
        <f t="shared" si="65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17">
        <f t="shared" si="61"/>
        <v>150.65116279069767</v>
      </c>
      <c r="Q682" t="str">
        <f t="shared" si="65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17">
        <f t="shared" si="61"/>
        <v>1</v>
      </c>
      <c r="Q683" t="str">
        <f t="shared" si="65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17">
        <f t="shared" si="61"/>
        <v>13.25</v>
      </c>
      <c r="Q684" t="str">
        <f t="shared" si="65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17">
        <f t="shared" si="61"/>
        <v>99.333333333333329</v>
      </c>
      <c r="Q685" t="str">
        <f t="shared" si="65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17">
        <f t="shared" si="61"/>
        <v>177.39259259259259</v>
      </c>
      <c r="Q686" t="str">
        <f t="shared" si="65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17">
        <f t="shared" si="61"/>
        <v>55.3</v>
      </c>
      <c r="Q687" t="str">
        <f t="shared" si="65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7">
        <f t="shared" si="61"/>
        <v>0</v>
      </c>
      <c r="Q688" t="str">
        <f t="shared" si="65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17">
        <f t="shared" si="61"/>
        <v>591.66666666666663</v>
      </c>
      <c r="Q689" t="str">
        <f t="shared" si="65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17">
        <f t="shared" si="61"/>
        <v>405.5</v>
      </c>
      <c r="Q690" t="str">
        <f t="shared" si="65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17">
        <f t="shared" si="61"/>
        <v>343.14732142857144</v>
      </c>
      <c r="Q691" t="str">
        <f t="shared" si="65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17">
        <f t="shared" si="61"/>
        <v>72.588235294117652</v>
      </c>
      <c r="Q692" t="str">
        <f t="shared" si="65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17">
        <f t="shared" si="61"/>
        <v>26</v>
      </c>
      <c r="Q693" t="str">
        <f t="shared" si="65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17">
        <f t="shared" si="61"/>
        <v>6.4975124378109452</v>
      </c>
      <c r="Q694" t="str">
        <f t="shared" si="65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17">
        <f t="shared" si="61"/>
        <v>119.38513513513513</v>
      </c>
      <c r="Q695" t="str">
        <f t="shared" si="65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17">
        <f t="shared" si="61"/>
        <v>84.285714285714292</v>
      </c>
      <c r="Q696" t="str">
        <f t="shared" si="65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17">
        <f t="shared" si="61"/>
        <v>90.857142857142861</v>
      </c>
      <c r="Q697" t="str">
        <f t="shared" si="65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17">
        <f t="shared" si="61"/>
        <v>1</v>
      </c>
      <c r="Q698" t="str">
        <f t="shared" si="65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17">
        <f t="shared" si="61"/>
        <v>20.342105263157894</v>
      </c>
      <c r="Q699" t="str">
        <f t="shared" si="65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17">
        <f t="shared" si="61"/>
        <v>530.68965517241384</v>
      </c>
      <c r="Q700" t="str">
        <f t="shared" si="65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17">
        <f t="shared" si="61"/>
        <v>120.39184269662923</v>
      </c>
      <c r="Q701" t="str">
        <f t="shared" si="65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17">
        <f t="shared" si="61"/>
        <v>13</v>
      </c>
      <c r="Q702" t="str">
        <f t="shared" si="65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17">
        <f t="shared" si="61"/>
        <v>291.33333333333331</v>
      </c>
      <c r="Q703" t="str">
        <f t="shared" si="65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17">
        <f t="shared" si="61"/>
        <v>124.9191891891892</v>
      </c>
      <c r="Q704" t="str">
        <f t="shared" si="65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ref="O705:O768" si="66">E705/D705</f>
        <v>5.5800000000000002E-2</v>
      </c>
      <c r="P705" s="17">
        <f t="shared" si="61"/>
        <v>119.57142857142857</v>
      </c>
      <c r="Q705" t="str">
        <f t="shared" si="65"/>
        <v>technology</v>
      </c>
      <c r="R705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6"/>
        <v>8.7454545454545458E-3</v>
      </c>
      <c r="P706" s="17">
        <f t="shared" si="61"/>
        <v>120.25</v>
      </c>
      <c r="Q706" t="str">
        <f t="shared" si="65"/>
        <v>technology</v>
      </c>
      <c r="R706" t="str">
        <f t="shared" si="62"/>
        <v>wearables</v>
      </c>
      <c r="S706" s="9">
        <f t="shared" si="63"/>
        <v>42726.192916666667</v>
      </c>
      <c r="T706" s="9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17">
        <f t="shared" ref="P707:P770" si="67">IFERROR(E707/L707,0)</f>
        <v>195.4</v>
      </c>
      <c r="Q707" t="str">
        <f t="shared" si="65"/>
        <v>technology</v>
      </c>
      <c r="R707" t="str">
        <f t="shared" ref="R707:R770" si="68">RIGHT(N707,LEN(N707)-SEARCH("/",N707,1))</f>
        <v>wearables</v>
      </c>
      <c r="S707" s="9">
        <f t="shared" ref="S707:S770" si="69">((((J707/60)/60)/24)+DATE(1970,1,1))</f>
        <v>42726.491643518515</v>
      </c>
      <c r="T707" s="9">
        <f t="shared" ref="T707:T770" si="70">((((I707/60)/60)/24)+DATE(1970,1,1))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7">
        <f t="shared" si="67"/>
        <v>0</v>
      </c>
      <c r="Q708" t="str">
        <f t="shared" ref="Q708:Q771" si="71">LEFT(N708, SEARCH("/",N708,1)-1)</f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17">
        <f t="shared" si="67"/>
        <v>117.69868421052631</v>
      </c>
      <c r="Q709" t="str">
        <f t="shared" si="71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17">
        <f t="shared" si="67"/>
        <v>23.948509485094849</v>
      </c>
      <c r="Q710" t="str">
        <f t="shared" si="71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17">
        <f t="shared" si="67"/>
        <v>30.5</v>
      </c>
      <c r="Q711" t="str">
        <f t="shared" si="71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7">
        <f t="shared" si="67"/>
        <v>0</v>
      </c>
      <c r="Q712" t="str">
        <f t="shared" si="71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17">
        <f t="shared" si="67"/>
        <v>99.973372781065095</v>
      </c>
      <c r="Q713" t="str">
        <f t="shared" si="71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17">
        <f t="shared" si="67"/>
        <v>26.25</v>
      </c>
      <c r="Q714" t="str">
        <f t="shared" si="71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17">
        <f t="shared" si="67"/>
        <v>199</v>
      </c>
      <c r="Q715" t="str">
        <f t="shared" si="71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17">
        <f t="shared" si="67"/>
        <v>80.321428571428569</v>
      </c>
      <c r="Q716" t="str">
        <f t="shared" si="71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17">
        <f t="shared" si="67"/>
        <v>115.75</v>
      </c>
      <c r="Q717" t="str">
        <f t="shared" si="71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17">
        <f t="shared" si="67"/>
        <v>44.6875</v>
      </c>
      <c r="Q718" t="str">
        <f t="shared" si="71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17">
        <f t="shared" si="67"/>
        <v>76.25</v>
      </c>
      <c r="Q719" t="str">
        <f t="shared" si="71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17">
        <f t="shared" si="67"/>
        <v>22.5</v>
      </c>
      <c r="Q720" t="str">
        <f t="shared" si="71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17">
        <f t="shared" si="67"/>
        <v>19.399999999999999</v>
      </c>
      <c r="Q721" t="str">
        <f t="shared" si="71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17">
        <f t="shared" si="67"/>
        <v>66.707317073170728</v>
      </c>
      <c r="Q722" t="str">
        <f t="shared" si="71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17">
        <f t="shared" si="67"/>
        <v>84.142857142857139</v>
      </c>
      <c r="Q723" t="str">
        <f t="shared" si="71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17">
        <f t="shared" si="67"/>
        <v>215.72549019607843</v>
      </c>
      <c r="Q724" t="str">
        <f t="shared" si="71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17">
        <f t="shared" si="67"/>
        <v>54.69</v>
      </c>
      <c r="Q725" t="str">
        <f t="shared" si="71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17">
        <f t="shared" si="67"/>
        <v>51.62944055944056</v>
      </c>
      <c r="Q726" t="str">
        <f t="shared" si="71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17">
        <f t="shared" si="67"/>
        <v>143.35714285714286</v>
      </c>
      <c r="Q727" t="str">
        <f t="shared" si="71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17">
        <f t="shared" si="67"/>
        <v>72.428571428571431</v>
      </c>
      <c r="Q728" t="str">
        <f t="shared" si="71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17">
        <f t="shared" si="67"/>
        <v>36.530201342281877</v>
      </c>
      <c r="Q729" t="str">
        <f t="shared" si="71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17">
        <f t="shared" si="67"/>
        <v>60.903461538461535</v>
      </c>
      <c r="Q730" t="str">
        <f t="shared" si="71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17">
        <f t="shared" si="67"/>
        <v>43.55</v>
      </c>
      <c r="Q731" t="str">
        <f t="shared" si="71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17">
        <f t="shared" si="67"/>
        <v>99.766037735849054</v>
      </c>
      <c r="Q732" t="str">
        <f t="shared" si="71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17">
        <f t="shared" si="67"/>
        <v>88.732394366197184</v>
      </c>
      <c r="Q733" t="str">
        <f t="shared" si="71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17">
        <f t="shared" si="67"/>
        <v>4.9230769230769234</v>
      </c>
      <c r="Q734" t="str">
        <f t="shared" si="71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17">
        <f t="shared" si="67"/>
        <v>17.822485207100591</v>
      </c>
      <c r="Q735" t="str">
        <f t="shared" si="71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17">
        <f t="shared" si="67"/>
        <v>187.19298245614036</v>
      </c>
      <c r="Q736" t="str">
        <f t="shared" si="71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17">
        <f t="shared" si="67"/>
        <v>234.80786026200875</v>
      </c>
      <c r="Q737" t="str">
        <f t="shared" si="71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17">
        <f t="shared" si="67"/>
        <v>105.04629629629629</v>
      </c>
      <c r="Q738" t="str">
        <f t="shared" si="71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17">
        <f t="shared" si="67"/>
        <v>56.666666666666664</v>
      </c>
      <c r="Q739" t="str">
        <f t="shared" si="71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17">
        <f t="shared" si="67"/>
        <v>39.048780487804876</v>
      </c>
      <c r="Q740" t="str">
        <f t="shared" si="71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17">
        <f t="shared" si="67"/>
        <v>68.345323741007192</v>
      </c>
      <c r="Q741" t="str">
        <f t="shared" si="71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17">
        <f t="shared" si="67"/>
        <v>169.57894736842104</v>
      </c>
      <c r="Q742" t="str">
        <f t="shared" si="71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17">
        <f t="shared" si="67"/>
        <v>141.42340425531913</v>
      </c>
      <c r="Q743" t="str">
        <f t="shared" si="71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17">
        <f t="shared" si="67"/>
        <v>67.391304347826093</v>
      </c>
      <c r="Q744" t="str">
        <f t="shared" si="71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17">
        <f t="shared" si="67"/>
        <v>54.266666666666666</v>
      </c>
      <c r="Q745" t="str">
        <f t="shared" si="71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17">
        <f t="shared" si="67"/>
        <v>82.516129032258064</v>
      </c>
      <c r="Q746" t="str">
        <f t="shared" si="71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17">
        <f t="shared" si="67"/>
        <v>53.729729729729726</v>
      </c>
      <c r="Q747" t="str">
        <f t="shared" si="71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17">
        <f t="shared" si="67"/>
        <v>34.206185567010309</v>
      </c>
      <c r="Q748" t="str">
        <f t="shared" si="71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17">
        <f t="shared" si="67"/>
        <v>127.32727272727273</v>
      </c>
      <c r="Q749" t="str">
        <f t="shared" si="71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17">
        <f t="shared" si="67"/>
        <v>45.56818181818182</v>
      </c>
      <c r="Q750" t="str">
        <f t="shared" si="71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17">
        <f t="shared" si="67"/>
        <v>95.963636363636368</v>
      </c>
      <c r="Q751" t="str">
        <f t="shared" si="71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17">
        <f t="shared" si="67"/>
        <v>77.271186440677965</v>
      </c>
      <c r="Q752" t="str">
        <f t="shared" si="71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17">
        <f t="shared" si="67"/>
        <v>57.338709677419352</v>
      </c>
      <c r="Q753" t="str">
        <f t="shared" si="71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17">
        <f t="shared" si="67"/>
        <v>53.19047619047619</v>
      </c>
      <c r="Q754" t="str">
        <f t="shared" si="71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17">
        <f t="shared" si="67"/>
        <v>492.30769230769232</v>
      </c>
      <c r="Q755" t="str">
        <f t="shared" si="71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17">
        <f t="shared" si="67"/>
        <v>42.346938775510203</v>
      </c>
      <c r="Q756" t="str">
        <f t="shared" si="71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17">
        <f t="shared" si="67"/>
        <v>37.466029411764708</v>
      </c>
      <c r="Q757" t="str">
        <f t="shared" si="71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17">
        <f t="shared" si="67"/>
        <v>37.454545454545453</v>
      </c>
      <c r="Q758" t="str">
        <f t="shared" si="71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17">
        <f t="shared" si="67"/>
        <v>33.055555555555557</v>
      </c>
      <c r="Q759" t="str">
        <f t="shared" si="71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17">
        <f t="shared" si="67"/>
        <v>134.21052631578948</v>
      </c>
      <c r="Q760" t="str">
        <f t="shared" si="71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17">
        <f t="shared" si="67"/>
        <v>51.474747474747474</v>
      </c>
      <c r="Q761" t="str">
        <f t="shared" si="71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7">
        <f t="shared" si="67"/>
        <v>0</v>
      </c>
      <c r="Q762" t="str">
        <f t="shared" si="71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17">
        <f t="shared" si="67"/>
        <v>39.166666666666664</v>
      </c>
      <c r="Q763" t="str">
        <f t="shared" si="71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7">
        <f t="shared" si="67"/>
        <v>0</v>
      </c>
      <c r="Q764" t="str">
        <f t="shared" si="71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17">
        <f t="shared" si="67"/>
        <v>5</v>
      </c>
      <c r="Q765" t="str">
        <f t="shared" si="71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7">
        <f t="shared" si="67"/>
        <v>0</v>
      </c>
      <c r="Q766" t="str">
        <f t="shared" si="71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17">
        <f t="shared" si="67"/>
        <v>57.295454545454547</v>
      </c>
      <c r="Q767" t="str">
        <f t="shared" si="71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7">
        <f t="shared" si="67"/>
        <v>0</v>
      </c>
      <c r="Q768" t="str">
        <f t="shared" si="71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ref="O769:O832" si="72">E769/D769</f>
        <v>3.5400000000000001E-2</v>
      </c>
      <c r="P769" s="17">
        <f t="shared" si="67"/>
        <v>59</v>
      </c>
      <c r="Q769" t="str">
        <f t="shared" si="71"/>
        <v>publishing</v>
      </c>
      <c r="R769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2"/>
        <v>0</v>
      </c>
      <c r="P770" s="17">
        <f t="shared" si="67"/>
        <v>0</v>
      </c>
      <c r="Q770" t="str">
        <f t="shared" si="71"/>
        <v>publishing</v>
      </c>
      <c r="R770" t="str">
        <f t="shared" si="68"/>
        <v>fiction</v>
      </c>
      <c r="S770" s="9">
        <f t="shared" si="69"/>
        <v>41594.207060185188</v>
      </c>
      <c r="T770" s="9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17">
        <f t="shared" ref="P771:P834" si="73">IFERROR(E771/L771,0)</f>
        <v>31.846153846153847</v>
      </c>
      <c r="Q771" t="str">
        <f t="shared" si="71"/>
        <v>publishing</v>
      </c>
      <c r="R771" t="str">
        <f t="shared" ref="R771:R834" si="74">RIGHT(N771,LEN(N771)-SEARCH("/",N771,1))</f>
        <v>fiction</v>
      </c>
      <c r="S771" s="9">
        <f t="shared" ref="S771:S834" si="75">((((J771/60)/60)/24)+DATE(1970,1,1))</f>
        <v>41604.996458333335</v>
      </c>
      <c r="T771" s="9">
        <f t="shared" ref="T771:T834" si="76">((((I771/60)/60)/24)+DATE(1970,1,1))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7">
        <f t="shared" si="73"/>
        <v>0</v>
      </c>
      <c r="Q772" t="str">
        <f t="shared" ref="Q772:Q835" si="77">LEFT(N772, SEARCH("/",N772,1)-1)</f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17">
        <f t="shared" si="73"/>
        <v>10</v>
      </c>
      <c r="Q773" t="str">
        <f t="shared" si="77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17">
        <f t="shared" si="73"/>
        <v>50</v>
      </c>
      <c r="Q774" t="str">
        <f t="shared" si="77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17">
        <f t="shared" si="73"/>
        <v>16</v>
      </c>
      <c r="Q775" t="str">
        <f t="shared" si="77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17">
        <f t="shared" si="73"/>
        <v>39</v>
      </c>
      <c r="Q776" t="str">
        <f t="shared" si="77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17">
        <f t="shared" si="73"/>
        <v>34</v>
      </c>
      <c r="Q777" t="str">
        <f t="shared" si="77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17">
        <f t="shared" si="73"/>
        <v>63.122807017543863</v>
      </c>
      <c r="Q778" t="str">
        <f t="shared" si="77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17">
        <f t="shared" si="73"/>
        <v>7</v>
      </c>
      <c r="Q779" t="str">
        <f t="shared" si="77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17">
        <f t="shared" si="73"/>
        <v>2</v>
      </c>
      <c r="Q780" t="str">
        <f t="shared" si="77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17">
        <f t="shared" si="73"/>
        <v>66.666666666666671</v>
      </c>
      <c r="Q781" t="str">
        <f t="shared" si="77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17">
        <f t="shared" si="73"/>
        <v>38.518518518518519</v>
      </c>
      <c r="Q782" t="str">
        <f t="shared" si="77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17">
        <f t="shared" si="73"/>
        <v>42.609200000000001</v>
      </c>
      <c r="Q783" t="str">
        <f t="shared" si="77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17">
        <f t="shared" si="73"/>
        <v>50</v>
      </c>
      <c r="Q784" t="str">
        <f t="shared" si="77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17">
        <f t="shared" si="73"/>
        <v>63.485714285714288</v>
      </c>
      <c r="Q785" t="str">
        <f t="shared" si="77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17">
        <f t="shared" si="73"/>
        <v>102.5</v>
      </c>
      <c r="Q786" t="str">
        <f t="shared" si="77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17">
        <f t="shared" si="73"/>
        <v>31.142758620689655</v>
      </c>
      <c r="Q787" t="str">
        <f t="shared" si="77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17">
        <f t="shared" si="73"/>
        <v>162.27272727272728</v>
      </c>
      <c r="Q788" t="str">
        <f t="shared" si="77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17">
        <f t="shared" si="73"/>
        <v>80.588235294117652</v>
      </c>
      <c r="Q789" t="str">
        <f t="shared" si="77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17">
        <f t="shared" si="73"/>
        <v>59.85441176470588</v>
      </c>
      <c r="Q790" t="str">
        <f t="shared" si="77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17">
        <f t="shared" si="73"/>
        <v>132.85714285714286</v>
      </c>
      <c r="Q791" t="str">
        <f t="shared" si="77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17">
        <f t="shared" si="73"/>
        <v>92.547820512820508</v>
      </c>
      <c r="Q792" t="str">
        <f t="shared" si="77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17">
        <f t="shared" si="73"/>
        <v>60.859375</v>
      </c>
      <c r="Q793" t="str">
        <f t="shared" si="77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17">
        <f t="shared" si="73"/>
        <v>41.851833333333339</v>
      </c>
      <c r="Q794" t="str">
        <f t="shared" si="77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17">
        <f t="shared" si="73"/>
        <v>88.325937499999995</v>
      </c>
      <c r="Q795" t="str">
        <f t="shared" si="77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17">
        <f t="shared" si="73"/>
        <v>158.96226415094338</v>
      </c>
      <c r="Q796" t="str">
        <f t="shared" si="77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17">
        <f t="shared" si="73"/>
        <v>85.054347826086953</v>
      </c>
      <c r="Q797" t="str">
        <f t="shared" si="77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17">
        <f t="shared" si="73"/>
        <v>112.61111111111111</v>
      </c>
      <c r="Q798" t="str">
        <f t="shared" si="77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17">
        <f t="shared" si="73"/>
        <v>45.436619718309856</v>
      </c>
      <c r="Q799" t="str">
        <f t="shared" si="77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17">
        <f t="shared" si="73"/>
        <v>46.218390804597703</v>
      </c>
      <c r="Q800" t="str">
        <f t="shared" si="77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17">
        <f t="shared" si="73"/>
        <v>178.60714285714286</v>
      </c>
      <c r="Q801" t="str">
        <f t="shared" si="77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17">
        <f t="shared" si="73"/>
        <v>40.75</v>
      </c>
      <c r="Q802" t="str">
        <f t="shared" si="77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17">
        <f t="shared" si="73"/>
        <v>43.733921568627444</v>
      </c>
      <c r="Q803" t="str">
        <f t="shared" si="77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17">
        <f t="shared" si="73"/>
        <v>81.066666666666663</v>
      </c>
      <c r="Q804" t="str">
        <f t="shared" si="77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17">
        <f t="shared" si="73"/>
        <v>74.60526315789474</v>
      </c>
      <c r="Q805" t="str">
        <f t="shared" si="77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17">
        <f t="shared" si="73"/>
        <v>305.55555555555554</v>
      </c>
      <c r="Q806" t="str">
        <f t="shared" si="77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17">
        <f t="shared" si="73"/>
        <v>58.333333333333336</v>
      </c>
      <c r="Q807" t="str">
        <f t="shared" si="77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17">
        <f t="shared" si="73"/>
        <v>117.67605633802818</v>
      </c>
      <c r="Q808" t="str">
        <f t="shared" si="77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17">
        <f t="shared" si="73"/>
        <v>73.771929824561397</v>
      </c>
      <c r="Q809" t="str">
        <f t="shared" si="77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17">
        <f t="shared" si="73"/>
        <v>104.65116279069767</v>
      </c>
      <c r="Q810" t="str">
        <f t="shared" si="77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17">
        <f t="shared" si="73"/>
        <v>79.82692307692308</v>
      </c>
      <c r="Q811" t="str">
        <f t="shared" si="77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17">
        <f t="shared" si="73"/>
        <v>58.333333333333336</v>
      </c>
      <c r="Q812" t="str">
        <f t="shared" si="77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17">
        <f t="shared" si="73"/>
        <v>86.666666666666671</v>
      </c>
      <c r="Q813" t="str">
        <f t="shared" si="77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17">
        <f t="shared" si="73"/>
        <v>27.606060606060606</v>
      </c>
      <c r="Q814" t="str">
        <f t="shared" si="77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17">
        <f t="shared" si="73"/>
        <v>24.999375000000001</v>
      </c>
      <c r="Q815" t="str">
        <f t="shared" si="77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17">
        <f t="shared" si="73"/>
        <v>45.464285714285715</v>
      </c>
      <c r="Q816" t="str">
        <f t="shared" si="77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17">
        <f t="shared" si="73"/>
        <v>99.534883720930239</v>
      </c>
      <c r="Q817" t="str">
        <f t="shared" si="77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17">
        <f t="shared" si="73"/>
        <v>39.31</v>
      </c>
      <c r="Q818" t="str">
        <f t="shared" si="77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17">
        <f t="shared" si="73"/>
        <v>89.419999999999987</v>
      </c>
      <c r="Q819" t="str">
        <f t="shared" si="77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17">
        <f t="shared" si="73"/>
        <v>28.684210526315791</v>
      </c>
      <c r="Q820" t="str">
        <f t="shared" si="77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17">
        <f t="shared" si="73"/>
        <v>31.071428571428573</v>
      </c>
      <c r="Q821" t="str">
        <f t="shared" si="77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17">
        <f t="shared" si="73"/>
        <v>70.55263157894737</v>
      </c>
      <c r="Q822" t="str">
        <f t="shared" si="77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17">
        <f t="shared" si="73"/>
        <v>224.12820512820514</v>
      </c>
      <c r="Q823" t="str">
        <f t="shared" si="77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17">
        <f t="shared" si="73"/>
        <v>51.811594202898547</v>
      </c>
      <c r="Q824" t="str">
        <f t="shared" si="77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17">
        <f t="shared" si="73"/>
        <v>43.515151515151516</v>
      </c>
      <c r="Q825" t="str">
        <f t="shared" si="77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17">
        <f t="shared" si="73"/>
        <v>39.816666666666663</v>
      </c>
      <c r="Q826" t="str">
        <f t="shared" si="77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17">
        <f t="shared" si="73"/>
        <v>126.8080808080808</v>
      </c>
      <c r="Q827" t="str">
        <f t="shared" si="77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17">
        <f t="shared" si="73"/>
        <v>113.87755102040816</v>
      </c>
      <c r="Q828" t="str">
        <f t="shared" si="77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17">
        <f t="shared" si="73"/>
        <v>28.181818181818183</v>
      </c>
      <c r="Q829" t="str">
        <f t="shared" si="77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17">
        <f t="shared" si="73"/>
        <v>36.60526315789474</v>
      </c>
      <c r="Q830" t="str">
        <f t="shared" si="77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17">
        <f t="shared" si="73"/>
        <v>32.5</v>
      </c>
      <c r="Q831" t="str">
        <f t="shared" si="77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17">
        <f t="shared" si="73"/>
        <v>60.65625</v>
      </c>
      <c r="Q832" t="str">
        <f t="shared" si="77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ref="O833:O896" si="78">E833/D833</f>
        <v>2.3333333333333335</v>
      </c>
      <c r="P833" s="17">
        <f t="shared" si="73"/>
        <v>175</v>
      </c>
      <c r="Q833" t="str">
        <f t="shared" si="77"/>
        <v>music</v>
      </c>
      <c r="R833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8"/>
        <v>1.0060706666666666</v>
      </c>
      <c r="P834" s="17">
        <f t="shared" si="73"/>
        <v>97.993896103896105</v>
      </c>
      <c r="Q834" t="str">
        <f t="shared" si="77"/>
        <v>music</v>
      </c>
      <c r="R834" t="str">
        <f t="shared" si="74"/>
        <v>rock</v>
      </c>
      <c r="S834" s="9">
        <f t="shared" si="75"/>
        <v>40869.675173611111</v>
      </c>
      <c r="T834" s="9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17">
        <f t="shared" ref="P835:P898" si="79">IFERROR(E835/L835,0)</f>
        <v>148.78048780487805</v>
      </c>
      <c r="Q835" t="str">
        <f t="shared" si="77"/>
        <v>music</v>
      </c>
      <c r="R835" t="str">
        <f t="shared" ref="R835:R898" si="80">RIGHT(N835,LEN(N835)-SEARCH("/",N835,1))</f>
        <v>rock</v>
      </c>
      <c r="S835" s="9">
        <f t="shared" ref="S835:S898" si="81">((((J835/60)/60)/24)+DATE(1970,1,1))</f>
        <v>41718.878182870372</v>
      </c>
      <c r="T835" s="9">
        <f t="shared" ref="T835:T898" si="82">((((I835/60)/60)/24)+DATE(1970,1,1))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17">
        <f t="shared" si="79"/>
        <v>96.08</v>
      </c>
      <c r="Q836" t="str">
        <f t="shared" ref="Q836:Q899" si="83">LEFT(N836, SEARCH("/",N836,1)-1)</f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17">
        <f t="shared" si="79"/>
        <v>58.625</v>
      </c>
      <c r="Q837" t="str">
        <f t="shared" si="83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17">
        <f t="shared" si="79"/>
        <v>109.70695652173914</v>
      </c>
      <c r="Q838" t="str">
        <f t="shared" si="83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17">
        <f t="shared" si="79"/>
        <v>49.112903225806448</v>
      </c>
      <c r="Q839" t="str">
        <f t="shared" si="83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17">
        <f t="shared" si="79"/>
        <v>47.672131147540981</v>
      </c>
      <c r="Q840" t="str">
        <f t="shared" si="83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17">
        <f t="shared" si="79"/>
        <v>60.737812499999997</v>
      </c>
      <c r="Q841" t="str">
        <f t="shared" si="83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17">
        <f t="shared" si="79"/>
        <v>63.37715789473684</v>
      </c>
      <c r="Q842" t="str">
        <f t="shared" si="83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17">
        <f t="shared" si="79"/>
        <v>53.893617021276597</v>
      </c>
      <c r="Q843" t="str">
        <f t="shared" si="83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17">
        <f t="shared" si="79"/>
        <v>66.871794871794876</v>
      </c>
      <c r="Q844" t="str">
        <f t="shared" si="83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17">
        <f t="shared" si="79"/>
        <v>63.102362204724407</v>
      </c>
      <c r="Q845" t="str">
        <f t="shared" si="83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17">
        <f t="shared" si="79"/>
        <v>36.628930817610062</v>
      </c>
      <c r="Q846" t="str">
        <f t="shared" si="83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17">
        <f t="shared" si="79"/>
        <v>34.005706214689269</v>
      </c>
      <c r="Q847" t="str">
        <f t="shared" si="83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17">
        <f t="shared" si="79"/>
        <v>28.553404255319148</v>
      </c>
      <c r="Q848" t="str">
        <f t="shared" si="83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17">
        <f t="shared" si="79"/>
        <v>10</v>
      </c>
      <c r="Q849" t="str">
        <f t="shared" si="83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17">
        <f t="shared" si="79"/>
        <v>18.75</v>
      </c>
      <c r="Q850" t="str">
        <f t="shared" si="83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17">
        <f t="shared" si="79"/>
        <v>41.704347826086959</v>
      </c>
      <c r="Q851" t="str">
        <f t="shared" si="83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17">
        <f t="shared" si="79"/>
        <v>46.669172932330824</v>
      </c>
      <c r="Q852" t="str">
        <f t="shared" si="83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17">
        <f t="shared" si="79"/>
        <v>37.271428571428572</v>
      </c>
      <c r="Q853" t="str">
        <f t="shared" si="83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17">
        <f t="shared" si="79"/>
        <v>59.258064516129032</v>
      </c>
      <c r="Q854" t="str">
        <f t="shared" si="83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17">
        <f t="shared" si="79"/>
        <v>30</v>
      </c>
      <c r="Q855" t="str">
        <f t="shared" si="83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17">
        <f t="shared" si="79"/>
        <v>65.8623246492986</v>
      </c>
      <c r="Q856" t="str">
        <f t="shared" si="83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17">
        <f t="shared" si="79"/>
        <v>31.914893617021278</v>
      </c>
      <c r="Q857" t="str">
        <f t="shared" si="83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17">
        <f t="shared" si="79"/>
        <v>19.464285714285715</v>
      </c>
      <c r="Q858" t="str">
        <f t="shared" si="83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17">
        <f t="shared" si="79"/>
        <v>50</v>
      </c>
      <c r="Q859" t="str">
        <f t="shared" si="83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17">
        <f t="shared" si="79"/>
        <v>22.737763157894737</v>
      </c>
      <c r="Q860" t="str">
        <f t="shared" si="83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17">
        <f t="shared" si="79"/>
        <v>42.724489795918366</v>
      </c>
      <c r="Q861" t="str">
        <f t="shared" si="83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17">
        <f t="shared" si="79"/>
        <v>52.916666666666664</v>
      </c>
      <c r="Q862" t="str">
        <f t="shared" si="83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17">
        <f t="shared" si="79"/>
        <v>50.5</v>
      </c>
      <c r="Q863" t="str">
        <f t="shared" si="83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17">
        <f t="shared" si="79"/>
        <v>42.5</v>
      </c>
      <c r="Q864" t="str">
        <f t="shared" si="83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17">
        <f t="shared" si="79"/>
        <v>18</v>
      </c>
      <c r="Q865" t="str">
        <f t="shared" si="83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17">
        <f t="shared" si="79"/>
        <v>34.177215189873415</v>
      </c>
      <c r="Q866" t="str">
        <f t="shared" si="83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17">
        <f t="shared" si="79"/>
        <v>22.5</v>
      </c>
      <c r="Q867" t="str">
        <f t="shared" si="83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17">
        <f t="shared" si="79"/>
        <v>58.18181818181818</v>
      </c>
      <c r="Q868" t="str">
        <f t="shared" si="83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17">
        <f t="shared" si="79"/>
        <v>109.18181818181819</v>
      </c>
      <c r="Q869" t="str">
        <f t="shared" si="83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17">
        <f t="shared" si="79"/>
        <v>50</v>
      </c>
      <c r="Q870" t="str">
        <f t="shared" si="83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17">
        <f t="shared" si="79"/>
        <v>346.66666666666669</v>
      </c>
      <c r="Q871" t="str">
        <f t="shared" si="83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17">
        <f t="shared" si="79"/>
        <v>12.4</v>
      </c>
      <c r="Q872" t="str">
        <f t="shared" si="83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17">
        <f t="shared" si="79"/>
        <v>27.083333333333332</v>
      </c>
      <c r="Q873" t="str">
        <f t="shared" si="83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17">
        <f t="shared" si="79"/>
        <v>32.5</v>
      </c>
      <c r="Q874" t="str">
        <f t="shared" si="83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17">
        <f t="shared" si="79"/>
        <v>9</v>
      </c>
      <c r="Q875" t="str">
        <f t="shared" si="83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17">
        <f t="shared" si="79"/>
        <v>34.761904761904759</v>
      </c>
      <c r="Q876" t="str">
        <f t="shared" si="83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7">
        <f t="shared" si="79"/>
        <v>0</v>
      </c>
      <c r="Q877" t="str">
        <f t="shared" si="83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17">
        <f t="shared" si="79"/>
        <v>28.577777777777779</v>
      </c>
      <c r="Q878" t="str">
        <f t="shared" si="83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17">
        <f t="shared" si="79"/>
        <v>46.586206896551722</v>
      </c>
      <c r="Q879" t="str">
        <f t="shared" si="83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17">
        <f t="shared" si="79"/>
        <v>32.5</v>
      </c>
      <c r="Q880" t="str">
        <f t="shared" si="83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17">
        <f t="shared" si="79"/>
        <v>21.466666666666665</v>
      </c>
      <c r="Q881" t="str">
        <f t="shared" si="83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17">
        <f t="shared" si="79"/>
        <v>14.125</v>
      </c>
      <c r="Q882" t="str">
        <f t="shared" si="83"/>
        <v>music</v>
      </c>
      <c r="R882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17">
        <f t="shared" si="79"/>
        <v>30</v>
      </c>
      <c r="Q883" t="str">
        <f t="shared" si="83"/>
        <v>music</v>
      </c>
      <c r="R883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17">
        <f t="shared" si="79"/>
        <v>21.571428571428573</v>
      </c>
      <c r="Q884" t="str">
        <f t="shared" si="83"/>
        <v>music</v>
      </c>
      <c r="R884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17">
        <f t="shared" si="79"/>
        <v>83.375</v>
      </c>
      <c r="Q885" t="str">
        <f t="shared" si="83"/>
        <v>music</v>
      </c>
      <c r="R885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17">
        <f t="shared" si="79"/>
        <v>10</v>
      </c>
      <c r="Q886" t="str">
        <f t="shared" si="83"/>
        <v>music</v>
      </c>
      <c r="R886" t="str">
        <f t="shared" si="80"/>
        <v>indie rock</v>
      </c>
      <c r="S886" s="9">
        <f t="shared" si="81"/>
        <v>40981.802615740737</v>
      </c>
      <c r="T886" s="9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17">
        <f t="shared" si="79"/>
        <v>35.714285714285715</v>
      </c>
      <c r="Q887" t="str">
        <f t="shared" si="83"/>
        <v>music</v>
      </c>
      <c r="R887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17">
        <f t="shared" si="79"/>
        <v>29.285714285714285</v>
      </c>
      <c r="Q888" t="str">
        <f t="shared" si="83"/>
        <v>music</v>
      </c>
      <c r="R888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7">
        <f t="shared" si="79"/>
        <v>0</v>
      </c>
      <c r="Q889" t="str">
        <f t="shared" si="83"/>
        <v>music</v>
      </c>
      <c r="R889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17">
        <f t="shared" si="79"/>
        <v>18</v>
      </c>
      <c r="Q890" t="str">
        <f t="shared" si="83"/>
        <v>music</v>
      </c>
      <c r="R890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17">
        <f t="shared" si="79"/>
        <v>73.760000000000005</v>
      </c>
      <c r="Q891" t="str">
        <f t="shared" si="83"/>
        <v>music</v>
      </c>
      <c r="R891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17">
        <f t="shared" si="79"/>
        <v>31.25</v>
      </c>
      <c r="Q892" t="str">
        <f t="shared" si="83"/>
        <v>music</v>
      </c>
      <c r="R892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17">
        <f t="shared" si="79"/>
        <v>28.888888888888889</v>
      </c>
      <c r="Q893" t="str">
        <f t="shared" si="83"/>
        <v>music</v>
      </c>
      <c r="R893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17">
        <f t="shared" si="79"/>
        <v>143.8235294117647</v>
      </c>
      <c r="Q894" t="str">
        <f t="shared" si="83"/>
        <v>music</v>
      </c>
      <c r="R894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17">
        <f t="shared" si="79"/>
        <v>40</v>
      </c>
      <c r="Q895" t="str">
        <f t="shared" si="83"/>
        <v>music</v>
      </c>
      <c r="R895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17">
        <f t="shared" si="79"/>
        <v>147.81132075471697</v>
      </c>
      <c r="Q896" t="str">
        <f t="shared" si="83"/>
        <v>music</v>
      </c>
      <c r="R896" t="str">
        <f t="shared" si="80"/>
        <v>indie rock</v>
      </c>
      <c r="S896" s="9">
        <f t="shared" si="81"/>
        <v>42496.981597222228</v>
      </c>
      <c r="T896" s="9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ref="O897:O960" si="84">E897/D897</f>
        <v>2.4375000000000001E-2</v>
      </c>
      <c r="P897" s="17">
        <f t="shared" si="79"/>
        <v>27.857142857142858</v>
      </c>
      <c r="Q897" t="str">
        <f t="shared" si="83"/>
        <v>music</v>
      </c>
      <c r="R897" t="str">
        <f t="shared" si="80"/>
        <v>indie rock</v>
      </c>
      <c r="S897" s="9">
        <f t="shared" si="81"/>
        <v>40431.127650462964</v>
      </c>
      <c r="T897" s="9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4"/>
        <v>0.4</v>
      </c>
      <c r="P898" s="17">
        <f t="shared" si="79"/>
        <v>44.444444444444443</v>
      </c>
      <c r="Q898" t="str">
        <f t="shared" si="83"/>
        <v>music</v>
      </c>
      <c r="R898" t="str">
        <f t="shared" si="80"/>
        <v>indie rock</v>
      </c>
      <c r="S898" s="9">
        <f t="shared" si="81"/>
        <v>42218.872986111113</v>
      </c>
      <c r="T898" s="9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17">
        <f t="shared" ref="P899:P962" si="85">IFERROR(E899/L899,0)</f>
        <v>0</v>
      </c>
      <c r="Q899" t="str">
        <f t="shared" si="83"/>
        <v>music</v>
      </c>
      <c r="R899" t="str">
        <f t="shared" ref="R899:R962" si="86">RIGHT(N899,LEN(N899)-SEARCH("/",N899,1))</f>
        <v>indie rock</v>
      </c>
      <c r="S899" s="9">
        <f t="shared" ref="S899:S962" si="87">((((J899/60)/60)/24)+DATE(1970,1,1))</f>
        <v>41211.688750000001</v>
      </c>
      <c r="T899" s="9">
        <f t="shared" ref="T899:T962" si="88">((((I899/60)/60)/24)+DATE(1970,1,1))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17">
        <f t="shared" si="85"/>
        <v>35</v>
      </c>
      <c r="Q900" t="str">
        <f t="shared" ref="Q900:Q963" si="89">LEFT(N900, SEARCH("/",N900,1)-1)</f>
        <v>music</v>
      </c>
      <c r="R900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17">
        <f t="shared" si="85"/>
        <v>35</v>
      </c>
      <c r="Q901" t="str">
        <f t="shared" si="89"/>
        <v>music</v>
      </c>
      <c r="R901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17">
        <f t="shared" si="85"/>
        <v>10.5</v>
      </c>
      <c r="Q902" t="str">
        <f t="shared" si="89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7">
        <f t="shared" si="85"/>
        <v>0</v>
      </c>
      <c r="Q903" t="str">
        <f t="shared" si="89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17">
        <f t="shared" si="85"/>
        <v>30</v>
      </c>
      <c r="Q904" t="str">
        <f t="shared" si="89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17">
        <f t="shared" si="85"/>
        <v>40</v>
      </c>
      <c r="Q905" t="str">
        <f t="shared" si="89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17">
        <f t="shared" si="85"/>
        <v>50.333333333333336</v>
      </c>
      <c r="Q906" t="str">
        <f t="shared" si="89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17">
        <f t="shared" si="85"/>
        <v>32.666666666666664</v>
      </c>
      <c r="Q907" t="str">
        <f t="shared" si="89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7">
        <f t="shared" si="85"/>
        <v>0</v>
      </c>
      <c r="Q908" t="str">
        <f t="shared" si="89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7">
        <f t="shared" si="85"/>
        <v>0</v>
      </c>
      <c r="Q909" t="str">
        <f t="shared" si="89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7">
        <f t="shared" si="85"/>
        <v>0</v>
      </c>
      <c r="Q910" t="str">
        <f t="shared" si="89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17">
        <f t="shared" si="85"/>
        <v>65</v>
      </c>
      <c r="Q911" t="str">
        <f t="shared" si="89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17">
        <f t="shared" si="85"/>
        <v>24.6</v>
      </c>
      <c r="Q912" t="str">
        <f t="shared" si="89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7">
        <f t="shared" si="85"/>
        <v>0</v>
      </c>
      <c r="Q913" t="str">
        <f t="shared" si="89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17">
        <f t="shared" si="85"/>
        <v>15</v>
      </c>
      <c r="Q914" t="str">
        <f t="shared" si="89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17">
        <f t="shared" si="85"/>
        <v>82.583333333333329</v>
      </c>
      <c r="Q915" t="str">
        <f t="shared" si="89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7">
        <f t="shared" si="85"/>
        <v>0</v>
      </c>
      <c r="Q916" t="str">
        <f t="shared" si="89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17">
        <f t="shared" si="85"/>
        <v>41.666666666666664</v>
      </c>
      <c r="Q917" t="str">
        <f t="shared" si="89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7">
        <f t="shared" si="85"/>
        <v>0</v>
      </c>
      <c r="Q918" t="str">
        <f t="shared" si="89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17">
        <f t="shared" si="85"/>
        <v>30</v>
      </c>
      <c r="Q919" t="str">
        <f t="shared" si="89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17">
        <f t="shared" si="85"/>
        <v>19.600000000000001</v>
      </c>
      <c r="Q920" t="str">
        <f t="shared" si="89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17">
        <f t="shared" si="85"/>
        <v>100</v>
      </c>
      <c r="Q921" t="str">
        <f t="shared" si="89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7">
        <f t="shared" si="85"/>
        <v>0</v>
      </c>
      <c r="Q922" t="str">
        <f t="shared" si="89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17">
        <f t="shared" si="85"/>
        <v>231.75</v>
      </c>
      <c r="Q923" t="str">
        <f t="shared" si="89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17">
        <f t="shared" si="85"/>
        <v>189.33333333333334</v>
      </c>
      <c r="Q924" t="str">
        <f t="shared" si="89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17">
        <f t="shared" si="85"/>
        <v>55</v>
      </c>
      <c r="Q925" t="str">
        <f t="shared" si="89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17">
        <f t="shared" si="85"/>
        <v>21.8</v>
      </c>
      <c r="Q926" t="str">
        <f t="shared" si="89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17">
        <f t="shared" si="85"/>
        <v>32</v>
      </c>
      <c r="Q927" t="str">
        <f t="shared" si="89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7">
        <f t="shared" si="85"/>
        <v>0</v>
      </c>
      <c r="Q928" t="str">
        <f t="shared" si="89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7">
        <f t="shared" si="85"/>
        <v>0</v>
      </c>
      <c r="Q929" t="str">
        <f t="shared" si="89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17">
        <f t="shared" si="85"/>
        <v>56.25</v>
      </c>
      <c r="Q930" t="str">
        <f t="shared" si="89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7">
        <f t="shared" si="85"/>
        <v>0</v>
      </c>
      <c r="Q931" t="str">
        <f t="shared" si="89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17">
        <f t="shared" si="85"/>
        <v>69</v>
      </c>
      <c r="Q932" t="str">
        <f t="shared" si="89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17">
        <f t="shared" si="85"/>
        <v>18.714285714285715</v>
      </c>
      <c r="Q933" t="str">
        <f t="shared" si="89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17">
        <f t="shared" si="85"/>
        <v>46.033333333333331</v>
      </c>
      <c r="Q934" t="str">
        <f t="shared" si="89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17">
        <f t="shared" si="85"/>
        <v>60</v>
      </c>
      <c r="Q935" t="str">
        <f t="shared" si="89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17">
        <f t="shared" si="85"/>
        <v>50.666666666666664</v>
      </c>
      <c r="Q936" t="str">
        <f t="shared" si="89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17">
        <f t="shared" si="85"/>
        <v>25</v>
      </c>
      <c r="Q937" t="str">
        <f t="shared" si="89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7">
        <f t="shared" si="85"/>
        <v>0</v>
      </c>
      <c r="Q938" t="str">
        <f t="shared" si="89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17">
        <f t="shared" si="85"/>
        <v>20</v>
      </c>
      <c r="Q939" t="str">
        <f t="shared" si="89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17">
        <f t="shared" si="85"/>
        <v>25</v>
      </c>
      <c r="Q940" t="str">
        <f t="shared" si="89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17">
        <f t="shared" si="85"/>
        <v>20</v>
      </c>
      <c r="Q941" t="str">
        <f t="shared" si="89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17">
        <f t="shared" si="85"/>
        <v>110.28571428571429</v>
      </c>
      <c r="Q942" t="str">
        <f t="shared" si="89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17">
        <f t="shared" si="85"/>
        <v>37.451612903225808</v>
      </c>
      <c r="Q943" t="str">
        <f t="shared" si="89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17">
        <f t="shared" si="85"/>
        <v>41.75</v>
      </c>
      <c r="Q944" t="str">
        <f t="shared" si="89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17">
        <f t="shared" si="85"/>
        <v>24.083333333333332</v>
      </c>
      <c r="Q945" t="str">
        <f t="shared" si="89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17">
        <f t="shared" si="85"/>
        <v>69.40625</v>
      </c>
      <c r="Q946" t="str">
        <f t="shared" si="89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17">
        <f t="shared" si="85"/>
        <v>155.25</v>
      </c>
      <c r="Q947" t="str">
        <f t="shared" si="89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17">
        <f t="shared" si="85"/>
        <v>57.2</v>
      </c>
      <c r="Q948" t="str">
        <f t="shared" si="89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7">
        <f t="shared" si="85"/>
        <v>0</v>
      </c>
      <c r="Q949" t="str">
        <f t="shared" si="89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17">
        <f t="shared" si="85"/>
        <v>60</v>
      </c>
      <c r="Q950" t="str">
        <f t="shared" si="89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17">
        <f t="shared" si="85"/>
        <v>39</v>
      </c>
      <c r="Q951" t="str">
        <f t="shared" si="89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17">
        <f t="shared" si="85"/>
        <v>58.416666666666664</v>
      </c>
      <c r="Q952" t="str">
        <f t="shared" si="89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17">
        <f t="shared" si="85"/>
        <v>158.63636363636363</v>
      </c>
      <c r="Q953" t="str">
        <f t="shared" si="89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17">
        <f t="shared" si="85"/>
        <v>99.857142857142861</v>
      </c>
      <c r="Q954" t="str">
        <f t="shared" si="89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17">
        <f t="shared" si="85"/>
        <v>25.2</v>
      </c>
      <c r="Q955" t="str">
        <f t="shared" si="89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17">
        <f t="shared" si="85"/>
        <v>89.191780821917803</v>
      </c>
      <c r="Q956" t="str">
        <f t="shared" si="89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17">
        <f t="shared" si="85"/>
        <v>182.6236559139785</v>
      </c>
      <c r="Q957" t="str">
        <f t="shared" si="89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17">
        <f t="shared" si="85"/>
        <v>50.647058823529413</v>
      </c>
      <c r="Q958" t="str">
        <f t="shared" si="89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17">
        <f t="shared" si="85"/>
        <v>33.285714285714285</v>
      </c>
      <c r="Q959" t="str">
        <f t="shared" si="89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17">
        <f t="shared" si="85"/>
        <v>51.823529411764703</v>
      </c>
      <c r="Q960" t="str">
        <f t="shared" si="89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ref="O961:O1024" si="90">E961/D961</f>
        <v>0.3886</v>
      </c>
      <c r="P961" s="17">
        <f t="shared" si="85"/>
        <v>113.62573099415205</v>
      </c>
      <c r="Q961" t="str">
        <f t="shared" si="89"/>
        <v>technology</v>
      </c>
      <c r="R961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0"/>
        <v>0.46100628930817611</v>
      </c>
      <c r="P962" s="17">
        <f t="shared" si="85"/>
        <v>136.46276595744681</v>
      </c>
      <c r="Q962" t="str">
        <f t="shared" si="89"/>
        <v>technology</v>
      </c>
      <c r="R962" t="str">
        <f t="shared" si="86"/>
        <v>wearables</v>
      </c>
      <c r="S962" s="9">
        <f t="shared" si="87"/>
        <v>42766.626793981486</v>
      </c>
      <c r="T962" s="9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17">
        <f t="shared" ref="P963:P1026" si="91">IFERROR(E963/L963,0)</f>
        <v>364.35454545454547</v>
      </c>
      <c r="Q963" t="str">
        <f t="shared" si="89"/>
        <v>technology</v>
      </c>
      <c r="R963" t="str">
        <f t="shared" ref="R963:R1026" si="92">RIGHT(N963,LEN(N963)-SEARCH("/",N963,1))</f>
        <v>wearables</v>
      </c>
      <c r="S963" s="9">
        <f t="shared" ref="S963:S1026" si="93">((((J963/60)/60)/24)+DATE(1970,1,1))</f>
        <v>42740.693692129629</v>
      </c>
      <c r="T963" s="9">
        <f t="shared" ref="T963:T1026" si="94">((((I963/60)/60)/24)+DATE(1970,1,1))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17">
        <f t="shared" si="91"/>
        <v>19.243243243243242</v>
      </c>
      <c r="Q964" t="str">
        <f t="shared" ref="Q964:Q1027" si="95">LEFT(N964, SEARCH("/",N964,1)-1)</f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17">
        <f t="shared" si="91"/>
        <v>41.888888888888886</v>
      </c>
      <c r="Q965" t="str">
        <f t="shared" si="95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17">
        <f t="shared" si="91"/>
        <v>30.310344827586206</v>
      </c>
      <c r="Q966" t="str">
        <f t="shared" si="95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17">
        <f t="shared" si="91"/>
        <v>49.666666666666664</v>
      </c>
      <c r="Q967" t="str">
        <f t="shared" si="95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17">
        <f t="shared" si="91"/>
        <v>59.2</v>
      </c>
      <c r="Q968" t="str">
        <f t="shared" si="95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17">
        <f t="shared" si="91"/>
        <v>43.97530864197531</v>
      </c>
      <c r="Q969" t="str">
        <f t="shared" si="95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17">
        <f t="shared" si="91"/>
        <v>26.5</v>
      </c>
      <c r="Q970" t="str">
        <f t="shared" si="95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17">
        <f t="shared" si="91"/>
        <v>1272.7272727272727</v>
      </c>
      <c r="Q971" t="str">
        <f t="shared" si="95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17">
        <f t="shared" si="91"/>
        <v>164</v>
      </c>
      <c r="Q972" t="str">
        <f t="shared" si="95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17">
        <f t="shared" si="91"/>
        <v>45.2</v>
      </c>
      <c r="Q973" t="str">
        <f t="shared" si="95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17">
        <f t="shared" si="91"/>
        <v>153.88888888888889</v>
      </c>
      <c r="Q974" t="str">
        <f t="shared" si="95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17">
        <f t="shared" si="91"/>
        <v>51.375</v>
      </c>
      <c r="Q975" t="str">
        <f t="shared" si="95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17">
        <f t="shared" si="91"/>
        <v>93.333333333333329</v>
      </c>
      <c r="Q976" t="str">
        <f t="shared" si="95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17">
        <f t="shared" si="91"/>
        <v>108.625</v>
      </c>
      <c r="Q977" t="str">
        <f t="shared" si="95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17">
        <f t="shared" si="91"/>
        <v>160.5</v>
      </c>
      <c r="Q978" t="str">
        <f t="shared" si="95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17">
        <f t="shared" si="91"/>
        <v>75.75</v>
      </c>
      <c r="Q979" t="str">
        <f t="shared" si="95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17">
        <f t="shared" si="91"/>
        <v>790.83739837398377</v>
      </c>
      <c r="Q980" t="str">
        <f t="shared" si="95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17">
        <f t="shared" si="91"/>
        <v>301.93916666666667</v>
      </c>
      <c r="Q981" t="str">
        <f t="shared" si="95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17">
        <f t="shared" si="91"/>
        <v>47.935483870967744</v>
      </c>
      <c r="Q982" t="str">
        <f t="shared" si="95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17">
        <f t="shared" si="91"/>
        <v>2.75</v>
      </c>
      <c r="Q983" t="str">
        <f t="shared" si="95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17">
        <f t="shared" si="91"/>
        <v>1</v>
      </c>
      <c r="Q984" t="str">
        <f t="shared" si="95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17">
        <f t="shared" si="91"/>
        <v>171.79329608938548</v>
      </c>
      <c r="Q985" t="str">
        <f t="shared" si="95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17">
        <f t="shared" si="91"/>
        <v>35.333333333333336</v>
      </c>
      <c r="Q986" t="str">
        <f t="shared" si="95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17">
        <f t="shared" si="91"/>
        <v>82.086956521739125</v>
      </c>
      <c r="Q987" t="str">
        <f t="shared" si="95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17">
        <f t="shared" si="91"/>
        <v>110.8695652173913</v>
      </c>
      <c r="Q988" t="str">
        <f t="shared" si="95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17">
        <f t="shared" si="91"/>
        <v>161.21951219512195</v>
      </c>
      <c r="Q989" t="str">
        <f t="shared" si="95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7">
        <f t="shared" si="91"/>
        <v>0</v>
      </c>
      <c r="Q990" t="str">
        <f t="shared" si="95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17">
        <f t="shared" si="91"/>
        <v>52.40625</v>
      </c>
      <c r="Q991" t="str">
        <f t="shared" si="95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17">
        <f t="shared" si="91"/>
        <v>13</v>
      </c>
      <c r="Q992" t="str">
        <f t="shared" si="95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17">
        <f t="shared" si="91"/>
        <v>30.285714285714285</v>
      </c>
      <c r="Q993" t="str">
        <f t="shared" si="95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17">
        <f t="shared" si="91"/>
        <v>116.75</v>
      </c>
      <c r="Q994" t="str">
        <f t="shared" si="95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17">
        <f t="shared" si="91"/>
        <v>89.59693877551021</v>
      </c>
      <c r="Q995" t="str">
        <f t="shared" si="95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17">
        <f t="shared" si="91"/>
        <v>424.45454545454544</v>
      </c>
      <c r="Q996" t="str">
        <f t="shared" si="95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17">
        <f t="shared" si="91"/>
        <v>80.666666666666671</v>
      </c>
      <c r="Q997" t="str">
        <f t="shared" si="95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17">
        <f t="shared" si="91"/>
        <v>13</v>
      </c>
      <c r="Q998" t="str">
        <f t="shared" si="95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17">
        <f t="shared" si="91"/>
        <v>8.125</v>
      </c>
      <c r="Q999" t="str">
        <f t="shared" si="95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17">
        <f t="shared" si="91"/>
        <v>153.42794759825327</v>
      </c>
      <c r="Q1000" t="str">
        <f t="shared" si="95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17">
        <f t="shared" si="91"/>
        <v>292.07499999999999</v>
      </c>
      <c r="Q1001" t="str">
        <f t="shared" si="95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17">
        <f t="shared" si="91"/>
        <v>3304</v>
      </c>
      <c r="Q1002" t="str">
        <f t="shared" si="95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17">
        <f t="shared" si="91"/>
        <v>1300</v>
      </c>
      <c r="Q1003" t="str">
        <f t="shared" si="95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17">
        <f t="shared" si="91"/>
        <v>134.54545454545453</v>
      </c>
      <c r="Q1004" t="str">
        <f t="shared" si="95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17">
        <f t="shared" si="91"/>
        <v>214.06666666666666</v>
      </c>
      <c r="Q1005" t="str">
        <f t="shared" si="95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17">
        <f t="shared" si="91"/>
        <v>216.33684210526314</v>
      </c>
      <c r="Q1006" t="str">
        <f t="shared" si="95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17">
        <f t="shared" si="91"/>
        <v>932.31055900621118</v>
      </c>
      <c r="Q1007" t="str">
        <f t="shared" si="95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17">
        <f t="shared" si="91"/>
        <v>29.25</v>
      </c>
      <c r="Q1008" t="str">
        <f t="shared" si="95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17">
        <f t="shared" si="91"/>
        <v>174.94736842105263</v>
      </c>
      <c r="Q1009" t="str">
        <f t="shared" si="95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17">
        <f t="shared" si="91"/>
        <v>250</v>
      </c>
      <c r="Q1010" t="str">
        <f t="shared" si="95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17">
        <f t="shared" si="91"/>
        <v>65</v>
      </c>
      <c r="Q1011" t="str">
        <f t="shared" si="95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17">
        <f t="shared" si="91"/>
        <v>55</v>
      </c>
      <c r="Q1012" t="str">
        <f t="shared" si="95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17">
        <f t="shared" si="91"/>
        <v>75</v>
      </c>
      <c r="Q1013" t="str">
        <f t="shared" si="95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17">
        <f t="shared" si="91"/>
        <v>1389.3561935483872</v>
      </c>
      <c r="Q1014" t="str">
        <f t="shared" si="95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17">
        <f t="shared" si="91"/>
        <v>95.911111111111111</v>
      </c>
      <c r="Q1015" t="str">
        <f t="shared" si="95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17">
        <f t="shared" si="91"/>
        <v>191.25</v>
      </c>
      <c r="Q1016" t="str">
        <f t="shared" si="95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17">
        <f t="shared" si="91"/>
        <v>40</v>
      </c>
      <c r="Q1017" t="str">
        <f t="shared" si="95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17">
        <f t="shared" si="91"/>
        <v>74.78947368421052</v>
      </c>
      <c r="Q1018" t="str">
        <f t="shared" si="95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17">
        <f t="shared" si="91"/>
        <v>161.11830985915492</v>
      </c>
      <c r="Q1019" t="str">
        <f t="shared" si="95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17">
        <f t="shared" si="91"/>
        <v>88.714285714285708</v>
      </c>
      <c r="Q1020" t="str">
        <f t="shared" si="95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17">
        <f t="shared" si="91"/>
        <v>53.25</v>
      </c>
      <c r="Q1021" t="str">
        <f t="shared" si="95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17">
        <f t="shared" si="91"/>
        <v>106.2</v>
      </c>
      <c r="Q1022" t="str">
        <f t="shared" si="95"/>
        <v>music</v>
      </c>
      <c r="R1022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17">
        <f t="shared" si="91"/>
        <v>22.079728033472804</v>
      </c>
      <c r="Q1023" t="str">
        <f t="shared" si="95"/>
        <v>music</v>
      </c>
      <c r="R1023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17">
        <f t="shared" si="91"/>
        <v>31.054054054054053</v>
      </c>
      <c r="Q1024" t="str">
        <f t="shared" si="95"/>
        <v>music</v>
      </c>
      <c r="R1024" t="str">
        <f t="shared" si="92"/>
        <v>electronic music</v>
      </c>
      <c r="S1024" s="9">
        <f t="shared" si="93"/>
        <v>42111.646724537044</v>
      </c>
      <c r="T1024" s="9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ref="O1025:O1088" si="96">E1025/D1025</f>
        <v>2.3715000000000002</v>
      </c>
      <c r="P1025" s="17">
        <f t="shared" si="91"/>
        <v>36.206106870229007</v>
      </c>
      <c r="Q1025" t="str">
        <f t="shared" si="95"/>
        <v>music</v>
      </c>
      <c r="R1025" t="str">
        <f t="shared" si="92"/>
        <v>electronic music</v>
      </c>
      <c r="S1025" s="9">
        <f t="shared" si="93"/>
        <v>42145.919687500005</v>
      </c>
      <c r="T1025" s="9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6"/>
        <v>1.1863774999999999</v>
      </c>
      <c r="P1026" s="17">
        <f t="shared" si="91"/>
        <v>388.9762295081967</v>
      </c>
      <c r="Q1026" t="str">
        <f t="shared" si="95"/>
        <v>music</v>
      </c>
      <c r="R1026" t="str">
        <f t="shared" si="92"/>
        <v>electronic music</v>
      </c>
      <c r="S1026" s="9">
        <f t="shared" si="93"/>
        <v>42370.580590277779</v>
      </c>
      <c r="T1026" s="9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17">
        <f t="shared" ref="P1027:P1090" si="97">IFERROR(E1027/L1027,0)</f>
        <v>71.848571428571432</v>
      </c>
      <c r="Q1027" t="str">
        <f t="shared" si="95"/>
        <v>music</v>
      </c>
      <c r="R1027" t="str">
        <f t="shared" ref="R1027:R1090" si="98">RIGHT(N1027,LEN(N1027)-SEARCH("/",N1027,1))</f>
        <v>electronic music</v>
      </c>
      <c r="S1027" s="9">
        <f t="shared" ref="S1027:S1090" si="99">((((J1027/60)/60)/24)+DATE(1970,1,1))</f>
        <v>42049.833761574075</v>
      </c>
      <c r="T1027" s="9">
        <f t="shared" ref="T1027:T1090" si="100">((((I1027/60)/60)/24)+DATE(1970,1,1))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17">
        <f t="shared" si="97"/>
        <v>57.381803278688523</v>
      </c>
      <c r="Q1028" t="str">
        <f t="shared" ref="Q1028:Q1091" si="101">LEFT(N1028, SEARCH("/",N1028,1)-1)</f>
        <v>music</v>
      </c>
      <c r="R1028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17">
        <f t="shared" si="97"/>
        <v>69.666666666666671</v>
      </c>
      <c r="Q1029" t="str">
        <f t="shared" si="101"/>
        <v>music</v>
      </c>
      <c r="R1029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17">
        <f t="shared" si="97"/>
        <v>45.988235294117644</v>
      </c>
      <c r="Q1030" t="str">
        <f t="shared" si="101"/>
        <v>music</v>
      </c>
      <c r="R1030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17">
        <f t="shared" si="97"/>
        <v>79.262411347517727</v>
      </c>
      <c r="Q1031" t="str">
        <f t="shared" si="101"/>
        <v>music</v>
      </c>
      <c r="R1031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17">
        <f t="shared" si="97"/>
        <v>43.031446540880502</v>
      </c>
      <c r="Q1032" t="str">
        <f t="shared" si="101"/>
        <v>music</v>
      </c>
      <c r="R1032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17">
        <f t="shared" si="97"/>
        <v>108.48484848484848</v>
      </c>
      <c r="Q1033" t="str">
        <f t="shared" si="101"/>
        <v>music</v>
      </c>
      <c r="R1033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17">
        <f t="shared" si="97"/>
        <v>61.029583333333335</v>
      </c>
      <c r="Q1034" t="str">
        <f t="shared" si="101"/>
        <v>music</v>
      </c>
      <c r="R1034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17">
        <f t="shared" si="97"/>
        <v>50.592592592592595</v>
      </c>
      <c r="Q1035" t="str">
        <f t="shared" si="101"/>
        <v>music</v>
      </c>
      <c r="R1035" t="str">
        <f t="shared" si="98"/>
        <v>electronic music</v>
      </c>
      <c r="S1035" s="9">
        <f t="shared" si="99"/>
        <v>42688.732407407413</v>
      </c>
      <c r="T1035" s="9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17">
        <f t="shared" si="97"/>
        <v>39.157168674698795</v>
      </c>
      <c r="Q1036" t="str">
        <f t="shared" si="101"/>
        <v>music</v>
      </c>
      <c r="R103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17">
        <f t="shared" si="97"/>
        <v>65.15789473684211</v>
      </c>
      <c r="Q1037" t="str">
        <f t="shared" si="101"/>
        <v>music</v>
      </c>
      <c r="R1037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17">
        <f t="shared" si="97"/>
        <v>23.963127962085309</v>
      </c>
      <c r="Q1038" t="str">
        <f t="shared" si="101"/>
        <v>music</v>
      </c>
      <c r="R1038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17">
        <f t="shared" si="97"/>
        <v>48.61904761904762</v>
      </c>
      <c r="Q1039" t="str">
        <f t="shared" si="101"/>
        <v>music</v>
      </c>
      <c r="R1039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17">
        <f t="shared" si="97"/>
        <v>35.73770491803279</v>
      </c>
      <c r="Q1040" t="str">
        <f t="shared" si="101"/>
        <v>music</v>
      </c>
      <c r="R1040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17">
        <f t="shared" si="97"/>
        <v>21.366666666666667</v>
      </c>
      <c r="Q1041" t="str">
        <f t="shared" si="101"/>
        <v>music</v>
      </c>
      <c r="R1041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17">
        <f t="shared" si="97"/>
        <v>250</v>
      </c>
      <c r="Q1042" t="str">
        <f t="shared" si="101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7">
        <f t="shared" si="97"/>
        <v>0</v>
      </c>
      <c r="Q1043" t="str">
        <f t="shared" si="101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17">
        <f t="shared" si="97"/>
        <v>10</v>
      </c>
      <c r="Q1044" t="str">
        <f t="shared" si="101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17">
        <f t="shared" si="97"/>
        <v>29.236301369863014</v>
      </c>
      <c r="Q1045" t="str">
        <f t="shared" si="101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17">
        <f t="shared" si="97"/>
        <v>3</v>
      </c>
      <c r="Q1046" t="str">
        <f t="shared" si="101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17">
        <f t="shared" si="97"/>
        <v>33.25</v>
      </c>
      <c r="Q1047" t="str">
        <f t="shared" si="101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7">
        <f t="shared" si="97"/>
        <v>0</v>
      </c>
      <c r="Q1048" t="str">
        <f t="shared" si="101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17">
        <f t="shared" si="97"/>
        <v>1</v>
      </c>
      <c r="Q1049" t="str">
        <f t="shared" si="101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17">
        <f t="shared" si="97"/>
        <v>53</v>
      </c>
      <c r="Q1050" t="str">
        <f t="shared" si="101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7">
        <f t="shared" si="97"/>
        <v>0</v>
      </c>
      <c r="Q1051" t="str">
        <f t="shared" si="101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7">
        <f t="shared" si="97"/>
        <v>0</v>
      </c>
      <c r="Q1052" t="str">
        <f t="shared" si="101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7">
        <f t="shared" si="97"/>
        <v>0</v>
      </c>
      <c r="Q1053" t="str">
        <f t="shared" si="101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7">
        <f t="shared" si="97"/>
        <v>0</v>
      </c>
      <c r="Q1054" t="str">
        <f t="shared" si="101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17">
        <f t="shared" si="97"/>
        <v>15</v>
      </c>
      <c r="Q1055" t="str">
        <f t="shared" si="101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7">
        <f t="shared" si="97"/>
        <v>0</v>
      </c>
      <c r="Q1056" t="str">
        <f t="shared" si="101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7">
        <f t="shared" si="97"/>
        <v>0</v>
      </c>
      <c r="Q1057" t="str">
        <f t="shared" si="101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7">
        <f t="shared" si="97"/>
        <v>0</v>
      </c>
      <c r="Q1058" t="str">
        <f t="shared" si="101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7">
        <f t="shared" si="97"/>
        <v>0</v>
      </c>
      <c r="Q1059" t="str">
        <f t="shared" si="101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7">
        <f t="shared" si="97"/>
        <v>0</v>
      </c>
      <c r="Q1060" t="str">
        <f t="shared" si="101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7">
        <f t="shared" si="97"/>
        <v>0</v>
      </c>
      <c r="Q1061" t="str">
        <f t="shared" si="101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17">
        <f t="shared" si="97"/>
        <v>50</v>
      </c>
      <c r="Q1062" t="str">
        <f t="shared" si="101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7">
        <f t="shared" si="97"/>
        <v>0</v>
      </c>
      <c r="Q1063" t="str">
        <f t="shared" si="101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17">
        <f t="shared" si="97"/>
        <v>47.5</v>
      </c>
      <c r="Q1064" t="str">
        <f t="shared" si="101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7">
        <f t="shared" si="97"/>
        <v>0</v>
      </c>
      <c r="Q1065" t="str">
        <f t="shared" si="101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17">
        <f t="shared" si="97"/>
        <v>65.666666666666671</v>
      </c>
      <c r="Q1066" t="str">
        <f t="shared" si="101"/>
        <v>games</v>
      </c>
      <c r="R106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17">
        <f t="shared" si="97"/>
        <v>16.2</v>
      </c>
      <c r="Q1067" t="str">
        <f t="shared" si="101"/>
        <v>games</v>
      </c>
      <c r="R1067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17">
        <f t="shared" si="97"/>
        <v>34.128378378378379</v>
      </c>
      <c r="Q1068" t="str">
        <f t="shared" si="101"/>
        <v>games</v>
      </c>
      <c r="R1068" t="str">
        <f t="shared" si="98"/>
        <v>video games</v>
      </c>
      <c r="S1068" s="9">
        <f t="shared" si="99"/>
        <v>41445.962754629632</v>
      </c>
      <c r="T1068" s="9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17">
        <f t="shared" si="97"/>
        <v>13</v>
      </c>
      <c r="Q1069" t="str">
        <f t="shared" si="101"/>
        <v>games</v>
      </c>
      <c r="R1069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17">
        <f t="shared" si="97"/>
        <v>11.25</v>
      </c>
      <c r="Q1070" t="str">
        <f t="shared" si="101"/>
        <v>games</v>
      </c>
      <c r="R1070" t="str">
        <f t="shared" si="98"/>
        <v>video games</v>
      </c>
      <c r="S1070" s="9">
        <f t="shared" si="99"/>
        <v>42440.371111111104</v>
      </c>
      <c r="T1070" s="9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17">
        <f t="shared" si="97"/>
        <v>40.476190476190474</v>
      </c>
      <c r="Q1071" t="str">
        <f t="shared" si="101"/>
        <v>games</v>
      </c>
      <c r="R1071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17">
        <f t="shared" si="97"/>
        <v>35</v>
      </c>
      <c r="Q1072" t="str">
        <f t="shared" si="101"/>
        <v>games</v>
      </c>
      <c r="R1072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7">
        <f t="shared" si="97"/>
        <v>0</v>
      </c>
      <c r="Q1073" t="str">
        <f t="shared" si="101"/>
        <v>games</v>
      </c>
      <c r="R1073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17">
        <f t="shared" si="97"/>
        <v>12.75</v>
      </c>
      <c r="Q1074" t="str">
        <f t="shared" si="101"/>
        <v>games</v>
      </c>
      <c r="R1074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17">
        <f t="shared" si="97"/>
        <v>10</v>
      </c>
      <c r="Q1075" t="str">
        <f t="shared" si="101"/>
        <v>games</v>
      </c>
      <c r="R1075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17">
        <f t="shared" si="97"/>
        <v>113.56666666666666</v>
      </c>
      <c r="Q1076" t="str">
        <f t="shared" si="101"/>
        <v>games</v>
      </c>
      <c r="R107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17">
        <f t="shared" si="97"/>
        <v>15</v>
      </c>
      <c r="Q1077" t="str">
        <f t="shared" si="101"/>
        <v>games</v>
      </c>
      <c r="R1077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17">
        <f t="shared" si="97"/>
        <v>48.281025641025643</v>
      </c>
      <c r="Q1078" t="str">
        <f t="shared" si="101"/>
        <v>games</v>
      </c>
      <c r="R1078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17">
        <f t="shared" si="97"/>
        <v>43.976047904191617</v>
      </c>
      <c r="Q1079" t="str">
        <f t="shared" si="101"/>
        <v>games</v>
      </c>
      <c r="R1079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17">
        <f t="shared" si="97"/>
        <v>9</v>
      </c>
      <c r="Q1080" t="str">
        <f t="shared" si="101"/>
        <v>games</v>
      </c>
      <c r="R1080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17">
        <f t="shared" si="97"/>
        <v>37.666666666666664</v>
      </c>
      <c r="Q1081" t="str">
        <f t="shared" si="101"/>
        <v>games</v>
      </c>
      <c r="R1081" t="str">
        <f t="shared" si="98"/>
        <v>video games</v>
      </c>
      <c r="S1081" s="9">
        <f t="shared" si="99"/>
        <v>42479.566388888896</v>
      </c>
      <c r="T1081" s="9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17">
        <f t="shared" si="97"/>
        <v>18.581632653061224</v>
      </c>
      <c r="Q1082" t="str">
        <f t="shared" si="101"/>
        <v>games</v>
      </c>
      <c r="R1082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17">
        <f t="shared" si="97"/>
        <v>3</v>
      </c>
      <c r="Q1083" t="str">
        <f t="shared" si="101"/>
        <v>games</v>
      </c>
      <c r="R1083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17">
        <f t="shared" si="97"/>
        <v>18.666666666666668</v>
      </c>
      <c r="Q1084" t="str">
        <f t="shared" si="101"/>
        <v>games</v>
      </c>
      <c r="R1084" t="str">
        <f t="shared" si="98"/>
        <v>video games</v>
      </c>
      <c r="S1084" s="9">
        <f t="shared" si="99"/>
        <v>41101.906111111115</v>
      </c>
      <c r="T1084" s="9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17">
        <f t="shared" si="97"/>
        <v>410</v>
      </c>
      <c r="Q1085" t="str">
        <f t="shared" si="101"/>
        <v>games</v>
      </c>
      <c r="R1085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7">
        <f t="shared" si="97"/>
        <v>0</v>
      </c>
      <c r="Q1086" t="str">
        <f t="shared" si="101"/>
        <v>games</v>
      </c>
      <c r="R108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17">
        <f t="shared" si="97"/>
        <v>114</v>
      </c>
      <c r="Q1087" t="str">
        <f t="shared" si="101"/>
        <v>games</v>
      </c>
      <c r="R1087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17">
        <f t="shared" si="97"/>
        <v>7.5</v>
      </c>
      <c r="Q1088" t="str">
        <f t="shared" si="101"/>
        <v>games</v>
      </c>
      <c r="R1088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ref="O1089:O1152" si="102">E1089/D1089</f>
        <v>0</v>
      </c>
      <c r="P1089" s="17">
        <f t="shared" si="97"/>
        <v>0</v>
      </c>
      <c r="Q1089" t="str">
        <f t="shared" si="101"/>
        <v>games</v>
      </c>
      <c r="R1089" t="str">
        <f t="shared" si="98"/>
        <v>video games</v>
      </c>
      <c r="S1089" s="9">
        <f t="shared" si="99"/>
        <v>41775.713969907411</v>
      </c>
      <c r="T1089" s="9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2"/>
        <v>0.14182977777777778</v>
      </c>
      <c r="P1090" s="17">
        <f t="shared" si="97"/>
        <v>43.41727891156463</v>
      </c>
      <c r="Q1090" t="str">
        <f t="shared" si="101"/>
        <v>games</v>
      </c>
      <c r="R1090" t="str">
        <f t="shared" si="98"/>
        <v>video games</v>
      </c>
      <c r="S1090" s="9">
        <f t="shared" si="99"/>
        <v>41723.799386574072</v>
      </c>
      <c r="T1090" s="9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17">
        <f t="shared" ref="P1091:P1154" si="103">IFERROR(E1091/L1091,0)</f>
        <v>23.959183673469386</v>
      </c>
      <c r="Q1091" t="str">
        <f t="shared" si="101"/>
        <v>games</v>
      </c>
      <c r="R1091" t="str">
        <f t="shared" ref="R1091:R1154" si="104">RIGHT(N1091,LEN(N1091)-SEARCH("/",N1091,1))</f>
        <v>video games</v>
      </c>
      <c r="S1091" s="9">
        <f t="shared" ref="S1091:S1154" si="105">((((J1091/60)/60)/24)+DATE(1970,1,1))</f>
        <v>42151.189525462964</v>
      </c>
      <c r="T1091" s="9">
        <f t="shared" ref="T1091:T1154" si="106">((((I1091/60)/60)/24)+DATE(1970,1,1))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17">
        <f t="shared" si="103"/>
        <v>5</v>
      </c>
      <c r="Q1092" t="str">
        <f t="shared" ref="Q1092:Q1155" si="107">LEFT(N1092, SEARCH("/",N1092,1)-1)</f>
        <v>games</v>
      </c>
      <c r="R1092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17">
        <f t="shared" si="103"/>
        <v>12.5</v>
      </c>
      <c r="Q1093" t="str">
        <f t="shared" si="107"/>
        <v>games</v>
      </c>
      <c r="R1093" t="str">
        <f t="shared" si="104"/>
        <v>video games</v>
      </c>
      <c r="S1093" s="9">
        <f t="shared" si="105"/>
        <v>42440.820277777777</v>
      </c>
      <c r="T1093" s="9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17">
        <f t="shared" si="103"/>
        <v>3</v>
      </c>
      <c r="Q1094" t="str">
        <f t="shared" si="107"/>
        <v>games</v>
      </c>
      <c r="R1094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17">
        <f t="shared" si="103"/>
        <v>10.5625</v>
      </c>
      <c r="Q1095" t="str">
        <f t="shared" si="107"/>
        <v>games</v>
      </c>
      <c r="R1095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17">
        <f t="shared" si="103"/>
        <v>122.00037037037038</v>
      </c>
      <c r="Q1096" t="str">
        <f t="shared" si="107"/>
        <v>games</v>
      </c>
      <c r="R1096" t="str">
        <f t="shared" si="104"/>
        <v>video games</v>
      </c>
      <c r="S1096" s="9">
        <f t="shared" si="105"/>
        <v>40795.713344907403</v>
      </c>
      <c r="T1096" s="9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17">
        <f t="shared" si="103"/>
        <v>267.80851063829789</v>
      </c>
      <c r="Q1097" t="str">
        <f t="shared" si="107"/>
        <v>games</v>
      </c>
      <c r="R1097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17">
        <f t="shared" si="103"/>
        <v>74.206896551724142</v>
      </c>
      <c r="Q1098" t="str">
        <f t="shared" si="107"/>
        <v>games</v>
      </c>
      <c r="R1098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17">
        <f t="shared" si="103"/>
        <v>6.7142857142857144</v>
      </c>
      <c r="Q1099" t="str">
        <f t="shared" si="107"/>
        <v>games</v>
      </c>
      <c r="R1099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17">
        <f t="shared" si="103"/>
        <v>81.954545454545453</v>
      </c>
      <c r="Q1100" t="str">
        <f t="shared" si="107"/>
        <v>games</v>
      </c>
      <c r="R1100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17">
        <f t="shared" si="103"/>
        <v>25</v>
      </c>
      <c r="Q1101" t="str">
        <f t="shared" si="107"/>
        <v>games</v>
      </c>
      <c r="R1101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17">
        <f t="shared" si="103"/>
        <v>10</v>
      </c>
      <c r="Q1102" t="str">
        <f t="shared" si="107"/>
        <v>games</v>
      </c>
      <c r="R1102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17">
        <f t="shared" si="103"/>
        <v>6.833333333333333</v>
      </c>
      <c r="Q1103" t="str">
        <f t="shared" si="107"/>
        <v>games</v>
      </c>
      <c r="R1103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17">
        <f t="shared" si="103"/>
        <v>17.708333333333332</v>
      </c>
      <c r="Q1104" t="str">
        <f t="shared" si="107"/>
        <v>games</v>
      </c>
      <c r="R1104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17">
        <f t="shared" si="103"/>
        <v>16.2</v>
      </c>
      <c r="Q1105" t="str">
        <f t="shared" si="107"/>
        <v>games</v>
      </c>
      <c r="R1105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17">
        <f t="shared" si="103"/>
        <v>80.297297297297291</v>
      </c>
      <c r="Q1106" t="str">
        <f t="shared" si="107"/>
        <v>games</v>
      </c>
      <c r="R110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17">
        <f t="shared" si="103"/>
        <v>71.55</v>
      </c>
      <c r="Q1107" t="str">
        <f t="shared" si="107"/>
        <v>games</v>
      </c>
      <c r="R1107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17">
        <f t="shared" si="103"/>
        <v>23.571428571428573</v>
      </c>
      <c r="Q1108" t="str">
        <f t="shared" si="107"/>
        <v>games</v>
      </c>
      <c r="R1108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7">
        <f t="shared" si="103"/>
        <v>0</v>
      </c>
      <c r="Q1109" t="str">
        <f t="shared" si="107"/>
        <v>games</v>
      </c>
      <c r="R1109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17">
        <f t="shared" si="103"/>
        <v>34.88095238095238</v>
      </c>
      <c r="Q1110" t="str">
        <f t="shared" si="107"/>
        <v>games</v>
      </c>
      <c r="R1110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17">
        <f t="shared" si="103"/>
        <v>15</v>
      </c>
      <c r="Q1111" t="str">
        <f t="shared" si="107"/>
        <v>games</v>
      </c>
      <c r="R1111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17">
        <f t="shared" si="103"/>
        <v>23.181818181818183</v>
      </c>
      <c r="Q1112" t="str">
        <f t="shared" si="107"/>
        <v>games</v>
      </c>
      <c r="R1112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17">
        <f t="shared" si="103"/>
        <v>1</v>
      </c>
      <c r="Q1113" t="str">
        <f t="shared" si="107"/>
        <v>games</v>
      </c>
      <c r="R1113" t="str">
        <f t="shared" si="104"/>
        <v>video games</v>
      </c>
      <c r="S1113" s="9">
        <f t="shared" si="105"/>
        <v>42347.203587962969</v>
      </c>
      <c r="T1113" s="9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17">
        <f t="shared" si="103"/>
        <v>100.23371794871794</v>
      </c>
      <c r="Q1114" t="str">
        <f t="shared" si="107"/>
        <v>games</v>
      </c>
      <c r="R1114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17">
        <f t="shared" si="103"/>
        <v>5</v>
      </c>
      <c r="Q1115" t="str">
        <f t="shared" si="107"/>
        <v>games</v>
      </c>
      <c r="R1115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17">
        <f t="shared" si="103"/>
        <v>3.3333333333333335</v>
      </c>
      <c r="Q1116" t="str">
        <f t="shared" si="107"/>
        <v>games</v>
      </c>
      <c r="R111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17">
        <f t="shared" si="103"/>
        <v>13.25</v>
      </c>
      <c r="Q1117" t="str">
        <f t="shared" si="107"/>
        <v>games</v>
      </c>
      <c r="R1117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17">
        <f t="shared" si="103"/>
        <v>17.852</v>
      </c>
      <c r="Q1118" t="str">
        <f t="shared" si="107"/>
        <v>games</v>
      </c>
      <c r="R1118" t="str">
        <f t="shared" si="104"/>
        <v>video games</v>
      </c>
      <c r="S1118" s="9">
        <f t="shared" si="105"/>
        <v>41009.847314814811</v>
      </c>
      <c r="T1118" s="9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17">
        <f t="shared" si="103"/>
        <v>10.375</v>
      </c>
      <c r="Q1119" t="str">
        <f t="shared" si="107"/>
        <v>games</v>
      </c>
      <c r="R1119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17">
        <f t="shared" si="103"/>
        <v>36.333333333333336</v>
      </c>
      <c r="Q1120" t="str">
        <f t="shared" si="107"/>
        <v>games</v>
      </c>
      <c r="R1120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17">
        <f t="shared" si="103"/>
        <v>5</v>
      </c>
      <c r="Q1121" t="str">
        <f t="shared" si="107"/>
        <v>games</v>
      </c>
      <c r="R1121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7">
        <f t="shared" si="103"/>
        <v>0</v>
      </c>
      <c r="Q1122" t="str">
        <f t="shared" si="107"/>
        <v>games</v>
      </c>
      <c r="R1122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17">
        <f t="shared" si="103"/>
        <v>5.8</v>
      </c>
      <c r="Q1123" t="str">
        <f t="shared" si="107"/>
        <v>games</v>
      </c>
      <c r="R1123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7">
        <f t="shared" si="103"/>
        <v>0</v>
      </c>
      <c r="Q1124" t="str">
        <f t="shared" si="107"/>
        <v>games</v>
      </c>
      <c r="R1124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17">
        <f t="shared" si="103"/>
        <v>3.6666666666666665</v>
      </c>
      <c r="Q1125" t="str">
        <f t="shared" si="107"/>
        <v>games</v>
      </c>
      <c r="R1125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17">
        <f t="shared" si="103"/>
        <v>60.714285714285715</v>
      </c>
      <c r="Q1126" t="str">
        <f t="shared" si="107"/>
        <v>games</v>
      </c>
      <c r="R112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7">
        <f t="shared" si="103"/>
        <v>0</v>
      </c>
      <c r="Q1127" t="str">
        <f t="shared" si="107"/>
        <v>games</v>
      </c>
      <c r="R1127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17">
        <f t="shared" si="103"/>
        <v>5</v>
      </c>
      <c r="Q1128" t="str">
        <f t="shared" si="107"/>
        <v>games</v>
      </c>
      <c r="R1128" t="str">
        <f t="shared" si="104"/>
        <v>mobile games</v>
      </c>
      <c r="S1128" s="9">
        <f t="shared" si="105"/>
        <v>42535.327476851846</v>
      </c>
      <c r="T1128" s="9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17">
        <f t="shared" si="103"/>
        <v>25.434782608695652</v>
      </c>
      <c r="Q1129" t="str">
        <f t="shared" si="107"/>
        <v>games</v>
      </c>
      <c r="R1129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17">
        <f t="shared" si="103"/>
        <v>1</v>
      </c>
      <c r="Q1130" t="str">
        <f t="shared" si="107"/>
        <v>games</v>
      </c>
      <c r="R1130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17">
        <f t="shared" si="103"/>
        <v>10.5</v>
      </c>
      <c r="Q1131" t="str">
        <f t="shared" si="107"/>
        <v>games</v>
      </c>
      <c r="R1131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17">
        <f t="shared" si="103"/>
        <v>3.6666666666666665</v>
      </c>
      <c r="Q1132" t="str">
        <f t="shared" si="107"/>
        <v>games</v>
      </c>
      <c r="R1132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7">
        <f t="shared" si="103"/>
        <v>0</v>
      </c>
      <c r="Q1133" t="str">
        <f t="shared" si="107"/>
        <v>games</v>
      </c>
      <c r="R1133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17">
        <f t="shared" si="103"/>
        <v>110.61538461538461</v>
      </c>
      <c r="Q1134" t="str">
        <f t="shared" si="107"/>
        <v>games</v>
      </c>
      <c r="R1134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17">
        <f t="shared" si="103"/>
        <v>20</v>
      </c>
      <c r="Q1135" t="str">
        <f t="shared" si="107"/>
        <v>games</v>
      </c>
      <c r="R1135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17">
        <f t="shared" si="103"/>
        <v>1</v>
      </c>
      <c r="Q1136" t="str">
        <f t="shared" si="107"/>
        <v>games</v>
      </c>
      <c r="R113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17">
        <f t="shared" si="103"/>
        <v>50</v>
      </c>
      <c r="Q1137" t="str">
        <f t="shared" si="107"/>
        <v>games</v>
      </c>
      <c r="R1137" t="str">
        <f t="shared" si="104"/>
        <v>mobile games</v>
      </c>
      <c r="S1137" s="9">
        <f t="shared" si="105"/>
        <v>42558.989513888882</v>
      </c>
      <c r="T1137" s="9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17">
        <f t="shared" si="103"/>
        <v>45</v>
      </c>
      <c r="Q1138" t="str">
        <f t="shared" si="107"/>
        <v>games</v>
      </c>
      <c r="R1138" t="str">
        <f t="shared" si="104"/>
        <v>mobile games</v>
      </c>
      <c r="S1138" s="9">
        <f t="shared" si="105"/>
        <v>42327.671631944439</v>
      </c>
      <c r="T1138" s="9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17">
        <f t="shared" si="103"/>
        <v>253.2051282051282</v>
      </c>
      <c r="Q1139" t="str">
        <f t="shared" si="107"/>
        <v>games</v>
      </c>
      <c r="R1139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17">
        <f t="shared" si="103"/>
        <v>31.25</v>
      </c>
      <c r="Q1140" t="str">
        <f t="shared" si="107"/>
        <v>games</v>
      </c>
      <c r="R1140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17">
        <f t="shared" si="103"/>
        <v>5</v>
      </c>
      <c r="Q1141" t="str">
        <f t="shared" si="107"/>
        <v>games</v>
      </c>
      <c r="R1141" t="str">
        <f t="shared" si="104"/>
        <v>mobile games</v>
      </c>
      <c r="S1141" s="9">
        <f t="shared" si="105"/>
        <v>41975.347523148142</v>
      </c>
      <c r="T1141" s="9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7">
        <f t="shared" si="103"/>
        <v>0</v>
      </c>
      <c r="Q1142" t="str">
        <f t="shared" si="107"/>
        <v>games</v>
      </c>
      <c r="R1142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7">
        <f t="shared" si="103"/>
        <v>0</v>
      </c>
      <c r="Q1143" t="str">
        <f t="shared" si="107"/>
        <v>games</v>
      </c>
      <c r="R1143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7">
        <f t="shared" si="103"/>
        <v>0</v>
      </c>
      <c r="Q1144" t="str">
        <f t="shared" si="107"/>
        <v>games</v>
      </c>
      <c r="R1144" t="str">
        <f t="shared" si="104"/>
        <v>mobile games</v>
      </c>
      <c r="S1144" s="9">
        <f t="shared" si="105"/>
        <v>42022.006099537044</v>
      </c>
      <c r="T1144" s="9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17">
        <f t="shared" si="103"/>
        <v>23.25</v>
      </c>
      <c r="Q1145" t="str">
        <f t="shared" si="107"/>
        <v>games</v>
      </c>
      <c r="R1145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7">
        <f t="shared" si="103"/>
        <v>0</v>
      </c>
      <c r="Q1146" t="str">
        <f t="shared" si="107"/>
        <v>food</v>
      </c>
      <c r="R114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17">
        <f t="shared" si="103"/>
        <v>100</v>
      </c>
      <c r="Q1147" t="str">
        <f t="shared" si="107"/>
        <v>food</v>
      </c>
      <c r="R1147" t="str">
        <f t="shared" si="104"/>
        <v>food trucks</v>
      </c>
      <c r="S1147" s="9">
        <f t="shared" si="105"/>
        <v>41854.747592592597</v>
      </c>
      <c r="T1147" s="9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17">
        <f t="shared" si="103"/>
        <v>44.166666666666664</v>
      </c>
      <c r="Q1148" t="str">
        <f t="shared" si="107"/>
        <v>food</v>
      </c>
      <c r="R1148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7">
        <f t="shared" si="103"/>
        <v>0</v>
      </c>
      <c r="Q1149" t="str">
        <f t="shared" si="107"/>
        <v>food</v>
      </c>
      <c r="R1149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17">
        <f t="shared" si="103"/>
        <v>24.333333333333332</v>
      </c>
      <c r="Q1150" t="str">
        <f t="shared" si="107"/>
        <v>food</v>
      </c>
      <c r="R1150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17">
        <f t="shared" si="103"/>
        <v>37.5</v>
      </c>
      <c r="Q1151" t="str">
        <f t="shared" si="107"/>
        <v>food</v>
      </c>
      <c r="R1151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17">
        <f t="shared" si="103"/>
        <v>42</v>
      </c>
      <c r="Q1152" t="str">
        <f t="shared" si="107"/>
        <v>food</v>
      </c>
      <c r="R1152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ref="O1153:O1216" si="108">E1153/D1153</f>
        <v>0</v>
      </c>
      <c r="P1153" s="17">
        <f t="shared" si="103"/>
        <v>0</v>
      </c>
      <c r="Q1153" t="str">
        <f t="shared" si="107"/>
        <v>food</v>
      </c>
      <c r="R1153" t="str">
        <f t="shared" si="104"/>
        <v>food trucks</v>
      </c>
      <c r="S1153" s="9">
        <f t="shared" si="105"/>
        <v>42224.102581018517</v>
      </c>
      <c r="T1153" s="9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8"/>
        <v>5.6937500000000002E-2</v>
      </c>
      <c r="P1154" s="17">
        <f t="shared" si="103"/>
        <v>60.733333333333334</v>
      </c>
      <c r="Q1154" t="str">
        <f t="shared" si="107"/>
        <v>food</v>
      </c>
      <c r="R1154" t="str">
        <f t="shared" si="104"/>
        <v>food trucks</v>
      </c>
      <c r="S1154" s="9">
        <f t="shared" si="105"/>
        <v>42109.709629629629</v>
      </c>
      <c r="T1154" s="9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17">
        <f t="shared" ref="P1155:P1218" si="109">IFERROR(E1155/L1155,0)</f>
        <v>50</v>
      </c>
      <c r="Q1155" t="str">
        <f t="shared" si="107"/>
        <v>food</v>
      </c>
      <c r="R1155" t="str">
        <f t="shared" ref="R1155:R1218" si="110">RIGHT(N1155,LEN(N1155)-SEARCH("/",N1155,1))</f>
        <v>food trucks</v>
      </c>
      <c r="S1155" s="9">
        <f t="shared" ref="S1155:S1218" si="111">((((J1155/60)/60)/24)+DATE(1970,1,1))</f>
        <v>42143.714178240742</v>
      </c>
      <c r="T1155" s="9">
        <f t="shared" ref="T1155:T1218" si="112">((((I1155/60)/60)/24)+DATE(1970,1,1))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17">
        <f t="shared" si="109"/>
        <v>108.33333333333333</v>
      </c>
      <c r="Q1156" t="str">
        <f t="shared" ref="Q1156:Q1219" si="113">LEFT(N1156, SEARCH("/",N1156,1)-1)</f>
        <v>food</v>
      </c>
      <c r="R115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17">
        <f t="shared" si="109"/>
        <v>23.5</v>
      </c>
      <c r="Q1157" t="str">
        <f t="shared" si="113"/>
        <v>food</v>
      </c>
      <c r="R1157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7">
        <f t="shared" si="109"/>
        <v>0</v>
      </c>
      <c r="Q1158" t="str">
        <f t="shared" si="113"/>
        <v>food</v>
      </c>
      <c r="R1158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17">
        <f t="shared" si="109"/>
        <v>50.333333333333336</v>
      </c>
      <c r="Q1159" t="str">
        <f t="shared" si="113"/>
        <v>food</v>
      </c>
      <c r="R1159" t="str">
        <f t="shared" si="110"/>
        <v>food trucks</v>
      </c>
      <c r="S1159" s="9">
        <f t="shared" si="111"/>
        <v>41918.628240740742</v>
      </c>
      <c r="T1159" s="9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17">
        <f t="shared" si="109"/>
        <v>11.666666666666666</v>
      </c>
      <c r="Q1160" t="str">
        <f t="shared" si="113"/>
        <v>food</v>
      </c>
      <c r="R1160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7">
        <f t="shared" si="109"/>
        <v>0</v>
      </c>
      <c r="Q1161" t="str">
        <f t="shared" si="113"/>
        <v>food</v>
      </c>
      <c r="R1161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17">
        <f t="shared" si="109"/>
        <v>60.789473684210527</v>
      </c>
      <c r="Q1162" t="str">
        <f t="shared" si="113"/>
        <v>food</v>
      </c>
      <c r="R1162" t="str">
        <f t="shared" si="110"/>
        <v>food trucks</v>
      </c>
      <c r="S1162" s="9">
        <f t="shared" si="111"/>
        <v>42061.154930555553</v>
      </c>
      <c r="T1162" s="9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7">
        <f t="shared" si="109"/>
        <v>0</v>
      </c>
      <c r="Q1163" t="str">
        <f t="shared" si="113"/>
        <v>food</v>
      </c>
      <c r="R1163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17">
        <f t="shared" si="109"/>
        <v>17.5</v>
      </c>
      <c r="Q1164" t="str">
        <f t="shared" si="113"/>
        <v>food</v>
      </c>
      <c r="R1164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7">
        <f t="shared" si="109"/>
        <v>0</v>
      </c>
      <c r="Q1165" t="str">
        <f t="shared" si="113"/>
        <v>food</v>
      </c>
      <c r="R1165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7">
        <f t="shared" si="109"/>
        <v>0</v>
      </c>
      <c r="Q1166" t="str">
        <f t="shared" si="113"/>
        <v>food</v>
      </c>
      <c r="R116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17">
        <f t="shared" si="109"/>
        <v>82.82</v>
      </c>
      <c r="Q1167" t="str">
        <f t="shared" si="113"/>
        <v>food</v>
      </c>
      <c r="R1167" t="str">
        <f t="shared" si="110"/>
        <v>food trucks</v>
      </c>
      <c r="S1167" s="9">
        <f t="shared" si="111"/>
        <v>41792.214467592588</v>
      </c>
      <c r="T1167" s="9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17">
        <f t="shared" si="109"/>
        <v>358.875</v>
      </c>
      <c r="Q1168" t="str">
        <f t="shared" si="113"/>
        <v>food</v>
      </c>
      <c r="R1168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17">
        <f t="shared" si="109"/>
        <v>61.1875</v>
      </c>
      <c r="Q1169" t="str">
        <f t="shared" si="113"/>
        <v>food</v>
      </c>
      <c r="R1169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17">
        <f t="shared" si="109"/>
        <v>340</v>
      </c>
      <c r="Q1170" t="str">
        <f t="shared" si="113"/>
        <v>food</v>
      </c>
      <c r="R1170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17">
        <f t="shared" si="109"/>
        <v>5.666666666666667</v>
      </c>
      <c r="Q1171" t="str">
        <f t="shared" si="113"/>
        <v>food</v>
      </c>
      <c r="R1171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17">
        <f t="shared" si="109"/>
        <v>50</v>
      </c>
      <c r="Q1172" t="str">
        <f t="shared" si="113"/>
        <v>food</v>
      </c>
      <c r="R1172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17">
        <f t="shared" si="109"/>
        <v>25</v>
      </c>
      <c r="Q1173" t="str">
        <f t="shared" si="113"/>
        <v>food</v>
      </c>
      <c r="R1173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7">
        <f t="shared" si="109"/>
        <v>0</v>
      </c>
      <c r="Q1174" t="str">
        <f t="shared" si="113"/>
        <v>food</v>
      </c>
      <c r="R1174" t="str">
        <f t="shared" si="110"/>
        <v>food trucks</v>
      </c>
      <c r="S1174" s="9">
        <f t="shared" si="111"/>
        <v>41841.682314814818</v>
      </c>
      <c r="T1174" s="9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17">
        <f t="shared" si="109"/>
        <v>30</v>
      </c>
      <c r="Q1175" t="str">
        <f t="shared" si="113"/>
        <v>food</v>
      </c>
      <c r="R1175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17">
        <f t="shared" si="109"/>
        <v>46.631578947368418</v>
      </c>
      <c r="Q1176" t="str">
        <f t="shared" si="113"/>
        <v>food</v>
      </c>
      <c r="R117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17">
        <f t="shared" si="109"/>
        <v>65</v>
      </c>
      <c r="Q1177" t="str">
        <f t="shared" si="113"/>
        <v>food</v>
      </c>
      <c r="R1177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17">
        <f t="shared" si="109"/>
        <v>10</v>
      </c>
      <c r="Q1178" t="str">
        <f t="shared" si="113"/>
        <v>food</v>
      </c>
      <c r="R1178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7">
        <f t="shared" si="109"/>
        <v>0</v>
      </c>
      <c r="Q1179" t="str">
        <f t="shared" si="113"/>
        <v>food</v>
      </c>
      <c r="R1179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17">
        <f t="shared" si="109"/>
        <v>5</v>
      </c>
      <c r="Q1180" t="str">
        <f t="shared" si="113"/>
        <v>food</v>
      </c>
      <c r="R1180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17">
        <f t="shared" si="109"/>
        <v>640</v>
      </c>
      <c r="Q1181" t="str">
        <f t="shared" si="113"/>
        <v>food</v>
      </c>
      <c r="R1181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17">
        <f t="shared" si="109"/>
        <v>69.117647058823536</v>
      </c>
      <c r="Q1182" t="str">
        <f t="shared" si="113"/>
        <v>food</v>
      </c>
      <c r="R1182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17">
        <f t="shared" si="109"/>
        <v>1.3333333333333333</v>
      </c>
      <c r="Q1183" t="str">
        <f t="shared" si="113"/>
        <v>food</v>
      </c>
      <c r="R1183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17">
        <f t="shared" si="109"/>
        <v>10.5</v>
      </c>
      <c r="Q1184" t="str">
        <f t="shared" si="113"/>
        <v>food</v>
      </c>
      <c r="R1184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17">
        <f t="shared" si="109"/>
        <v>33.333333333333336</v>
      </c>
      <c r="Q1185" t="str">
        <f t="shared" si="113"/>
        <v>food</v>
      </c>
      <c r="R1185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17">
        <f t="shared" si="109"/>
        <v>61.562666666666665</v>
      </c>
      <c r="Q1186" t="str">
        <f t="shared" si="113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17">
        <f t="shared" si="109"/>
        <v>118.73873873873873</v>
      </c>
      <c r="Q1187" t="str">
        <f t="shared" si="113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17">
        <f t="shared" si="109"/>
        <v>65.081300813008127</v>
      </c>
      <c r="Q1188" t="str">
        <f t="shared" si="113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17">
        <f t="shared" si="109"/>
        <v>130.15714285714284</v>
      </c>
      <c r="Q1189" t="str">
        <f t="shared" si="113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17">
        <f t="shared" si="109"/>
        <v>37.776470588235291</v>
      </c>
      <c r="Q1190" t="str">
        <f t="shared" si="113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17">
        <f t="shared" si="109"/>
        <v>112.79069767441861</v>
      </c>
      <c r="Q1191" t="str">
        <f t="shared" si="113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17">
        <f t="shared" si="109"/>
        <v>51.92307692307692</v>
      </c>
      <c r="Q1192" t="str">
        <f t="shared" si="113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17">
        <f t="shared" si="109"/>
        <v>89.242424242424249</v>
      </c>
      <c r="Q1193" t="str">
        <f t="shared" si="113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17">
        <f t="shared" si="109"/>
        <v>19.333333333333332</v>
      </c>
      <c r="Q1194" t="str">
        <f t="shared" si="113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17">
        <f t="shared" si="109"/>
        <v>79.967032967032964</v>
      </c>
      <c r="Q1195" t="str">
        <f t="shared" si="113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17">
        <f t="shared" si="109"/>
        <v>56.414565826330531</v>
      </c>
      <c r="Q1196" t="str">
        <f t="shared" si="113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17">
        <f t="shared" si="109"/>
        <v>79.411764705882348</v>
      </c>
      <c r="Q1197" t="str">
        <f t="shared" si="113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17">
        <f t="shared" si="109"/>
        <v>76.439453125</v>
      </c>
      <c r="Q1198" t="str">
        <f t="shared" si="113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17">
        <f t="shared" si="109"/>
        <v>121</v>
      </c>
      <c r="Q1199" t="str">
        <f t="shared" si="113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17">
        <f t="shared" si="109"/>
        <v>54.616766467065865</v>
      </c>
      <c r="Q1200" t="str">
        <f t="shared" si="113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17">
        <f t="shared" si="109"/>
        <v>299.22222222222223</v>
      </c>
      <c r="Q1201" t="str">
        <f t="shared" si="113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17">
        <f t="shared" si="109"/>
        <v>58.533980582524272</v>
      </c>
      <c r="Q1202" t="str">
        <f t="shared" si="113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17">
        <f t="shared" si="109"/>
        <v>55.371801801801809</v>
      </c>
      <c r="Q1203" t="str">
        <f t="shared" si="113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17">
        <f t="shared" si="109"/>
        <v>183.80442804428046</v>
      </c>
      <c r="Q1204" t="str">
        <f t="shared" si="113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17">
        <f t="shared" si="109"/>
        <v>165.34653465346534</v>
      </c>
      <c r="Q1205" t="str">
        <f t="shared" si="113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17">
        <f t="shared" si="109"/>
        <v>234.78947368421052</v>
      </c>
      <c r="Q1206" t="str">
        <f t="shared" si="113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17">
        <f t="shared" si="109"/>
        <v>211.48387096774192</v>
      </c>
      <c r="Q1207" t="str">
        <f t="shared" si="113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17">
        <f t="shared" si="109"/>
        <v>32.34375</v>
      </c>
      <c r="Q1208" t="str">
        <f t="shared" si="113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17">
        <f t="shared" si="109"/>
        <v>123.37588652482269</v>
      </c>
      <c r="Q1209" t="str">
        <f t="shared" si="113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17">
        <f t="shared" si="109"/>
        <v>207.06666666666666</v>
      </c>
      <c r="Q1210" t="str">
        <f t="shared" si="113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17">
        <f t="shared" si="109"/>
        <v>138.2608695652174</v>
      </c>
      <c r="Q1211" t="str">
        <f t="shared" si="113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17">
        <f t="shared" si="109"/>
        <v>493.81553398058253</v>
      </c>
      <c r="Q1212" t="str">
        <f t="shared" si="113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17">
        <f t="shared" si="109"/>
        <v>168.5</v>
      </c>
      <c r="Q1213" t="str">
        <f t="shared" si="113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17">
        <f t="shared" si="109"/>
        <v>38.867469879518069</v>
      </c>
      <c r="Q1214" t="str">
        <f t="shared" si="113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17">
        <f t="shared" si="109"/>
        <v>61.527777777777779</v>
      </c>
      <c r="Q1215" t="str">
        <f t="shared" si="113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17">
        <f t="shared" si="109"/>
        <v>105.44</v>
      </c>
      <c r="Q1216" t="str">
        <f t="shared" si="113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ref="O1217:O1280" si="114">E1217/D1217</f>
        <v>7.8608020000000005</v>
      </c>
      <c r="P1217" s="17">
        <f t="shared" si="109"/>
        <v>71.592003642987251</v>
      </c>
      <c r="Q1217" t="str">
        <f t="shared" si="113"/>
        <v>photography</v>
      </c>
      <c r="R1217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4"/>
        <v>1.4570000000000001</v>
      </c>
      <c r="P1218" s="17">
        <f t="shared" si="109"/>
        <v>91.882882882882882</v>
      </c>
      <c r="Q1218" t="str">
        <f t="shared" si="113"/>
        <v>photography</v>
      </c>
      <c r="R1218" t="str">
        <f t="shared" si="110"/>
        <v>photobooks</v>
      </c>
      <c r="S1218" s="9">
        <f t="shared" si="111"/>
        <v>42247.616400462968</v>
      </c>
      <c r="T1218" s="9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17">
        <f t="shared" ref="P1219:P1282" si="115">IFERROR(E1219/L1219,0)</f>
        <v>148.57377049180329</v>
      </c>
      <c r="Q1219" t="str">
        <f t="shared" si="113"/>
        <v>photography</v>
      </c>
      <c r="R1219" t="str">
        <f t="shared" ref="R1219:R1282" si="116">RIGHT(N1219,LEN(N1219)-SEARCH("/",N1219,1))</f>
        <v>photobooks</v>
      </c>
      <c r="S1219" s="9">
        <f t="shared" ref="S1219:S1282" si="117">((((J1219/60)/60)/24)+DATE(1970,1,1))</f>
        <v>42535.809490740736</v>
      </c>
      <c r="T1219" s="9">
        <f t="shared" ref="T1219:T1282" si="118">((((I1219/60)/60)/24)+DATE(1970,1,1))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17">
        <f t="shared" si="115"/>
        <v>174.2134831460674</v>
      </c>
      <c r="Q1220" t="str">
        <f t="shared" ref="Q1220:Q1283" si="119">LEFT(N1220, SEARCH("/",N1220,1)-1)</f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17">
        <f t="shared" si="115"/>
        <v>102.86166007905139</v>
      </c>
      <c r="Q1221" t="str">
        <f t="shared" si="119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17">
        <f t="shared" si="115"/>
        <v>111.17857142857143</v>
      </c>
      <c r="Q1222" t="str">
        <f t="shared" si="119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17">
        <f t="shared" si="115"/>
        <v>23.796213592233013</v>
      </c>
      <c r="Q1223" t="str">
        <f t="shared" si="119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17">
        <f t="shared" si="115"/>
        <v>81.268115942028984</v>
      </c>
      <c r="Q1224" t="str">
        <f t="shared" si="119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17">
        <f t="shared" si="115"/>
        <v>116.21465968586388</v>
      </c>
      <c r="Q1225" t="str">
        <f t="shared" si="119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17">
        <f t="shared" si="115"/>
        <v>58.888888888888886</v>
      </c>
      <c r="Q1226" t="str">
        <f t="shared" si="119"/>
        <v>music</v>
      </c>
      <c r="R122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17">
        <f t="shared" si="115"/>
        <v>44</v>
      </c>
      <c r="Q1227" t="str">
        <f t="shared" si="119"/>
        <v>music</v>
      </c>
      <c r="R1227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17">
        <f t="shared" si="115"/>
        <v>48.424999999999997</v>
      </c>
      <c r="Q1228" t="str">
        <f t="shared" si="119"/>
        <v>music</v>
      </c>
      <c r="R1228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7">
        <f t="shared" si="115"/>
        <v>0</v>
      </c>
      <c r="Q1229" t="str">
        <f t="shared" si="119"/>
        <v>music</v>
      </c>
      <c r="R1229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17">
        <f t="shared" si="115"/>
        <v>61.041666666666664</v>
      </c>
      <c r="Q1230" t="str">
        <f t="shared" si="119"/>
        <v>music</v>
      </c>
      <c r="R1230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17">
        <f t="shared" si="115"/>
        <v>25</v>
      </c>
      <c r="Q1231" t="str">
        <f t="shared" si="119"/>
        <v>music</v>
      </c>
      <c r="R1231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7">
        <f t="shared" si="115"/>
        <v>0</v>
      </c>
      <c r="Q1232" t="str">
        <f t="shared" si="119"/>
        <v>music</v>
      </c>
      <c r="R1232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7">
        <f t="shared" si="115"/>
        <v>0</v>
      </c>
      <c r="Q1233" t="str">
        <f t="shared" si="119"/>
        <v>music</v>
      </c>
      <c r="R1233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17">
        <f t="shared" si="115"/>
        <v>40</v>
      </c>
      <c r="Q1234" t="str">
        <f t="shared" si="119"/>
        <v>music</v>
      </c>
      <c r="R1234" t="str">
        <f t="shared" si="116"/>
        <v>world music</v>
      </c>
      <c r="S1234" s="9">
        <f t="shared" si="117"/>
        <v>41506.848032407412</v>
      </c>
      <c r="T1234" s="9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17">
        <f t="shared" si="115"/>
        <v>19.333333333333332</v>
      </c>
      <c r="Q1235" t="str">
        <f t="shared" si="119"/>
        <v>music</v>
      </c>
      <c r="R1235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7">
        <f t="shared" si="115"/>
        <v>0</v>
      </c>
      <c r="Q1236" t="str">
        <f t="shared" si="119"/>
        <v>music</v>
      </c>
      <c r="R123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17">
        <f t="shared" si="115"/>
        <v>35</v>
      </c>
      <c r="Q1237" t="str">
        <f t="shared" si="119"/>
        <v>music</v>
      </c>
      <c r="R1237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7">
        <f t="shared" si="115"/>
        <v>0</v>
      </c>
      <c r="Q1238" t="str">
        <f t="shared" si="119"/>
        <v>music</v>
      </c>
      <c r="R1238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7">
        <f t="shared" si="115"/>
        <v>0</v>
      </c>
      <c r="Q1239" t="str">
        <f t="shared" si="119"/>
        <v>music</v>
      </c>
      <c r="R1239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17">
        <f t="shared" si="115"/>
        <v>59.333333333333336</v>
      </c>
      <c r="Q1240" t="str">
        <f t="shared" si="119"/>
        <v>music</v>
      </c>
      <c r="R1240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7">
        <f t="shared" si="115"/>
        <v>0</v>
      </c>
      <c r="Q1241" t="str">
        <f t="shared" si="119"/>
        <v>music</v>
      </c>
      <c r="R1241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17">
        <f t="shared" si="115"/>
        <v>30.125</v>
      </c>
      <c r="Q1242" t="str">
        <f t="shared" si="119"/>
        <v>music</v>
      </c>
      <c r="R1242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17">
        <f t="shared" si="115"/>
        <v>74.617647058823536</v>
      </c>
      <c r="Q1243" t="str">
        <f t="shared" si="119"/>
        <v>music</v>
      </c>
      <c r="R1243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17">
        <f t="shared" si="115"/>
        <v>5</v>
      </c>
      <c r="Q1244" t="str">
        <f t="shared" si="119"/>
        <v>music</v>
      </c>
      <c r="R1244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17">
        <f t="shared" si="115"/>
        <v>44.5</v>
      </c>
      <c r="Q1245" t="str">
        <f t="shared" si="119"/>
        <v>music</v>
      </c>
      <c r="R1245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17">
        <f t="shared" si="115"/>
        <v>46.133333333333333</v>
      </c>
      <c r="Q1246" t="str">
        <f t="shared" si="119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17">
        <f t="shared" si="115"/>
        <v>141.47058823529412</v>
      </c>
      <c r="Q1247" t="str">
        <f t="shared" si="119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17">
        <f t="shared" si="115"/>
        <v>75.483870967741936</v>
      </c>
      <c r="Q1248" t="str">
        <f t="shared" si="119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17">
        <f t="shared" si="115"/>
        <v>85.5</v>
      </c>
      <c r="Q1249" t="str">
        <f t="shared" si="119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17">
        <f t="shared" si="115"/>
        <v>64.254237288135599</v>
      </c>
      <c r="Q1250" t="str">
        <f t="shared" si="119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17">
        <f t="shared" si="115"/>
        <v>64.46913580246914</v>
      </c>
      <c r="Q1251" t="str">
        <f t="shared" si="119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17">
        <f t="shared" si="115"/>
        <v>118.2007874015748</v>
      </c>
      <c r="Q1252" t="str">
        <f t="shared" si="119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17">
        <f t="shared" si="115"/>
        <v>82.540540540540547</v>
      </c>
      <c r="Q1253" t="str">
        <f t="shared" si="119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17">
        <f t="shared" si="115"/>
        <v>34.170212765957444</v>
      </c>
      <c r="Q1254" t="str">
        <f t="shared" si="119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17">
        <f t="shared" si="115"/>
        <v>42.73322081575246</v>
      </c>
      <c r="Q1255" t="str">
        <f t="shared" si="119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17">
        <f t="shared" si="115"/>
        <v>94.489361702127653</v>
      </c>
      <c r="Q1256" t="str">
        <f t="shared" si="119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17">
        <f t="shared" si="115"/>
        <v>55.697247706422019</v>
      </c>
      <c r="Q1257" t="str">
        <f t="shared" si="119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17">
        <f t="shared" si="115"/>
        <v>98.030831024930734</v>
      </c>
      <c r="Q1258" t="str">
        <f t="shared" si="119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17">
        <f t="shared" si="115"/>
        <v>92.102272727272734</v>
      </c>
      <c r="Q1259" t="str">
        <f t="shared" si="119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17">
        <f t="shared" si="115"/>
        <v>38.175462686567165</v>
      </c>
      <c r="Q1260" t="str">
        <f t="shared" si="119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17">
        <f t="shared" si="115"/>
        <v>27.145833333333332</v>
      </c>
      <c r="Q1261" t="str">
        <f t="shared" si="119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17">
        <f t="shared" si="115"/>
        <v>50.689189189189186</v>
      </c>
      <c r="Q1262" t="str">
        <f t="shared" si="119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17">
        <f t="shared" si="115"/>
        <v>38.942307692307693</v>
      </c>
      <c r="Q1263" t="str">
        <f t="shared" si="119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17">
        <f t="shared" si="115"/>
        <v>77.638095238095232</v>
      </c>
      <c r="Q1264" t="str">
        <f t="shared" si="119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17">
        <f t="shared" si="115"/>
        <v>43.536585365853661</v>
      </c>
      <c r="Q1265" t="str">
        <f t="shared" si="119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17">
        <f t="shared" si="115"/>
        <v>31.823529411764707</v>
      </c>
      <c r="Q1266" t="str">
        <f t="shared" si="119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17">
        <f t="shared" si="115"/>
        <v>63.184393939393942</v>
      </c>
      <c r="Q1267" t="str">
        <f t="shared" si="119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17">
        <f t="shared" si="115"/>
        <v>190.9</v>
      </c>
      <c r="Q1268" t="str">
        <f t="shared" si="119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17">
        <f t="shared" si="115"/>
        <v>140.85534591194968</v>
      </c>
      <c r="Q1269" t="str">
        <f t="shared" si="119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17">
        <f t="shared" si="115"/>
        <v>76.92307692307692</v>
      </c>
      <c r="Q1270" t="str">
        <f t="shared" si="119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17">
        <f t="shared" si="115"/>
        <v>99.15533980582525</v>
      </c>
      <c r="Q1271" t="str">
        <f t="shared" si="119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17">
        <f t="shared" si="115"/>
        <v>67.881656804733723</v>
      </c>
      <c r="Q1272" t="str">
        <f t="shared" si="119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17">
        <f t="shared" si="115"/>
        <v>246.29032258064515</v>
      </c>
      <c r="Q1273" t="str">
        <f t="shared" si="119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17">
        <f t="shared" si="115"/>
        <v>189.28571428571428</v>
      </c>
      <c r="Q1274" t="str">
        <f t="shared" si="119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17">
        <f t="shared" si="115"/>
        <v>76.666666666666671</v>
      </c>
      <c r="Q1275" t="str">
        <f t="shared" si="119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17">
        <f t="shared" si="115"/>
        <v>82.963254817987149</v>
      </c>
      <c r="Q1276" t="str">
        <f t="shared" si="119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17">
        <f t="shared" si="115"/>
        <v>62.522107969151669</v>
      </c>
      <c r="Q1277" t="str">
        <f t="shared" si="119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17">
        <f t="shared" si="115"/>
        <v>46.06808823529412</v>
      </c>
      <c r="Q1278" t="str">
        <f t="shared" si="119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17">
        <f t="shared" si="115"/>
        <v>38.543946731234868</v>
      </c>
      <c r="Q1279" t="str">
        <f t="shared" si="119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17">
        <f t="shared" si="115"/>
        <v>53.005263157894738</v>
      </c>
      <c r="Q1280" t="str">
        <f t="shared" si="119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ref="O1281:O1344" si="120">E1281/D1281</f>
        <v>1.1077157238734421</v>
      </c>
      <c r="P1281" s="17">
        <f t="shared" si="115"/>
        <v>73.355396825396824</v>
      </c>
      <c r="Q1281" t="str">
        <f t="shared" si="119"/>
        <v>music</v>
      </c>
      <c r="R1281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0"/>
        <v>1.1091186666666666</v>
      </c>
      <c r="P1282" s="17">
        <f t="shared" si="115"/>
        <v>127.97523076923076</v>
      </c>
      <c r="Q1282" t="str">
        <f t="shared" si="119"/>
        <v>music</v>
      </c>
      <c r="R1282" t="str">
        <f t="shared" si="116"/>
        <v>rock</v>
      </c>
      <c r="S1282" s="9">
        <f t="shared" si="117"/>
        <v>40513.757569444446</v>
      </c>
      <c r="T1282" s="9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17">
        <f t="shared" ref="P1283:P1346" si="121">IFERROR(E1283/L1283,0)</f>
        <v>104.72972972972973</v>
      </c>
      <c r="Q1283" t="str">
        <f t="shared" si="119"/>
        <v>music</v>
      </c>
      <c r="R1283" t="str">
        <f t="shared" ref="R1283:R1346" si="122">RIGHT(N1283,LEN(N1283)-SEARCH("/",N1283,1))</f>
        <v>rock</v>
      </c>
      <c r="S1283" s="9">
        <f t="shared" ref="S1283:S1346" si="123">((((J1283/60)/60)/24)+DATE(1970,1,1))</f>
        <v>41463.743472222224</v>
      </c>
      <c r="T1283" s="9">
        <f t="shared" ref="T1283:T1346" si="124">((((I1283/60)/60)/24)+DATE(1970,1,1))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17">
        <f t="shared" si="121"/>
        <v>67.671532846715323</v>
      </c>
      <c r="Q1284" t="str">
        <f t="shared" ref="Q1284:Q1347" si="125">LEFT(N1284, SEARCH("/",N1284,1)-1)</f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17">
        <f t="shared" si="121"/>
        <v>95.931818181818187</v>
      </c>
      <c r="Q1285" t="str">
        <f t="shared" si="125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17">
        <f t="shared" si="121"/>
        <v>65.161290322580641</v>
      </c>
      <c r="Q1286" t="str">
        <f t="shared" si="125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17">
        <f t="shared" si="121"/>
        <v>32.269841269841272</v>
      </c>
      <c r="Q1287" t="str">
        <f t="shared" si="125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17">
        <f t="shared" si="121"/>
        <v>81.25</v>
      </c>
      <c r="Q1288" t="str">
        <f t="shared" si="125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17">
        <f t="shared" si="121"/>
        <v>24.2</v>
      </c>
      <c r="Q1289" t="str">
        <f t="shared" si="125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17">
        <f t="shared" si="121"/>
        <v>65.868852459016395</v>
      </c>
      <c r="Q1290" t="str">
        <f t="shared" si="125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17">
        <f t="shared" si="121"/>
        <v>36.07692307692308</v>
      </c>
      <c r="Q1291" t="str">
        <f t="shared" si="125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17">
        <f t="shared" si="121"/>
        <v>44.186046511627907</v>
      </c>
      <c r="Q1292" t="str">
        <f t="shared" si="125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17">
        <f t="shared" si="121"/>
        <v>104.07142857142857</v>
      </c>
      <c r="Q1293" t="str">
        <f t="shared" si="125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17">
        <f t="shared" si="121"/>
        <v>35.96153846153846</v>
      </c>
      <c r="Q1294" t="str">
        <f t="shared" si="125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17">
        <f t="shared" si="121"/>
        <v>127.79166666666667</v>
      </c>
      <c r="Q1295" t="str">
        <f t="shared" si="125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17">
        <f t="shared" si="121"/>
        <v>27.727272727272727</v>
      </c>
      <c r="Q1296" t="str">
        <f t="shared" si="125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17">
        <f t="shared" si="121"/>
        <v>39.828125</v>
      </c>
      <c r="Q1297" t="str">
        <f t="shared" si="125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17">
        <f t="shared" si="121"/>
        <v>52.173913043478258</v>
      </c>
      <c r="Q1298" t="str">
        <f t="shared" si="125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17">
        <f t="shared" si="121"/>
        <v>92.037815126050418</v>
      </c>
      <c r="Q1299" t="str">
        <f t="shared" si="125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17">
        <f t="shared" si="121"/>
        <v>63.424242424242422</v>
      </c>
      <c r="Q1300" t="str">
        <f t="shared" si="125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17">
        <f t="shared" si="121"/>
        <v>135.625</v>
      </c>
      <c r="Q1301" t="str">
        <f t="shared" si="125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17">
        <f t="shared" si="121"/>
        <v>168.75</v>
      </c>
      <c r="Q1302" t="str">
        <f t="shared" si="125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17">
        <f t="shared" si="121"/>
        <v>70.862068965517238</v>
      </c>
      <c r="Q1303" t="str">
        <f t="shared" si="125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17">
        <f t="shared" si="121"/>
        <v>50</v>
      </c>
      <c r="Q1304" t="str">
        <f t="shared" si="125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17">
        <f t="shared" si="121"/>
        <v>42.214166666666671</v>
      </c>
      <c r="Q1305" t="str">
        <f t="shared" si="125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17">
        <f t="shared" si="121"/>
        <v>152.41346153846155</v>
      </c>
      <c r="Q1306" t="str">
        <f t="shared" si="125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17">
        <f t="shared" si="121"/>
        <v>90.616279069767444</v>
      </c>
      <c r="Q1307" t="str">
        <f t="shared" si="125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17">
        <f t="shared" si="121"/>
        <v>201.60393258426967</v>
      </c>
      <c r="Q1308" t="str">
        <f t="shared" si="125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17">
        <f t="shared" si="121"/>
        <v>127.93333333333334</v>
      </c>
      <c r="Q1309" t="str">
        <f t="shared" si="125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17">
        <f t="shared" si="121"/>
        <v>29.894736842105264</v>
      </c>
      <c r="Q1310" t="str">
        <f t="shared" si="125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17">
        <f t="shared" si="121"/>
        <v>367.97142857142859</v>
      </c>
      <c r="Q1311" t="str">
        <f t="shared" si="125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17">
        <f t="shared" si="121"/>
        <v>129.16666666666666</v>
      </c>
      <c r="Q1312" t="str">
        <f t="shared" si="125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17">
        <f t="shared" si="121"/>
        <v>800.7</v>
      </c>
      <c r="Q1313" t="str">
        <f t="shared" si="125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17">
        <f t="shared" si="121"/>
        <v>28</v>
      </c>
      <c r="Q1314" t="str">
        <f t="shared" si="125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17">
        <f t="shared" si="121"/>
        <v>102.01639344262296</v>
      </c>
      <c r="Q1315" t="str">
        <f t="shared" si="125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17">
        <f t="shared" si="121"/>
        <v>184.36363636363637</v>
      </c>
      <c r="Q1316" t="str">
        <f t="shared" si="125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17">
        <f t="shared" si="121"/>
        <v>162.91935483870967</v>
      </c>
      <c r="Q1317" t="str">
        <f t="shared" si="125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17">
        <f t="shared" si="121"/>
        <v>1</v>
      </c>
      <c r="Q1318" t="str">
        <f t="shared" si="125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17">
        <f t="shared" si="121"/>
        <v>603.52631578947364</v>
      </c>
      <c r="Q1319" t="str">
        <f t="shared" si="125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17">
        <f t="shared" si="121"/>
        <v>45.407407407407405</v>
      </c>
      <c r="Q1320" t="str">
        <f t="shared" si="125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17">
        <f t="shared" si="121"/>
        <v>97.333333333333329</v>
      </c>
      <c r="Q1321" t="str">
        <f t="shared" si="125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17">
        <f t="shared" si="121"/>
        <v>167.66666666666666</v>
      </c>
      <c r="Q1322" t="str">
        <f t="shared" si="125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17">
        <f t="shared" si="121"/>
        <v>859.85714285714289</v>
      </c>
      <c r="Q1323" t="str">
        <f t="shared" si="125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17">
        <f t="shared" si="121"/>
        <v>26.5</v>
      </c>
      <c r="Q1324" t="str">
        <f t="shared" si="125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17">
        <f t="shared" si="121"/>
        <v>30.272727272727273</v>
      </c>
      <c r="Q1325" t="str">
        <f t="shared" si="125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17">
        <f t="shared" si="121"/>
        <v>54.666666666666664</v>
      </c>
      <c r="Q1326" t="str">
        <f t="shared" si="125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17">
        <f t="shared" si="121"/>
        <v>60.75</v>
      </c>
      <c r="Q1327" t="str">
        <f t="shared" si="125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17">
        <f t="shared" si="121"/>
        <v>102.72727272727273</v>
      </c>
      <c r="Q1328" t="str">
        <f t="shared" si="125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17">
        <f t="shared" si="121"/>
        <v>41.585365853658537</v>
      </c>
      <c r="Q1329" t="str">
        <f t="shared" si="125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17">
        <f t="shared" si="121"/>
        <v>116.53333333333333</v>
      </c>
      <c r="Q1330" t="str">
        <f t="shared" si="125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17">
        <f t="shared" si="121"/>
        <v>45.333333333333336</v>
      </c>
      <c r="Q1331" t="str">
        <f t="shared" si="125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17">
        <f t="shared" si="121"/>
        <v>157.46</v>
      </c>
      <c r="Q1332" t="str">
        <f t="shared" si="125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17">
        <f t="shared" si="121"/>
        <v>100.5</v>
      </c>
      <c r="Q1333" t="str">
        <f t="shared" si="125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7">
        <f t="shared" si="121"/>
        <v>0</v>
      </c>
      <c r="Q1334" t="str">
        <f t="shared" si="125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7">
        <f t="shared" si="121"/>
        <v>0</v>
      </c>
      <c r="Q1335" t="str">
        <f t="shared" si="125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17">
        <f t="shared" si="121"/>
        <v>51.822463768115945</v>
      </c>
      <c r="Q1336" t="str">
        <f t="shared" si="125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17">
        <f t="shared" si="121"/>
        <v>308.75</v>
      </c>
      <c r="Q1337" t="str">
        <f t="shared" si="125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17">
        <f t="shared" si="121"/>
        <v>379.22767857142856</v>
      </c>
      <c r="Q1338" t="str">
        <f t="shared" si="125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17">
        <f t="shared" si="121"/>
        <v>176.36428571428573</v>
      </c>
      <c r="Q1339" t="str">
        <f t="shared" si="125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17">
        <f t="shared" si="121"/>
        <v>66.066666666666663</v>
      </c>
      <c r="Q1340" t="str">
        <f t="shared" si="125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17">
        <f t="shared" si="121"/>
        <v>89.648648648648646</v>
      </c>
      <c r="Q1341" t="str">
        <f t="shared" si="125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7">
        <f t="shared" si="121"/>
        <v>0</v>
      </c>
      <c r="Q1342" t="str">
        <f t="shared" si="125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17">
        <f t="shared" si="121"/>
        <v>382.39130434782606</v>
      </c>
      <c r="Q1343" t="str">
        <f t="shared" si="125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17">
        <f t="shared" si="121"/>
        <v>100</v>
      </c>
      <c r="Q1344" t="str">
        <f t="shared" si="125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ref="O1345:O1408" si="126">E1345/D1345</f>
        <v>1.02298</v>
      </c>
      <c r="P1345" s="17">
        <f t="shared" si="121"/>
        <v>158.35603715170279</v>
      </c>
      <c r="Q1345" t="str">
        <f t="shared" si="125"/>
        <v>technology</v>
      </c>
      <c r="R1345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6"/>
        <v>3.7773333333333334</v>
      </c>
      <c r="P1346" s="17">
        <f t="shared" si="121"/>
        <v>40.762589928057551</v>
      </c>
      <c r="Q1346" t="str">
        <f t="shared" si="125"/>
        <v>publishing</v>
      </c>
      <c r="R1346" t="str">
        <f t="shared" si="122"/>
        <v>nonfiction</v>
      </c>
      <c r="S1346" s="9">
        <f t="shared" si="123"/>
        <v>42522.789803240739</v>
      </c>
      <c r="T1346" s="9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17">
        <f t="shared" ref="P1347:P1410" si="127">IFERROR(E1347/L1347,0)</f>
        <v>53.571428571428569</v>
      </c>
      <c r="Q1347" t="str">
        <f t="shared" si="125"/>
        <v>publishing</v>
      </c>
      <c r="R1347" t="str">
        <f t="shared" ref="R1347:R1410" si="128">RIGHT(N1347,LEN(N1347)-SEARCH("/",N1347,1))</f>
        <v>nonfiction</v>
      </c>
      <c r="S1347" s="9">
        <f t="shared" ref="S1347:S1410" si="129">((((J1347/60)/60)/24)+DATE(1970,1,1))</f>
        <v>41799.814340277779</v>
      </c>
      <c r="T1347" s="9">
        <f t="shared" ref="T1347:T1410" si="130">((((I1347/60)/60)/24)+DATE(1970,1,1))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17">
        <f t="shared" si="127"/>
        <v>48.449664429530202</v>
      </c>
      <c r="Q1348" t="str">
        <f t="shared" ref="Q1348:Q1411" si="131">LEFT(N1348, SEARCH("/",N1348,1)-1)</f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17">
        <f t="shared" si="127"/>
        <v>82.41935483870968</v>
      </c>
      <c r="Q1349" t="str">
        <f t="shared" si="131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17">
        <f t="shared" si="127"/>
        <v>230.19230769230768</v>
      </c>
      <c r="Q1350" t="str">
        <f t="shared" si="131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17">
        <f t="shared" si="127"/>
        <v>59.360465116279073</v>
      </c>
      <c r="Q1351" t="str">
        <f t="shared" si="131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17">
        <f t="shared" si="127"/>
        <v>66.698717948717942</v>
      </c>
      <c r="Q1352" t="str">
        <f t="shared" si="131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17">
        <f t="shared" si="127"/>
        <v>168.77500000000001</v>
      </c>
      <c r="Q1353" t="str">
        <f t="shared" si="131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17">
        <f t="shared" si="127"/>
        <v>59.973568281938327</v>
      </c>
      <c r="Q1354" t="str">
        <f t="shared" si="131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17">
        <f t="shared" si="127"/>
        <v>31.80952380952381</v>
      </c>
      <c r="Q1355" t="str">
        <f t="shared" si="131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17">
        <f t="shared" si="127"/>
        <v>24.421875</v>
      </c>
      <c r="Q1356" t="str">
        <f t="shared" si="131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17">
        <f t="shared" si="127"/>
        <v>25.347107438016529</v>
      </c>
      <c r="Q1357" t="str">
        <f t="shared" si="131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17">
        <f t="shared" si="127"/>
        <v>71.443218390804603</v>
      </c>
      <c r="Q1358" t="str">
        <f t="shared" si="131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17">
        <f t="shared" si="127"/>
        <v>38.553846153846152</v>
      </c>
      <c r="Q1359" t="str">
        <f t="shared" si="131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17">
        <f t="shared" si="127"/>
        <v>68.367346938775512</v>
      </c>
      <c r="Q1360" t="str">
        <f t="shared" si="131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17">
        <f t="shared" si="127"/>
        <v>40.210526315789473</v>
      </c>
      <c r="Q1361" t="str">
        <f t="shared" si="131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17">
        <f t="shared" si="127"/>
        <v>32.074074074074076</v>
      </c>
      <c r="Q1362" t="str">
        <f t="shared" si="131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17">
        <f t="shared" si="127"/>
        <v>28.632575757575758</v>
      </c>
      <c r="Q1363" t="str">
        <f t="shared" si="131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17">
        <f t="shared" si="127"/>
        <v>43.64</v>
      </c>
      <c r="Q1364" t="str">
        <f t="shared" si="131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17">
        <f t="shared" si="127"/>
        <v>40</v>
      </c>
      <c r="Q1365" t="str">
        <f t="shared" si="131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17">
        <f t="shared" si="127"/>
        <v>346.04166666666669</v>
      </c>
      <c r="Q1366" t="str">
        <f t="shared" si="131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17">
        <f t="shared" si="127"/>
        <v>81.739130434782609</v>
      </c>
      <c r="Q1367" t="str">
        <f t="shared" si="131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17">
        <f t="shared" si="127"/>
        <v>64.535306122448986</v>
      </c>
      <c r="Q1368" t="str">
        <f t="shared" si="131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17">
        <f t="shared" si="127"/>
        <v>63.477777777777774</v>
      </c>
      <c r="Q1369" t="str">
        <f t="shared" si="131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17">
        <f t="shared" si="127"/>
        <v>63.620689655172413</v>
      </c>
      <c r="Q1370" t="str">
        <f t="shared" si="131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17">
        <f t="shared" si="127"/>
        <v>83.967068965517228</v>
      </c>
      <c r="Q1371" t="str">
        <f t="shared" si="131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17">
        <f t="shared" si="127"/>
        <v>77.75</v>
      </c>
      <c r="Q1372" t="str">
        <f t="shared" si="131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17">
        <f t="shared" si="127"/>
        <v>107.07142857142857</v>
      </c>
      <c r="Q1373" t="str">
        <f t="shared" si="131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17">
        <f t="shared" si="127"/>
        <v>38.75</v>
      </c>
      <c r="Q1374" t="str">
        <f t="shared" si="131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17">
        <f t="shared" si="127"/>
        <v>201.94230769230768</v>
      </c>
      <c r="Q1375" t="str">
        <f t="shared" si="131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17">
        <f t="shared" si="127"/>
        <v>43.060606060606062</v>
      </c>
      <c r="Q1376" t="str">
        <f t="shared" si="131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17">
        <f t="shared" si="127"/>
        <v>62.871559633027523</v>
      </c>
      <c r="Q1377" t="str">
        <f t="shared" si="131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17">
        <f t="shared" si="127"/>
        <v>55.607142857142854</v>
      </c>
      <c r="Q1378" t="str">
        <f t="shared" si="131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17">
        <f t="shared" si="127"/>
        <v>48.70967741935484</v>
      </c>
      <c r="Q1379" t="str">
        <f t="shared" si="131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17">
        <f t="shared" si="127"/>
        <v>30.578947368421051</v>
      </c>
      <c r="Q1380" t="str">
        <f t="shared" si="131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17">
        <f t="shared" si="127"/>
        <v>73.907284768211923</v>
      </c>
      <c r="Q1381" t="str">
        <f t="shared" si="131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17">
        <f t="shared" si="127"/>
        <v>21.2</v>
      </c>
      <c r="Q1382" t="str">
        <f t="shared" si="131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17">
        <f t="shared" si="127"/>
        <v>73.356164383561648</v>
      </c>
      <c r="Q1383" t="str">
        <f t="shared" si="131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17">
        <f t="shared" si="127"/>
        <v>56.412162162162161</v>
      </c>
      <c r="Q1384" t="str">
        <f t="shared" si="131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17">
        <f t="shared" si="127"/>
        <v>50.247311827956992</v>
      </c>
      <c r="Q1385" t="str">
        <f t="shared" si="131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17">
        <f t="shared" si="127"/>
        <v>68.936507936507937</v>
      </c>
      <c r="Q1386" t="str">
        <f t="shared" si="131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17">
        <f t="shared" si="127"/>
        <v>65.914104477611943</v>
      </c>
      <c r="Q1387" t="str">
        <f t="shared" si="131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17">
        <f t="shared" si="127"/>
        <v>62.5</v>
      </c>
      <c r="Q1388" t="str">
        <f t="shared" si="131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17">
        <f t="shared" si="127"/>
        <v>70.064102564102569</v>
      </c>
      <c r="Q1389" t="str">
        <f t="shared" si="131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17">
        <f t="shared" si="127"/>
        <v>60.181874999999998</v>
      </c>
      <c r="Q1390" t="str">
        <f t="shared" si="131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17">
        <f t="shared" si="127"/>
        <v>21.382352941176471</v>
      </c>
      <c r="Q1391" t="str">
        <f t="shared" si="131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17">
        <f t="shared" si="127"/>
        <v>160.78947368421052</v>
      </c>
      <c r="Q1392" t="str">
        <f t="shared" si="131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17">
        <f t="shared" si="127"/>
        <v>42.384615384615387</v>
      </c>
      <c r="Q1393" t="str">
        <f t="shared" si="131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17">
        <f t="shared" si="127"/>
        <v>27.317307692307693</v>
      </c>
      <c r="Q1394" t="str">
        <f t="shared" si="131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17">
        <f t="shared" si="127"/>
        <v>196.82692307692307</v>
      </c>
      <c r="Q1395" t="str">
        <f t="shared" si="131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17">
        <f t="shared" si="127"/>
        <v>53.882352941176471</v>
      </c>
      <c r="Q1396" t="str">
        <f t="shared" si="131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17">
        <f t="shared" si="127"/>
        <v>47.756097560975611</v>
      </c>
      <c r="Q1397" t="str">
        <f t="shared" si="131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17">
        <f t="shared" si="127"/>
        <v>88.191780821917803</v>
      </c>
      <c r="Q1398" t="str">
        <f t="shared" si="131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17">
        <f t="shared" si="127"/>
        <v>72.056962025316452</v>
      </c>
      <c r="Q1399" t="str">
        <f t="shared" si="131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17">
        <f t="shared" si="127"/>
        <v>74.246153846153845</v>
      </c>
      <c r="Q1400" t="str">
        <f t="shared" si="131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17">
        <f t="shared" si="127"/>
        <v>61.701086956521742</v>
      </c>
      <c r="Q1401" t="str">
        <f t="shared" si="131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17">
        <f t="shared" si="127"/>
        <v>17.235294117647058</v>
      </c>
      <c r="Q1402" t="str">
        <f t="shared" si="131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17">
        <f t="shared" si="127"/>
        <v>51.720833333333331</v>
      </c>
      <c r="Q1403" t="str">
        <f t="shared" si="131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17">
        <f t="shared" si="127"/>
        <v>24.150442477876105</v>
      </c>
      <c r="Q1404" t="str">
        <f t="shared" si="131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17">
        <f t="shared" si="127"/>
        <v>62.166666666666664</v>
      </c>
      <c r="Q1405" t="str">
        <f t="shared" si="131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17">
        <f t="shared" si="127"/>
        <v>48.2</v>
      </c>
      <c r="Q1406" t="str">
        <f t="shared" si="131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17">
        <f t="shared" si="127"/>
        <v>6.1764705882352944</v>
      </c>
      <c r="Q1407" t="str">
        <f t="shared" si="131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17">
        <f t="shared" si="127"/>
        <v>5</v>
      </c>
      <c r="Q1408" t="str">
        <f t="shared" si="131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ref="O1409:O1472" si="132">E1409/D1409</f>
        <v>5.0000000000000001E-3</v>
      </c>
      <c r="P1409" s="17">
        <f t="shared" si="127"/>
        <v>7.5</v>
      </c>
      <c r="Q1409" t="str">
        <f t="shared" si="131"/>
        <v>publishing</v>
      </c>
      <c r="R1409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2"/>
        <v>7.1999999999999995E-2</v>
      </c>
      <c r="P1410" s="17">
        <f t="shared" si="127"/>
        <v>12</v>
      </c>
      <c r="Q1410" t="str">
        <f t="shared" si="131"/>
        <v>publishing</v>
      </c>
      <c r="R1410" t="str">
        <f t="shared" si="128"/>
        <v>translations</v>
      </c>
      <c r="S1410" s="9">
        <f t="shared" si="129"/>
        <v>42291.872175925921</v>
      </c>
      <c r="T1410" s="9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17">
        <f t="shared" ref="P1411:P1474" si="133">IFERROR(E1411/L1411,0)</f>
        <v>0</v>
      </c>
      <c r="Q1411" t="str">
        <f t="shared" si="131"/>
        <v>publishing</v>
      </c>
      <c r="R1411" t="str">
        <f t="shared" ref="R1411:R1474" si="134">RIGHT(N1411,LEN(N1411)-SEARCH("/",N1411,1))</f>
        <v>translations</v>
      </c>
      <c r="S1411" s="9">
        <f t="shared" ref="S1411:S1474" si="135">((((J1411/60)/60)/24)+DATE(1970,1,1))</f>
        <v>41945.133506944447</v>
      </c>
      <c r="T1411" s="9">
        <f t="shared" ref="T1411:T1474" si="136">((((I1411/60)/60)/24)+DATE(1970,1,1))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17">
        <f t="shared" si="133"/>
        <v>1</v>
      </c>
      <c r="Q1412" t="str">
        <f t="shared" ref="Q1412:Q1475" si="137">LEFT(N1412, SEARCH("/",N1412,1)-1)</f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17">
        <f t="shared" si="133"/>
        <v>2.3333333333333335</v>
      </c>
      <c r="Q1413" t="str">
        <f t="shared" si="137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17">
        <f t="shared" si="133"/>
        <v>24.615384615384617</v>
      </c>
      <c r="Q1414" t="str">
        <f t="shared" si="137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17">
        <f t="shared" si="133"/>
        <v>100</v>
      </c>
      <c r="Q1415" t="str">
        <f t="shared" si="137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17">
        <f t="shared" si="133"/>
        <v>1</v>
      </c>
      <c r="Q1416" t="str">
        <f t="shared" si="137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17">
        <f t="shared" si="133"/>
        <v>88.888888888888886</v>
      </c>
      <c r="Q1417" t="str">
        <f t="shared" si="137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7">
        <f t="shared" si="133"/>
        <v>0</v>
      </c>
      <c r="Q1418" t="str">
        <f t="shared" si="137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17">
        <f t="shared" si="133"/>
        <v>27.5</v>
      </c>
      <c r="Q1419" t="str">
        <f t="shared" si="137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17">
        <f t="shared" si="133"/>
        <v>6</v>
      </c>
      <c r="Q1420" t="str">
        <f t="shared" si="137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17">
        <f t="shared" si="133"/>
        <v>44.5</v>
      </c>
      <c r="Q1421" t="str">
        <f t="shared" si="137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17">
        <f t="shared" si="133"/>
        <v>1</v>
      </c>
      <c r="Q1422" t="str">
        <f t="shared" si="137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17">
        <f t="shared" si="133"/>
        <v>100</v>
      </c>
      <c r="Q1423" t="str">
        <f t="shared" si="137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17">
        <f t="shared" si="133"/>
        <v>13</v>
      </c>
      <c r="Q1424" t="str">
        <f t="shared" si="137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17">
        <f t="shared" si="133"/>
        <v>100</v>
      </c>
      <c r="Q1425" t="str">
        <f t="shared" si="137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17">
        <f t="shared" si="133"/>
        <v>109.07142857142857</v>
      </c>
      <c r="Q1426" t="str">
        <f t="shared" si="137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7">
        <f t="shared" si="133"/>
        <v>0</v>
      </c>
      <c r="Q1427" t="str">
        <f t="shared" si="137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7">
        <f t="shared" si="133"/>
        <v>0</v>
      </c>
      <c r="Q1428" t="str">
        <f t="shared" si="137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17">
        <f t="shared" si="133"/>
        <v>104.75</v>
      </c>
      <c r="Q1429" t="str">
        <f t="shared" si="137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17">
        <f t="shared" si="133"/>
        <v>15</v>
      </c>
      <c r="Q1430" t="str">
        <f t="shared" si="137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7">
        <f t="shared" si="133"/>
        <v>0</v>
      </c>
      <c r="Q1431" t="str">
        <f t="shared" si="137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17">
        <f t="shared" si="133"/>
        <v>80.599999999999994</v>
      </c>
      <c r="Q1432" t="str">
        <f t="shared" si="137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17">
        <f t="shared" si="133"/>
        <v>115.55319148936171</v>
      </c>
      <c r="Q1433" t="str">
        <f t="shared" si="137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7">
        <f t="shared" si="133"/>
        <v>0</v>
      </c>
      <c r="Q1434" t="str">
        <f t="shared" si="137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17">
        <f t="shared" si="133"/>
        <v>80.5</v>
      </c>
      <c r="Q1435" t="str">
        <f t="shared" si="137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17">
        <f t="shared" si="133"/>
        <v>744.5454545454545</v>
      </c>
      <c r="Q1436" t="str">
        <f t="shared" si="137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17">
        <f t="shared" si="133"/>
        <v>7.5</v>
      </c>
      <c r="Q1437" t="str">
        <f t="shared" si="137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17">
        <f t="shared" si="133"/>
        <v>38.5</v>
      </c>
      <c r="Q1438" t="str">
        <f t="shared" si="137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17">
        <f t="shared" si="133"/>
        <v>36.68181818181818</v>
      </c>
      <c r="Q1439" t="str">
        <f t="shared" si="137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17">
        <f t="shared" si="133"/>
        <v>75</v>
      </c>
      <c r="Q1440" t="str">
        <f t="shared" si="137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17">
        <f t="shared" si="133"/>
        <v>30</v>
      </c>
      <c r="Q1441" t="str">
        <f t="shared" si="137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17">
        <f t="shared" si="133"/>
        <v>1</v>
      </c>
      <c r="Q1442" t="str">
        <f t="shared" si="137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17">
        <f t="shared" si="133"/>
        <v>673.33333333333337</v>
      </c>
      <c r="Q1443" t="str">
        <f t="shared" si="137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7">
        <f t="shared" si="133"/>
        <v>0</v>
      </c>
      <c r="Q1444" t="str">
        <f t="shared" si="137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7">
        <f t="shared" si="133"/>
        <v>0</v>
      </c>
      <c r="Q1445" t="str">
        <f t="shared" si="137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7">
        <f t="shared" si="133"/>
        <v>0</v>
      </c>
      <c r="Q1446" t="str">
        <f t="shared" si="137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7">
        <f t="shared" si="133"/>
        <v>0</v>
      </c>
      <c r="Q1447" t="str">
        <f t="shared" si="137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7">
        <f t="shared" si="133"/>
        <v>0</v>
      </c>
      <c r="Q1448" t="str">
        <f t="shared" si="137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17">
        <f t="shared" si="133"/>
        <v>25</v>
      </c>
      <c r="Q1449" t="str">
        <f t="shared" si="137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7">
        <f t="shared" si="133"/>
        <v>0</v>
      </c>
      <c r="Q1450" t="str">
        <f t="shared" si="137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7">
        <f t="shared" si="133"/>
        <v>0</v>
      </c>
      <c r="Q1451" t="str">
        <f t="shared" si="137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17">
        <f t="shared" si="133"/>
        <v>1</v>
      </c>
      <c r="Q1452" t="str">
        <f t="shared" si="137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17">
        <f t="shared" si="133"/>
        <v>1</v>
      </c>
      <c r="Q1453" t="str">
        <f t="shared" si="137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7">
        <f t="shared" si="133"/>
        <v>0</v>
      </c>
      <c r="Q1454" t="str">
        <f t="shared" si="137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7">
        <f t="shared" si="133"/>
        <v>0</v>
      </c>
      <c r="Q1455" t="str">
        <f t="shared" si="137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17">
        <f t="shared" si="133"/>
        <v>15</v>
      </c>
      <c r="Q1456" t="str">
        <f t="shared" si="137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17">
        <f t="shared" si="133"/>
        <v>225</v>
      </c>
      <c r="Q1457" t="str">
        <f t="shared" si="137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17">
        <f t="shared" si="133"/>
        <v>48.333333333333336</v>
      </c>
      <c r="Q1458" t="str">
        <f t="shared" si="137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7">
        <f t="shared" si="133"/>
        <v>0</v>
      </c>
      <c r="Q1459" t="str">
        <f t="shared" si="137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7">
        <f t="shared" si="133"/>
        <v>0</v>
      </c>
      <c r="Q1460" t="str">
        <f t="shared" si="137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7">
        <f t="shared" si="133"/>
        <v>0</v>
      </c>
      <c r="Q1461" t="str">
        <f t="shared" si="137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7">
        <f t="shared" si="133"/>
        <v>0</v>
      </c>
      <c r="Q1462" t="str">
        <f t="shared" si="137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17">
        <f t="shared" si="133"/>
        <v>44.66673529411765</v>
      </c>
      <c r="Q1463" t="str">
        <f t="shared" si="137"/>
        <v>publishing</v>
      </c>
      <c r="R1463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17">
        <f t="shared" si="133"/>
        <v>28.937999999999999</v>
      </c>
      <c r="Q1464" t="str">
        <f t="shared" si="137"/>
        <v>publishing</v>
      </c>
      <c r="R1464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17">
        <f t="shared" si="133"/>
        <v>35.44</v>
      </c>
      <c r="Q1465" t="str">
        <f t="shared" si="137"/>
        <v>publishing</v>
      </c>
      <c r="R1465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17">
        <f t="shared" si="133"/>
        <v>34.871794871794869</v>
      </c>
      <c r="Q1466" t="str">
        <f t="shared" si="137"/>
        <v>publishing</v>
      </c>
      <c r="R146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17">
        <f t="shared" si="133"/>
        <v>52.622732513451197</v>
      </c>
      <c r="Q1467" t="str">
        <f t="shared" si="137"/>
        <v>publishing</v>
      </c>
      <c r="R1467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17">
        <f t="shared" si="133"/>
        <v>69.598266129032254</v>
      </c>
      <c r="Q1468" t="str">
        <f t="shared" si="137"/>
        <v>publishing</v>
      </c>
      <c r="R1468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17">
        <f t="shared" si="133"/>
        <v>76.72</v>
      </c>
      <c r="Q1469" t="str">
        <f t="shared" si="137"/>
        <v>publishing</v>
      </c>
      <c r="R1469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17">
        <f t="shared" si="133"/>
        <v>33.191126279863482</v>
      </c>
      <c r="Q1470" t="str">
        <f t="shared" si="137"/>
        <v>publishing</v>
      </c>
      <c r="R1470" t="str">
        <f t="shared" si="134"/>
        <v>radio &amp; podcasts</v>
      </c>
      <c r="S1470" s="9">
        <f t="shared" si="135"/>
        <v>40646.014456018522</v>
      </c>
      <c r="T1470" s="9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17">
        <f t="shared" si="133"/>
        <v>149.46417445482865</v>
      </c>
      <c r="Q1471" t="str">
        <f t="shared" si="137"/>
        <v>publishing</v>
      </c>
      <c r="R1471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17">
        <f t="shared" si="133"/>
        <v>23.172839506172838</v>
      </c>
      <c r="Q1472" t="str">
        <f t="shared" si="137"/>
        <v>publishing</v>
      </c>
      <c r="R1472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ref="O1473:O1536" si="138">E1473/D1473</f>
        <v>1.03840625</v>
      </c>
      <c r="P1473" s="17">
        <f t="shared" si="133"/>
        <v>96.877551020408163</v>
      </c>
      <c r="Q1473" t="str">
        <f t="shared" si="137"/>
        <v>publishing</v>
      </c>
      <c r="R1473" t="str">
        <f t="shared" si="134"/>
        <v>radio &amp; podcasts</v>
      </c>
      <c r="S1473" s="9">
        <f t="shared" si="135"/>
        <v>42073.957569444443</v>
      </c>
      <c r="T1473" s="9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8"/>
        <v>1.3870400000000001</v>
      </c>
      <c r="P1474" s="17">
        <f t="shared" si="133"/>
        <v>103.20238095238095</v>
      </c>
      <c r="Q1474" t="str">
        <f t="shared" si="137"/>
        <v>publishing</v>
      </c>
      <c r="R1474" t="str">
        <f t="shared" si="134"/>
        <v>radio &amp; podcasts</v>
      </c>
      <c r="S1474" s="9">
        <f t="shared" si="135"/>
        <v>41533.542858796296</v>
      </c>
      <c r="T1474" s="9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17">
        <f t="shared" ref="P1475:P1538" si="139">IFERROR(E1475/L1475,0)</f>
        <v>38.462553191489363</v>
      </c>
      <c r="Q1475" t="str">
        <f t="shared" si="137"/>
        <v>publishing</v>
      </c>
      <c r="R1475" t="str">
        <f t="shared" ref="R1475:R1538" si="140">RIGHT(N1475,LEN(N1475)-SEARCH("/",N1475,1))</f>
        <v>radio &amp; podcasts</v>
      </c>
      <c r="S1475" s="9">
        <f t="shared" ref="S1475:S1538" si="141">((((J1475/60)/60)/24)+DATE(1970,1,1))</f>
        <v>40939.979618055557</v>
      </c>
      <c r="T1475" s="9">
        <f t="shared" ref="T1475:T1538" si="142">((((I1475/60)/60)/24)+DATE(1970,1,1))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17">
        <f t="shared" si="139"/>
        <v>44.315789473684212</v>
      </c>
      <c r="Q1476" t="str">
        <f t="shared" ref="Q1476:Q1539" si="143">LEFT(N1476, SEARCH("/",N1476,1)-1)</f>
        <v>publishing</v>
      </c>
      <c r="R1476" t="str">
        <f t="shared" si="140"/>
        <v>radio &amp; podcasts</v>
      </c>
      <c r="S1476" s="9">
        <f t="shared" si="141"/>
        <v>41500.727916666663</v>
      </c>
      <c r="T1476" s="9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17">
        <f t="shared" si="139"/>
        <v>64.173356009070289</v>
      </c>
      <c r="Q1477" t="str">
        <f t="shared" si="143"/>
        <v>publishing</v>
      </c>
      <c r="R1477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17">
        <f t="shared" si="139"/>
        <v>43.333275109170302</v>
      </c>
      <c r="Q1478" t="str">
        <f t="shared" si="143"/>
        <v>publishing</v>
      </c>
      <c r="R1478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17">
        <f t="shared" si="139"/>
        <v>90.495934959349597</v>
      </c>
      <c r="Q1479" t="str">
        <f t="shared" si="143"/>
        <v>publishing</v>
      </c>
      <c r="R1479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17">
        <f t="shared" si="139"/>
        <v>29.187190495010373</v>
      </c>
      <c r="Q1480" t="str">
        <f t="shared" si="143"/>
        <v>publishing</v>
      </c>
      <c r="R1480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17">
        <f t="shared" si="139"/>
        <v>30.95774647887324</v>
      </c>
      <c r="Q1481" t="str">
        <f t="shared" si="143"/>
        <v>publishing</v>
      </c>
      <c r="R1481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17">
        <f t="shared" si="139"/>
        <v>92.157795275590544</v>
      </c>
      <c r="Q1482" t="str">
        <f t="shared" si="143"/>
        <v>publishing</v>
      </c>
      <c r="R1482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17">
        <f t="shared" si="139"/>
        <v>17.5</v>
      </c>
      <c r="Q1483" t="str">
        <f t="shared" si="143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17">
        <f t="shared" si="139"/>
        <v>5</v>
      </c>
      <c r="Q1484" t="str">
        <f t="shared" si="143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17">
        <f t="shared" si="139"/>
        <v>25</v>
      </c>
      <c r="Q1485" t="str">
        <f t="shared" si="143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7">
        <f t="shared" si="139"/>
        <v>0</v>
      </c>
      <c r="Q1486" t="str">
        <f t="shared" si="143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17">
        <f t="shared" si="139"/>
        <v>50</v>
      </c>
      <c r="Q1487" t="str">
        <f t="shared" si="143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17">
        <f t="shared" si="139"/>
        <v>16</v>
      </c>
      <c r="Q1488" t="str">
        <f t="shared" si="143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7">
        <f t="shared" si="139"/>
        <v>0</v>
      </c>
      <c r="Q1489" t="str">
        <f t="shared" si="143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17">
        <f t="shared" si="139"/>
        <v>60</v>
      </c>
      <c r="Q1490" t="str">
        <f t="shared" si="143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7">
        <f t="shared" si="139"/>
        <v>0</v>
      </c>
      <c r="Q1491" t="str">
        <f t="shared" si="143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17">
        <f t="shared" si="139"/>
        <v>47.10526315789474</v>
      </c>
      <c r="Q1492" t="str">
        <f t="shared" si="143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17">
        <f t="shared" si="139"/>
        <v>100</v>
      </c>
      <c r="Q1493" t="str">
        <f t="shared" si="143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17">
        <f t="shared" si="139"/>
        <v>15</v>
      </c>
      <c r="Q1494" t="str">
        <f t="shared" si="143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7">
        <f t="shared" si="139"/>
        <v>0</v>
      </c>
      <c r="Q1495" t="str">
        <f t="shared" si="143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17">
        <f t="shared" si="139"/>
        <v>40.454545454545453</v>
      </c>
      <c r="Q1496" t="str">
        <f t="shared" si="143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7">
        <f t="shared" si="139"/>
        <v>0</v>
      </c>
      <c r="Q1497" t="str">
        <f t="shared" si="143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7">
        <f t="shared" si="139"/>
        <v>0</v>
      </c>
      <c r="Q1498" t="str">
        <f t="shared" si="143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17">
        <f t="shared" si="139"/>
        <v>1</v>
      </c>
      <c r="Q1499" t="str">
        <f t="shared" si="143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17">
        <f t="shared" si="139"/>
        <v>19</v>
      </c>
      <c r="Q1500" t="str">
        <f t="shared" si="143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17">
        <f t="shared" si="139"/>
        <v>5</v>
      </c>
      <c r="Q1501" t="str">
        <f t="shared" si="143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17">
        <f t="shared" si="139"/>
        <v>46.733333333333334</v>
      </c>
      <c r="Q1502" t="str">
        <f t="shared" si="143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17">
        <f t="shared" si="139"/>
        <v>97.731073446327684</v>
      </c>
      <c r="Q1503" t="str">
        <f t="shared" si="143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17">
        <f t="shared" si="139"/>
        <v>67.835866261398181</v>
      </c>
      <c r="Q1504" t="str">
        <f t="shared" si="143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17">
        <f t="shared" si="139"/>
        <v>56.98492957746479</v>
      </c>
      <c r="Q1505" t="str">
        <f t="shared" si="143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17">
        <f t="shared" si="139"/>
        <v>67.159851301115239</v>
      </c>
      <c r="Q1506" t="str">
        <f t="shared" si="143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17">
        <f t="shared" si="139"/>
        <v>48.037681159420288</v>
      </c>
      <c r="Q1507" t="str">
        <f t="shared" si="143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17">
        <f t="shared" si="139"/>
        <v>38.860465116279073</v>
      </c>
      <c r="Q1508" t="str">
        <f t="shared" si="143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17">
        <f t="shared" si="139"/>
        <v>78.181818181818187</v>
      </c>
      <c r="Q1509" t="str">
        <f t="shared" si="143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17">
        <f t="shared" si="139"/>
        <v>97.113744075829388</v>
      </c>
      <c r="Q1510" t="str">
        <f t="shared" si="143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17">
        <f t="shared" si="139"/>
        <v>110.39397959183674</v>
      </c>
      <c r="Q1511" t="str">
        <f t="shared" si="143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17">
        <f t="shared" si="139"/>
        <v>39.91506172839506</v>
      </c>
      <c r="Q1512" t="str">
        <f t="shared" si="143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17">
        <f t="shared" si="139"/>
        <v>75.975728155339809</v>
      </c>
      <c r="Q1513" t="str">
        <f t="shared" si="143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17">
        <f t="shared" si="139"/>
        <v>58.379104477611939</v>
      </c>
      <c r="Q1514" t="str">
        <f t="shared" si="143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17">
        <f t="shared" si="139"/>
        <v>55.82093023255814</v>
      </c>
      <c r="Q1515" t="str">
        <f t="shared" si="143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17">
        <f t="shared" si="139"/>
        <v>151.24431818181819</v>
      </c>
      <c r="Q1516" t="str">
        <f t="shared" si="143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17">
        <f t="shared" si="139"/>
        <v>849.67027027027029</v>
      </c>
      <c r="Q1517" t="str">
        <f t="shared" si="143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17">
        <f t="shared" si="139"/>
        <v>159.24137931034483</v>
      </c>
      <c r="Q1518" t="str">
        <f t="shared" si="143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17">
        <f t="shared" si="139"/>
        <v>39.507317073170732</v>
      </c>
      <c r="Q1519" t="str">
        <f t="shared" si="143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17">
        <f t="shared" si="139"/>
        <v>130.52966101694915</v>
      </c>
      <c r="Q1520" t="str">
        <f t="shared" si="143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17">
        <f t="shared" si="139"/>
        <v>64.156896551724131</v>
      </c>
      <c r="Q1521" t="str">
        <f t="shared" si="143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17">
        <f t="shared" si="139"/>
        <v>111.52694610778443</v>
      </c>
      <c r="Q1522" t="str">
        <f t="shared" si="143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17">
        <f t="shared" si="139"/>
        <v>170.44680851063831</v>
      </c>
      <c r="Q1523" t="str">
        <f t="shared" si="143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17">
        <f t="shared" si="139"/>
        <v>133.7391592920354</v>
      </c>
      <c r="Q1524" t="str">
        <f t="shared" si="143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17">
        <f t="shared" si="139"/>
        <v>95.834024896265561</v>
      </c>
      <c r="Q1525" t="str">
        <f t="shared" si="143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17">
        <f t="shared" si="139"/>
        <v>221.78571428571428</v>
      </c>
      <c r="Q1526" t="str">
        <f t="shared" si="143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17">
        <f t="shared" si="139"/>
        <v>32.315357142857138</v>
      </c>
      <c r="Q1527" t="str">
        <f t="shared" si="143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17">
        <f t="shared" si="139"/>
        <v>98.839285714285708</v>
      </c>
      <c r="Q1528" t="str">
        <f t="shared" si="143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17">
        <f t="shared" si="139"/>
        <v>55.222142857142863</v>
      </c>
      <c r="Q1529" t="str">
        <f t="shared" si="143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17">
        <f t="shared" si="139"/>
        <v>52.793750000000003</v>
      </c>
      <c r="Q1530" t="str">
        <f t="shared" si="143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17">
        <f t="shared" si="139"/>
        <v>135.66666666666666</v>
      </c>
      <c r="Q1531" t="str">
        <f t="shared" si="143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17">
        <f t="shared" si="139"/>
        <v>53.991990846681922</v>
      </c>
      <c r="Q1532" t="str">
        <f t="shared" si="143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17">
        <f t="shared" si="139"/>
        <v>56.643835616438359</v>
      </c>
      <c r="Q1533" t="str">
        <f t="shared" si="143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17">
        <f t="shared" si="139"/>
        <v>82.316326530612244</v>
      </c>
      <c r="Q1534" t="str">
        <f t="shared" si="143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17">
        <f t="shared" si="139"/>
        <v>88.26081081081081</v>
      </c>
      <c r="Q1535" t="str">
        <f t="shared" si="143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17">
        <f t="shared" si="139"/>
        <v>84.905149051490511</v>
      </c>
      <c r="Q1536" t="str">
        <f t="shared" si="143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ref="O1537:O1600" si="144">E1537/D1537</f>
        <v>1.3242499999999999</v>
      </c>
      <c r="P1537" s="17">
        <f t="shared" si="139"/>
        <v>48.154545454545456</v>
      </c>
      <c r="Q1537" t="str">
        <f t="shared" si="143"/>
        <v>photography</v>
      </c>
      <c r="R1537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4"/>
        <v>2.5030841666666666</v>
      </c>
      <c r="P1538" s="17">
        <f t="shared" si="139"/>
        <v>66.015406593406595</v>
      </c>
      <c r="Q1538" t="str">
        <f t="shared" si="143"/>
        <v>photography</v>
      </c>
      <c r="R1538" t="str">
        <f t="shared" si="140"/>
        <v>photobooks</v>
      </c>
      <c r="S1538" s="9">
        <f t="shared" si="141"/>
        <v>42213.802199074074</v>
      </c>
      <c r="T1538" s="9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17">
        <f t="shared" ref="P1539:P1602" si="145">IFERROR(E1539/L1539,0)</f>
        <v>96.375</v>
      </c>
      <c r="Q1539" t="str">
        <f t="shared" si="143"/>
        <v>photography</v>
      </c>
      <c r="R1539" t="str">
        <f t="shared" ref="R1539:R1602" si="146">RIGHT(N1539,LEN(N1539)-SEARCH("/",N1539,1))</f>
        <v>photobooks</v>
      </c>
      <c r="S1539" s="9">
        <f t="shared" ref="S1539:S1602" si="147">((((J1539/60)/60)/24)+DATE(1970,1,1))</f>
        <v>42552.315127314811</v>
      </c>
      <c r="T1539" s="9">
        <f t="shared" ref="T1539:T1602" si="148">((((I1539/60)/60)/24)+DATE(1970,1,1))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17">
        <f t="shared" si="145"/>
        <v>156.17391304347825</v>
      </c>
      <c r="Q1540" t="str">
        <f t="shared" ref="Q1540:Q1603" si="149">LEFT(N1540, SEARCH("/",N1540,1)-1)</f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17">
        <f t="shared" si="145"/>
        <v>95.764859154929582</v>
      </c>
      <c r="Q1541" t="str">
        <f t="shared" si="149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17">
        <f t="shared" si="145"/>
        <v>180.40816326530611</v>
      </c>
      <c r="Q1542" t="str">
        <f t="shared" si="149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17">
        <f t="shared" si="145"/>
        <v>3</v>
      </c>
      <c r="Q1543" t="str">
        <f t="shared" si="149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17">
        <f t="shared" si="145"/>
        <v>20</v>
      </c>
      <c r="Q1544" t="str">
        <f t="shared" si="149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17">
        <f t="shared" si="145"/>
        <v>10</v>
      </c>
      <c r="Q1545" t="str">
        <f t="shared" si="149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7">
        <f t="shared" si="145"/>
        <v>0</v>
      </c>
      <c r="Q1546" t="str">
        <f t="shared" si="149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17">
        <f t="shared" si="145"/>
        <v>1</v>
      </c>
      <c r="Q1547" t="str">
        <f t="shared" si="149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17">
        <f t="shared" si="145"/>
        <v>26.272727272727273</v>
      </c>
      <c r="Q1548" t="str">
        <f t="shared" si="149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7">
        <f t="shared" si="145"/>
        <v>0</v>
      </c>
      <c r="Q1549" t="str">
        <f t="shared" si="149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17">
        <f t="shared" si="145"/>
        <v>60</v>
      </c>
      <c r="Q1550" t="str">
        <f t="shared" si="149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17">
        <f t="shared" si="145"/>
        <v>28.333333333333332</v>
      </c>
      <c r="Q1551" t="str">
        <f t="shared" si="149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17">
        <f t="shared" si="145"/>
        <v>14.428571428571429</v>
      </c>
      <c r="Q1552" t="str">
        <f t="shared" si="149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7">
        <f t="shared" si="145"/>
        <v>0</v>
      </c>
      <c r="Q1553" t="str">
        <f t="shared" si="149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17">
        <f t="shared" si="145"/>
        <v>132.1875</v>
      </c>
      <c r="Q1554" t="str">
        <f t="shared" si="149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7">
        <f t="shared" si="145"/>
        <v>0</v>
      </c>
      <c r="Q1555" t="str">
        <f t="shared" si="149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7">
        <f t="shared" si="145"/>
        <v>0</v>
      </c>
      <c r="Q1556" t="str">
        <f t="shared" si="149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7">
        <f t="shared" si="145"/>
        <v>0</v>
      </c>
      <c r="Q1557" t="str">
        <f t="shared" si="149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17">
        <f t="shared" si="145"/>
        <v>56.416666666666664</v>
      </c>
      <c r="Q1558" t="str">
        <f t="shared" si="149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17">
        <f t="shared" si="145"/>
        <v>100</v>
      </c>
      <c r="Q1559" t="str">
        <f t="shared" si="149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17">
        <f t="shared" si="145"/>
        <v>11.666666666666666</v>
      </c>
      <c r="Q1560" t="str">
        <f t="shared" si="149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17">
        <f t="shared" si="145"/>
        <v>50</v>
      </c>
      <c r="Q1561" t="str">
        <f t="shared" si="149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17">
        <f t="shared" si="145"/>
        <v>23.5</v>
      </c>
      <c r="Q1562" t="str">
        <f t="shared" si="149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17">
        <f t="shared" si="145"/>
        <v>67</v>
      </c>
      <c r="Q1563" t="str">
        <f t="shared" si="149"/>
        <v>publishing</v>
      </c>
      <c r="R1563" t="str">
        <f t="shared" si="146"/>
        <v>art books</v>
      </c>
      <c r="S1563" s="9">
        <f t="shared" si="147"/>
        <v>41555.041701388887</v>
      </c>
      <c r="T1563" s="9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7">
        <f t="shared" si="145"/>
        <v>0</v>
      </c>
      <c r="Q1564" t="str">
        <f t="shared" si="149"/>
        <v>publishing</v>
      </c>
      <c r="R1564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17">
        <f t="shared" si="145"/>
        <v>42.5</v>
      </c>
      <c r="Q1565" t="str">
        <f t="shared" si="149"/>
        <v>publishing</v>
      </c>
      <c r="R1565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17">
        <f t="shared" si="145"/>
        <v>10</v>
      </c>
      <c r="Q1566" t="str">
        <f t="shared" si="149"/>
        <v>publishing</v>
      </c>
      <c r="R156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17">
        <f t="shared" si="145"/>
        <v>100</v>
      </c>
      <c r="Q1567" t="str">
        <f t="shared" si="149"/>
        <v>publishing</v>
      </c>
      <c r="R1567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17">
        <f t="shared" si="145"/>
        <v>108.05084745762711</v>
      </c>
      <c r="Q1568" t="str">
        <f t="shared" si="149"/>
        <v>publishing</v>
      </c>
      <c r="R1568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17">
        <f t="shared" si="145"/>
        <v>26.923076923076923</v>
      </c>
      <c r="Q1569" t="str">
        <f t="shared" si="149"/>
        <v>publishing</v>
      </c>
      <c r="R1569" t="str">
        <f t="shared" si="146"/>
        <v>art books</v>
      </c>
      <c r="S1569" s="9">
        <f t="shared" si="147"/>
        <v>41671.936863425923</v>
      </c>
      <c r="T1569" s="9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17">
        <f t="shared" si="145"/>
        <v>155</v>
      </c>
      <c r="Q1570" t="str">
        <f t="shared" si="149"/>
        <v>publishing</v>
      </c>
      <c r="R1570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7">
        <f t="shared" si="145"/>
        <v>0</v>
      </c>
      <c r="Q1571" t="str">
        <f t="shared" si="149"/>
        <v>publishing</v>
      </c>
      <c r="R1571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17">
        <f t="shared" si="145"/>
        <v>47.769230769230766</v>
      </c>
      <c r="Q1572" t="str">
        <f t="shared" si="149"/>
        <v>publishing</v>
      </c>
      <c r="R1572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17">
        <f t="shared" si="145"/>
        <v>20</v>
      </c>
      <c r="Q1573" t="str">
        <f t="shared" si="149"/>
        <v>publishing</v>
      </c>
      <c r="R1573" t="str">
        <f t="shared" si="146"/>
        <v>art books</v>
      </c>
      <c r="S1573" s="9">
        <f t="shared" si="147"/>
        <v>42144.769479166673</v>
      </c>
      <c r="T1573" s="9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17">
        <f t="shared" si="145"/>
        <v>41.666666666666664</v>
      </c>
      <c r="Q1574" t="str">
        <f t="shared" si="149"/>
        <v>publishing</v>
      </c>
      <c r="R1574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17">
        <f t="shared" si="145"/>
        <v>74.333333333333329</v>
      </c>
      <c r="Q1575" t="str">
        <f t="shared" si="149"/>
        <v>publishing</v>
      </c>
      <c r="R1575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17">
        <f t="shared" si="145"/>
        <v>84.333333333333329</v>
      </c>
      <c r="Q1576" t="str">
        <f t="shared" si="149"/>
        <v>publishing</v>
      </c>
      <c r="R157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17">
        <f t="shared" si="145"/>
        <v>65.457142857142856</v>
      </c>
      <c r="Q1577" t="str">
        <f t="shared" si="149"/>
        <v>publishing</v>
      </c>
      <c r="R1577" t="str">
        <f t="shared" si="146"/>
        <v>art books</v>
      </c>
      <c r="S1577" s="9">
        <f t="shared" si="147"/>
        <v>41799.524259259262</v>
      </c>
      <c r="T1577" s="9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17">
        <f t="shared" si="145"/>
        <v>65</v>
      </c>
      <c r="Q1578" t="str">
        <f t="shared" si="149"/>
        <v>publishing</v>
      </c>
      <c r="R1578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17">
        <f t="shared" si="145"/>
        <v>27.5</v>
      </c>
      <c r="Q1579" t="str">
        <f t="shared" si="149"/>
        <v>publishing</v>
      </c>
      <c r="R1579" t="str">
        <f t="shared" si="146"/>
        <v>art books</v>
      </c>
      <c r="S1579" s="9">
        <f t="shared" si="147"/>
        <v>41054.847777777781</v>
      </c>
      <c r="T1579" s="9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17">
        <f t="shared" si="145"/>
        <v>51.25</v>
      </c>
      <c r="Q1580" t="str">
        <f t="shared" si="149"/>
        <v>publishing</v>
      </c>
      <c r="R1580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17">
        <f t="shared" si="145"/>
        <v>14</v>
      </c>
      <c r="Q1581" t="str">
        <f t="shared" si="149"/>
        <v>publishing</v>
      </c>
      <c r="R1581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7">
        <f t="shared" si="145"/>
        <v>0</v>
      </c>
      <c r="Q1582" t="str">
        <f t="shared" si="149"/>
        <v>publishing</v>
      </c>
      <c r="R1582" t="str">
        <f t="shared" si="146"/>
        <v>art books</v>
      </c>
      <c r="S1582" s="9">
        <f t="shared" si="147"/>
        <v>40990.050069444449</v>
      </c>
      <c r="T1582" s="9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17">
        <f t="shared" si="145"/>
        <v>5</v>
      </c>
      <c r="Q1583" t="str">
        <f t="shared" si="149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17">
        <f t="shared" si="145"/>
        <v>31</v>
      </c>
      <c r="Q1584" t="str">
        <f t="shared" si="149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17">
        <f t="shared" si="145"/>
        <v>15</v>
      </c>
      <c r="Q1585" t="str">
        <f t="shared" si="149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7">
        <f t="shared" si="145"/>
        <v>0</v>
      </c>
      <c r="Q1586" t="str">
        <f t="shared" si="149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17">
        <f t="shared" si="145"/>
        <v>131.66666666666666</v>
      </c>
      <c r="Q1587" t="str">
        <f t="shared" si="149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7">
        <f t="shared" si="145"/>
        <v>0</v>
      </c>
      <c r="Q1588" t="str">
        <f t="shared" si="149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17">
        <f t="shared" si="145"/>
        <v>1</v>
      </c>
      <c r="Q1589" t="str">
        <f t="shared" si="149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7">
        <f t="shared" si="145"/>
        <v>0</v>
      </c>
      <c r="Q1590" t="str">
        <f t="shared" si="149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7">
        <f t="shared" si="145"/>
        <v>0</v>
      </c>
      <c r="Q1591" t="str">
        <f t="shared" si="149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17">
        <f t="shared" si="145"/>
        <v>510</v>
      </c>
      <c r="Q1592" t="str">
        <f t="shared" si="149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17">
        <f t="shared" si="145"/>
        <v>44.478260869565219</v>
      </c>
      <c r="Q1593" t="str">
        <f t="shared" si="149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7">
        <f t="shared" si="145"/>
        <v>0</v>
      </c>
      <c r="Q1594" t="str">
        <f t="shared" si="149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17">
        <f t="shared" si="145"/>
        <v>1</v>
      </c>
      <c r="Q1595" t="str">
        <f t="shared" si="149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17">
        <f t="shared" si="145"/>
        <v>20.5</v>
      </c>
      <c r="Q1596" t="str">
        <f t="shared" si="149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17">
        <f t="shared" si="145"/>
        <v>40</v>
      </c>
      <c r="Q1597" t="str">
        <f t="shared" si="149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17">
        <f t="shared" si="145"/>
        <v>25</v>
      </c>
      <c r="Q1598" t="str">
        <f t="shared" si="149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7">
        <f t="shared" si="145"/>
        <v>0</v>
      </c>
      <c r="Q1599" t="str">
        <f t="shared" si="149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17">
        <f t="shared" si="145"/>
        <v>1</v>
      </c>
      <c r="Q1600" t="str">
        <f t="shared" si="149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ref="O1601:O1664" si="150">E1601/D1601</f>
        <v>0</v>
      </c>
      <c r="P1601" s="17">
        <f t="shared" si="145"/>
        <v>0</v>
      </c>
      <c r="Q1601" t="str">
        <f t="shared" si="149"/>
        <v>photography</v>
      </c>
      <c r="R1601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0"/>
        <v>7.3400000000000007E-2</v>
      </c>
      <c r="P1602" s="17">
        <f t="shared" si="145"/>
        <v>40.777777777777779</v>
      </c>
      <c r="Q1602" t="str">
        <f t="shared" si="149"/>
        <v>photography</v>
      </c>
      <c r="R1602" t="str">
        <f t="shared" si="146"/>
        <v>places</v>
      </c>
      <c r="S1602" s="9">
        <f t="shared" si="147"/>
        <v>41791.057314814818</v>
      </c>
      <c r="T1602" s="9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17">
        <f t="shared" ref="P1603:P1666" si="151">IFERROR(E1603/L1603,0)</f>
        <v>48.325535714285714</v>
      </c>
      <c r="Q1603" t="str">
        <f t="shared" si="149"/>
        <v>music</v>
      </c>
      <c r="R1603" t="str">
        <f t="shared" ref="R1603:R1666" si="152">RIGHT(N1603,LEN(N1603)-SEARCH("/",N1603,1))</f>
        <v>rock</v>
      </c>
      <c r="S1603" s="9">
        <f t="shared" ref="S1603:S1666" si="153">((((J1603/60)/60)/24)+DATE(1970,1,1))</f>
        <v>40638.092974537038</v>
      </c>
      <c r="T1603" s="9">
        <f t="shared" ref="T1603:T1666" si="154">((((I1603/60)/60)/24)+DATE(1970,1,1))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17">
        <f t="shared" si="151"/>
        <v>46.953125</v>
      </c>
      <c r="Q1604" t="str">
        <f t="shared" ref="Q1604:Q1667" si="155">LEFT(N1604, SEARCH("/",N1604,1)-1)</f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17">
        <f t="shared" si="151"/>
        <v>66.688666666666663</v>
      </c>
      <c r="Q1605" t="str">
        <f t="shared" si="155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17">
        <f t="shared" si="151"/>
        <v>48.842857142857142</v>
      </c>
      <c r="Q1606" t="str">
        <f t="shared" si="155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17">
        <f t="shared" si="151"/>
        <v>137.30909090909091</v>
      </c>
      <c r="Q1607" t="str">
        <f t="shared" si="155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17">
        <f t="shared" si="151"/>
        <v>87.829673913043479</v>
      </c>
      <c r="Q1608" t="str">
        <f t="shared" si="155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17">
        <f t="shared" si="151"/>
        <v>70.785365853658533</v>
      </c>
      <c r="Q1609" t="str">
        <f t="shared" si="155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17">
        <f t="shared" si="151"/>
        <v>52.826086956521742</v>
      </c>
      <c r="Q1610" t="str">
        <f t="shared" si="155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17">
        <f t="shared" si="151"/>
        <v>443.75</v>
      </c>
      <c r="Q1611" t="str">
        <f t="shared" si="155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17">
        <f t="shared" si="151"/>
        <v>48.544642857142854</v>
      </c>
      <c r="Q1612" t="str">
        <f t="shared" si="155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17">
        <f t="shared" si="151"/>
        <v>37.074074074074076</v>
      </c>
      <c r="Q1613" t="str">
        <f t="shared" si="155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17">
        <f t="shared" si="151"/>
        <v>50</v>
      </c>
      <c r="Q1614" t="str">
        <f t="shared" si="155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17">
        <f t="shared" si="151"/>
        <v>39.03846153846154</v>
      </c>
      <c r="Q1615" t="str">
        <f t="shared" si="155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17">
        <f t="shared" si="151"/>
        <v>66.688311688311686</v>
      </c>
      <c r="Q1616" t="str">
        <f t="shared" si="155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17">
        <f t="shared" si="151"/>
        <v>67.132352941176464</v>
      </c>
      <c r="Q1617" t="str">
        <f t="shared" si="155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17">
        <f t="shared" si="151"/>
        <v>66.369426751592357</v>
      </c>
      <c r="Q1618" t="str">
        <f t="shared" si="155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17">
        <f t="shared" si="151"/>
        <v>64.620253164556956</v>
      </c>
      <c r="Q1619" t="str">
        <f t="shared" si="155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17">
        <f t="shared" si="151"/>
        <v>58.370370370370374</v>
      </c>
      <c r="Q1620" t="str">
        <f t="shared" si="155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17">
        <f t="shared" si="151"/>
        <v>86.956521739130437</v>
      </c>
      <c r="Q1621" t="str">
        <f t="shared" si="155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17">
        <f t="shared" si="151"/>
        <v>66.470588235294116</v>
      </c>
      <c r="Q1622" t="str">
        <f t="shared" si="155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17">
        <f t="shared" si="151"/>
        <v>163.78378378378378</v>
      </c>
      <c r="Q1623" t="str">
        <f t="shared" si="155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17">
        <f t="shared" si="151"/>
        <v>107.98461538461538</v>
      </c>
      <c r="Q1624" t="str">
        <f t="shared" si="155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17">
        <f t="shared" si="151"/>
        <v>42.111111111111114</v>
      </c>
      <c r="Q1625" t="str">
        <f t="shared" si="155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17">
        <f t="shared" si="151"/>
        <v>47.2</v>
      </c>
      <c r="Q1626" t="str">
        <f t="shared" si="155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17">
        <f t="shared" si="151"/>
        <v>112.01923076923077</v>
      </c>
      <c r="Q1627" t="str">
        <f t="shared" si="155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17">
        <f t="shared" si="151"/>
        <v>74.953703703703709</v>
      </c>
      <c r="Q1628" t="str">
        <f t="shared" si="155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17">
        <f t="shared" si="151"/>
        <v>61.578947368421055</v>
      </c>
      <c r="Q1629" t="str">
        <f t="shared" si="155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17">
        <f t="shared" si="151"/>
        <v>45.875</v>
      </c>
      <c r="Q1630" t="str">
        <f t="shared" si="155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17">
        <f t="shared" si="151"/>
        <v>75.853658536585371</v>
      </c>
      <c r="Q1631" t="str">
        <f t="shared" si="155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17">
        <f t="shared" si="151"/>
        <v>84.206349206349202</v>
      </c>
      <c r="Q1632" t="str">
        <f t="shared" si="155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17">
        <f t="shared" si="151"/>
        <v>117.22556390977444</v>
      </c>
      <c r="Q1633" t="str">
        <f t="shared" si="155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17">
        <f t="shared" si="151"/>
        <v>86.489361702127653</v>
      </c>
      <c r="Q1634" t="str">
        <f t="shared" si="155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17">
        <f t="shared" si="151"/>
        <v>172.41379310344828</v>
      </c>
      <c r="Q1635" t="str">
        <f t="shared" si="155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17">
        <f t="shared" si="151"/>
        <v>62.8125</v>
      </c>
      <c r="Q1636" t="str">
        <f t="shared" si="155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17">
        <f t="shared" si="151"/>
        <v>67.729729729729726</v>
      </c>
      <c r="Q1637" t="str">
        <f t="shared" si="155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17">
        <f t="shared" si="151"/>
        <v>53.5632183908046</v>
      </c>
      <c r="Q1638" t="str">
        <f t="shared" si="155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17">
        <f t="shared" si="151"/>
        <v>34.6</v>
      </c>
      <c r="Q1639" t="str">
        <f t="shared" si="155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17">
        <f t="shared" si="151"/>
        <v>38.888888888888886</v>
      </c>
      <c r="Q1640" t="str">
        <f t="shared" si="155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17">
        <f t="shared" si="151"/>
        <v>94.736842105263165</v>
      </c>
      <c r="Q1641" t="str">
        <f t="shared" si="155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17">
        <f t="shared" si="151"/>
        <v>39.967058823529413</v>
      </c>
      <c r="Q1642" t="str">
        <f t="shared" si="155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17">
        <f t="shared" si="151"/>
        <v>97.5</v>
      </c>
      <c r="Q1643" t="str">
        <f t="shared" si="155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17">
        <f t="shared" si="151"/>
        <v>42.857142857142854</v>
      </c>
      <c r="Q1644" t="str">
        <f t="shared" si="155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17">
        <f t="shared" si="151"/>
        <v>168.51351351351352</v>
      </c>
      <c r="Q1645" t="str">
        <f t="shared" si="155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17">
        <f t="shared" si="151"/>
        <v>85.546875</v>
      </c>
      <c r="Q1646" t="str">
        <f t="shared" si="155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17">
        <f t="shared" si="151"/>
        <v>554</v>
      </c>
      <c r="Q1647" t="str">
        <f t="shared" si="155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17">
        <f t="shared" si="151"/>
        <v>26.554216867469879</v>
      </c>
      <c r="Q1648" t="str">
        <f t="shared" si="155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17">
        <f t="shared" si="151"/>
        <v>113.82608695652173</v>
      </c>
      <c r="Q1649" t="str">
        <f t="shared" si="155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17">
        <f t="shared" si="151"/>
        <v>32.011111111111113</v>
      </c>
      <c r="Q1650" t="str">
        <f t="shared" si="155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17">
        <f t="shared" si="151"/>
        <v>47.189259259259259</v>
      </c>
      <c r="Q1651" t="str">
        <f t="shared" si="155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17">
        <f t="shared" si="151"/>
        <v>88.46875</v>
      </c>
      <c r="Q1652" t="str">
        <f t="shared" si="155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17">
        <f t="shared" si="151"/>
        <v>100.75</v>
      </c>
      <c r="Q1653" t="str">
        <f t="shared" si="155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17">
        <f t="shared" si="151"/>
        <v>64.714285714285708</v>
      </c>
      <c r="Q1654" t="str">
        <f t="shared" si="155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17">
        <f t="shared" si="151"/>
        <v>51.854285714285716</v>
      </c>
      <c r="Q1655" t="str">
        <f t="shared" si="155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17">
        <f t="shared" si="151"/>
        <v>38.794117647058826</v>
      </c>
      <c r="Q1656" t="str">
        <f t="shared" si="155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17">
        <f t="shared" si="151"/>
        <v>44.645833333333336</v>
      </c>
      <c r="Q1657" t="str">
        <f t="shared" si="155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17">
        <f t="shared" si="151"/>
        <v>156.77333333333334</v>
      </c>
      <c r="Q1658" t="str">
        <f t="shared" si="155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17">
        <f t="shared" si="151"/>
        <v>118.70339366515837</v>
      </c>
      <c r="Q1659" t="str">
        <f t="shared" si="155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17">
        <f t="shared" si="151"/>
        <v>74.149532710280369</v>
      </c>
      <c r="Q1660" t="str">
        <f t="shared" si="155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17">
        <f t="shared" si="151"/>
        <v>12.533333333333333</v>
      </c>
      <c r="Q1661" t="str">
        <f t="shared" si="155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17">
        <f t="shared" si="151"/>
        <v>27.861111111111111</v>
      </c>
      <c r="Q1662" t="str">
        <f t="shared" si="155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17">
        <f t="shared" si="151"/>
        <v>80.178217821782184</v>
      </c>
      <c r="Q1663" t="str">
        <f t="shared" si="155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17">
        <f t="shared" si="151"/>
        <v>132.43548387096774</v>
      </c>
      <c r="Q1664" t="str">
        <f t="shared" si="155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ref="O1665:O1728" si="156">E1665/D1665</f>
        <v>1.08</v>
      </c>
      <c r="P1665" s="17">
        <f t="shared" si="151"/>
        <v>33.75</v>
      </c>
      <c r="Q1665" t="str">
        <f t="shared" si="155"/>
        <v>music</v>
      </c>
      <c r="R1665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6"/>
        <v>1.2240879999999998</v>
      </c>
      <c r="P1666" s="17">
        <f t="shared" si="151"/>
        <v>34.384494382022467</v>
      </c>
      <c r="Q1666" t="str">
        <f t="shared" si="155"/>
        <v>music</v>
      </c>
      <c r="R1666" t="str">
        <f t="shared" si="152"/>
        <v>pop</v>
      </c>
      <c r="S1666" s="9">
        <f t="shared" si="153"/>
        <v>40939.761782407404</v>
      </c>
      <c r="T1666" s="9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17">
        <f t="shared" ref="P1667:P1730" si="157">IFERROR(E1667/L1667,0)</f>
        <v>44.956989247311824</v>
      </c>
      <c r="Q1667" t="str">
        <f t="shared" si="155"/>
        <v>music</v>
      </c>
      <c r="R1667" t="str">
        <f t="shared" ref="R1667:R1730" si="158">RIGHT(N1667,LEN(N1667)-SEARCH("/",N1667,1))</f>
        <v>pop</v>
      </c>
      <c r="S1667" s="9">
        <f t="shared" ref="S1667:S1730" si="159">((((J1667/60)/60)/24)+DATE(1970,1,1))</f>
        <v>40564.649456018517</v>
      </c>
      <c r="T1667" s="9">
        <f t="shared" ref="T1667:T1730" si="160">((((I1667/60)/60)/24)+DATE(1970,1,1))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17">
        <f t="shared" si="157"/>
        <v>41.04081632653061</v>
      </c>
      <c r="Q1668" t="str">
        <f t="shared" ref="Q1668:Q1731" si="161">LEFT(N1668, SEARCH("/",N1668,1)-1)</f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17">
        <f t="shared" si="157"/>
        <v>52.597560975609753</v>
      </c>
      <c r="Q1669" t="str">
        <f t="shared" si="161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17">
        <f t="shared" si="157"/>
        <v>70.784482758620683</v>
      </c>
      <c r="Q1670" t="str">
        <f t="shared" si="161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17">
        <f t="shared" si="157"/>
        <v>53.75</v>
      </c>
      <c r="Q1671" t="str">
        <f t="shared" si="161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17">
        <f t="shared" si="157"/>
        <v>44.608695652173914</v>
      </c>
      <c r="Q1672" t="str">
        <f t="shared" si="161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17">
        <f t="shared" si="157"/>
        <v>26.148961038961041</v>
      </c>
      <c r="Q1673" t="str">
        <f t="shared" si="161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17">
        <f t="shared" si="157"/>
        <v>39.183673469387756</v>
      </c>
      <c r="Q1674" t="str">
        <f t="shared" si="161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17">
        <f t="shared" si="157"/>
        <v>45.593220338983052</v>
      </c>
      <c r="Q1675" t="str">
        <f t="shared" si="161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17">
        <f t="shared" si="157"/>
        <v>89.247787610619469</v>
      </c>
      <c r="Q1676" t="str">
        <f t="shared" si="161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17">
        <f t="shared" si="157"/>
        <v>40.416470588235299</v>
      </c>
      <c r="Q1677" t="str">
        <f t="shared" si="161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17">
        <f t="shared" si="157"/>
        <v>82.38095238095238</v>
      </c>
      <c r="Q1678" t="str">
        <f t="shared" si="161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17">
        <f t="shared" si="157"/>
        <v>159.52380952380952</v>
      </c>
      <c r="Q1679" t="str">
        <f t="shared" si="161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17">
        <f t="shared" si="157"/>
        <v>36.244897959183675</v>
      </c>
      <c r="Q1680" t="str">
        <f t="shared" si="161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17">
        <f t="shared" si="157"/>
        <v>62.5</v>
      </c>
      <c r="Q1681" t="str">
        <f t="shared" si="161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17">
        <f t="shared" si="157"/>
        <v>47</v>
      </c>
      <c r="Q1682" t="str">
        <f t="shared" si="161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17">
        <f t="shared" si="157"/>
        <v>74.575090497737563</v>
      </c>
      <c r="Q1683" t="str">
        <f t="shared" si="161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7">
        <f t="shared" si="157"/>
        <v>0</v>
      </c>
      <c r="Q1684" t="str">
        <f t="shared" si="161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17">
        <f t="shared" si="157"/>
        <v>76</v>
      </c>
      <c r="Q1685" t="str">
        <f t="shared" si="161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17">
        <f t="shared" si="157"/>
        <v>86.43564356435644</v>
      </c>
      <c r="Q1686" t="str">
        <f t="shared" si="161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17">
        <f t="shared" si="157"/>
        <v>24</v>
      </c>
      <c r="Q1687" t="str">
        <f t="shared" si="161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17">
        <f t="shared" si="157"/>
        <v>18</v>
      </c>
      <c r="Q1688" t="str">
        <f t="shared" si="161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17">
        <f t="shared" si="157"/>
        <v>80.128205128205124</v>
      </c>
      <c r="Q1689" t="str">
        <f t="shared" si="161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17">
        <f t="shared" si="157"/>
        <v>253.14285714285714</v>
      </c>
      <c r="Q1690" t="str">
        <f t="shared" si="161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17">
        <f t="shared" si="157"/>
        <v>171.42857142857142</v>
      </c>
      <c r="Q1691" t="str">
        <f t="shared" si="161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17">
        <f t="shared" si="157"/>
        <v>57.727272727272727</v>
      </c>
      <c r="Q1692" t="str">
        <f t="shared" si="161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17">
        <f t="shared" si="157"/>
        <v>264.26315789473682</v>
      </c>
      <c r="Q1693" t="str">
        <f t="shared" si="161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17">
        <f t="shared" si="157"/>
        <v>159.33333333333334</v>
      </c>
      <c r="Q1694" t="str">
        <f t="shared" si="161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17">
        <f t="shared" si="157"/>
        <v>35</v>
      </c>
      <c r="Q1695" t="str">
        <f t="shared" si="161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17">
        <f t="shared" si="157"/>
        <v>5</v>
      </c>
      <c r="Q1696" t="str">
        <f t="shared" si="161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17">
        <f t="shared" si="157"/>
        <v>61.086956521739133</v>
      </c>
      <c r="Q1697" t="str">
        <f t="shared" si="161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7">
        <f t="shared" si="157"/>
        <v>0</v>
      </c>
      <c r="Q1698" t="str">
        <f t="shared" si="161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17">
        <f t="shared" si="157"/>
        <v>114.81818181818181</v>
      </c>
      <c r="Q1699" t="str">
        <f t="shared" si="161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7">
        <f t="shared" si="157"/>
        <v>0</v>
      </c>
      <c r="Q1700" t="str">
        <f t="shared" si="161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17">
        <f t="shared" si="157"/>
        <v>54</v>
      </c>
      <c r="Q1701" t="str">
        <f t="shared" si="161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17">
        <f t="shared" si="157"/>
        <v>65.974683544303801</v>
      </c>
      <c r="Q1702" t="str">
        <f t="shared" si="161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17">
        <f t="shared" si="157"/>
        <v>5</v>
      </c>
      <c r="Q1703" t="str">
        <f t="shared" si="161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17">
        <f t="shared" si="157"/>
        <v>1</v>
      </c>
      <c r="Q1704" t="str">
        <f t="shared" si="161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17">
        <f t="shared" si="157"/>
        <v>25.5</v>
      </c>
      <c r="Q1705" t="str">
        <f t="shared" si="161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17">
        <f t="shared" si="157"/>
        <v>118.36363636363636</v>
      </c>
      <c r="Q1706" t="str">
        <f t="shared" si="161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7">
        <f t="shared" si="157"/>
        <v>0</v>
      </c>
      <c r="Q1707" t="str">
        <f t="shared" si="161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7">
        <f t="shared" si="157"/>
        <v>0</v>
      </c>
      <c r="Q1708" t="str">
        <f t="shared" si="161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17">
        <f t="shared" si="157"/>
        <v>54.111111111111114</v>
      </c>
      <c r="Q1709" t="str">
        <f t="shared" si="161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7">
        <f t="shared" si="157"/>
        <v>0</v>
      </c>
      <c r="Q1710" t="str">
        <f t="shared" si="161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17">
        <f t="shared" si="157"/>
        <v>21.25</v>
      </c>
      <c r="Q1711" t="str">
        <f t="shared" si="161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17">
        <f t="shared" si="157"/>
        <v>34</v>
      </c>
      <c r="Q1712" t="str">
        <f t="shared" si="161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17">
        <f t="shared" si="157"/>
        <v>525</v>
      </c>
      <c r="Q1713" t="str">
        <f t="shared" si="161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7">
        <f t="shared" si="157"/>
        <v>0</v>
      </c>
      <c r="Q1714" t="str">
        <f t="shared" si="161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17">
        <f t="shared" si="157"/>
        <v>50</v>
      </c>
      <c r="Q1715" t="str">
        <f t="shared" si="161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17">
        <f t="shared" si="157"/>
        <v>115.70588235294117</v>
      </c>
      <c r="Q1716" t="str">
        <f t="shared" si="161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17">
        <f t="shared" si="157"/>
        <v>5.5</v>
      </c>
      <c r="Q1717" t="str">
        <f t="shared" si="161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17">
        <f t="shared" si="157"/>
        <v>50</v>
      </c>
      <c r="Q1718" t="str">
        <f t="shared" si="161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17">
        <f t="shared" si="157"/>
        <v>34.024390243902438</v>
      </c>
      <c r="Q1719" t="str">
        <f t="shared" si="161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17">
        <f t="shared" si="157"/>
        <v>37.5</v>
      </c>
      <c r="Q1720" t="str">
        <f t="shared" si="161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17">
        <f t="shared" si="157"/>
        <v>11.666666666666666</v>
      </c>
      <c r="Q1721" t="str">
        <f t="shared" si="161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17">
        <f t="shared" si="157"/>
        <v>28.125</v>
      </c>
      <c r="Q1722" t="str">
        <f t="shared" si="161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7">
        <f t="shared" si="157"/>
        <v>0</v>
      </c>
      <c r="Q1723" t="str">
        <f t="shared" si="161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17">
        <f t="shared" si="157"/>
        <v>1</v>
      </c>
      <c r="Q1724" t="str">
        <f t="shared" si="161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17">
        <f t="shared" si="157"/>
        <v>216.66666666666666</v>
      </c>
      <c r="Q1725" t="str">
        <f t="shared" si="161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17">
        <f t="shared" si="157"/>
        <v>8.75</v>
      </c>
      <c r="Q1726" t="str">
        <f t="shared" si="161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17">
        <f t="shared" si="157"/>
        <v>62.222222222222221</v>
      </c>
      <c r="Q1727" t="str">
        <f t="shared" si="161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17">
        <f t="shared" si="157"/>
        <v>137.25</v>
      </c>
      <c r="Q1728" t="str">
        <f t="shared" si="161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ref="O1729:O1792" si="162">E1729/D1729</f>
        <v>3.3333333333333332E-4</v>
      </c>
      <c r="P1729" s="17">
        <f t="shared" si="157"/>
        <v>1</v>
      </c>
      <c r="Q1729" t="str">
        <f t="shared" si="161"/>
        <v>music</v>
      </c>
      <c r="R1729" t="str">
        <f t="shared" si="158"/>
        <v>faith</v>
      </c>
      <c r="S1729" s="9">
        <f t="shared" si="159"/>
        <v>42044.927974537044</v>
      </c>
      <c r="T1729" s="9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2"/>
        <v>0.68400000000000005</v>
      </c>
      <c r="P1730" s="17">
        <f t="shared" si="157"/>
        <v>122.14285714285714</v>
      </c>
      <c r="Q1730" t="str">
        <f t="shared" si="161"/>
        <v>music</v>
      </c>
      <c r="R1730" t="str">
        <f t="shared" si="158"/>
        <v>faith</v>
      </c>
      <c r="S1730" s="9">
        <f t="shared" si="159"/>
        <v>42268.625856481478</v>
      </c>
      <c r="T1730" s="9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17">
        <f t="shared" ref="P1731:P1794" si="163">IFERROR(E1731/L1731,0)</f>
        <v>0</v>
      </c>
      <c r="Q1731" t="str">
        <f t="shared" si="161"/>
        <v>music</v>
      </c>
      <c r="R1731" t="str">
        <f t="shared" ref="R1731:R1794" si="164">RIGHT(N1731,LEN(N1731)-SEARCH("/",N1731,1))</f>
        <v>faith</v>
      </c>
      <c r="S1731" s="9">
        <f t="shared" ref="S1731:S1794" si="165">((((J1731/60)/60)/24)+DATE(1970,1,1))</f>
        <v>42471.052152777775</v>
      </c>
      <c r="T1731" s="9">
        <f t="shared" ref="T1731:T1794" si="166">((((I1731/60)/60)/24)+DATE(1970,1,1))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17">
        <f t="shared" si="163"/>
        <v>0</v>
      </c>
      <c r="Q1732" t="str">
        <f t="shared" ref="Q1732:Q1795" si="167">LEFT(N1732, SEARCH("/",N1732,1)-1)</f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17">
        <f t="shared" si="163"/>
        <v>0</v>
      </c>
      <c r="Q1733" t="str">
        <f t="shared" si="167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17">
        <f t="shared" si="163"/>
        <v>0</v>
      </c>
      <c r="Q1734" t="str">
        <f t="shared" si="167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17">
        <f t="shared" si="163"/>
        <v>0</v>
      </c>
      <c r="Q1735" t="str">
        <f t="shared" si="167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17">
        <f t="shared" si="163"/>
        <v>1</v>
      </c>
      <c r="Q1736" t="str">
        <f t="shared" si="167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17">
        <f t="shared" si="163"/>
        <v>55</v>
      </c>
      <c r="Q1737" t="str">
        <f t="shared" si="167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17">
        <f t="shared" si="163"/>
        <v>22</v>
      </c>
      <c r="Q1738" t="str">
        <f t="shared" si="167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17">
        <f t="shared" si="163"/>
        <v>56.666666666666664</v>
      </c>
      <c r="Q1739" t="str">
        <f t="shared" si="167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17">
        <f t="shared" si="163"/>
        <v>20</v>
      </c>
      <c r="Q1740" t="str">
        <f t="shared" si="167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17">
        <f t="shared" si="163"/>
        <v>1</v>
      </c>
      <c r="Q1741" t="str">
        <f t="shared" si="167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17">
        <f t="shared" si="163"/>
        <v>0</v>
      </c>
      <c r="Q1742" t="str">
        <f t="shared" si="167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17">
        <f t="shared" si="163"/>
        <v>25.576923076923077</v>
      </c>
      <c r="Q1743" t="str">
        <f t="shared" si="167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17">
        <f t="shared" si="163"/>
        <v>63.970588235294116</v>
      </c>
      <c r="Q1744" t="str">
        <f t="shared" si="167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17">
        <f t="shared" si="163"/>
        <v>89.925373134328353</v>
      </c>
      <c r="Q1745" t="str">
        <f t="shared" si="167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17">
        <f t="shared" si="163"/>
        <v>93.071428571428569</v>
      </c>
      <c r="Q1746" t="str">
        <f t="shared" si="167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17">
        <f t="shared" si="163"/>
        <v>89.674157303370791</v>
      </c>
      <c r="Q1747" t="str">
        <f t="shared" si="167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17">
        <f t="shared" si="163"/>
        <v>207.61682242990653</v>
      </c>
      <c r="Q1748" t="str">
        <f t="shared" si="167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17">
        <f t="shared" si="163"/>
        <v>59.408805031446541</v>
      </c>
      <c r="Q1749" t="str">
        <f t="shared" si="167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17">
        <f t="shared" si="163"/>
        <v>358.97237569060775</v>
      </c>
      <c r="Q1750" t="str">
        <f t="shared" si="167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17">
        <f t="shared" si="163"/>
        <v>94.736641221374043</v>
      </c>
      <c r="Q1751" t="str">
        <f t="shared" si="167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17">
        <f t="shared" si="163"/>
        <v>80.647999999999996</v>
      </c>
      <c r="Q1752" t="str">
        <f t="shared" si="167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17">
        <f t="shared" si="163"/>
        <v>168.68852459016392</v>
      </c>
      <c r="Q1753" t="str">
        <f t="shared" si="167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17">
        <f t="shared" si="163"/>
        <v>34.68888888888889</v>
      </c>
      <c r="Q1754" t="str">
        <f t="shared" si="167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17">
        <f t="shared" si="163"/>
        <v>462.85714285714283</v>
      </c>
      <c r="Q1755" t="str">
        <f t="shared" si="167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17">
        <f t="shared" si="163"/>
        <v>104.38888888888889</v>
      </c>
      <c r="Q1756" t="str">
        <f t="shared" si="167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17">
        <f t="shared" si="163"/>
        <v>7.5</v>
      </c>
      <c r="Q1757" t="str">
        <f t="shared" si="167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17">
        <f t="shared" si="163"/>
        <v>47.13</v>
      </c>
      <c r="Q1758" t="str">
        <f t="shared" si="167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17">
        <f t="shared" si="163"/>
        <v>414.28571428571428</v>
      </c>
      <c r="Q1759" t="str">
        <f t="shared" si="167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17">
        <f t="shared" si="163"/>
        <v>42.481481481481481</v>
      </c>
      <c r="Q1760" t="str">
        <f t="shared" si="167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17">
        <f t="shared" si="163"/>
        <v>108.77551020408163</v>
      </c>
      <c r="Q1761" t="str">
        <f t="shared" si="167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17">
        <f t="shared" si="163"/>
        <v>81.098039215686271</v>
      </c>
      <c r="Q1762" t="str">
        <f t="shared" si="167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17">
        <f t="shared" si="163"/>
        <v>51.666666666666664</v>
      </c>
      <c r="Q1763" t="str">
        <f t="shared" si="167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17">
        <f t="shared" si="163"/>
        <v>35.4</v>
      </c>
      <c r="Q1764" t="str">
        <f t="shared" si="167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17">
        <f t="shared" si="163"/>
        <v>103.63559322033899</v>
      </c>
      <c r="Q1765" t="str">
        <f t="shared" si="167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17">
        <f t="shared" si="163"/>
        <v>55.282051282051285</v>
      </c>
      <c r="Q1766" t="str">
        <f t="shared" si="167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17">
        <f t="shared" si="163"/>
        <v>72.16970873786407</v>
      </c>
      <c r="Q1767" t="str">
        <f t="shared" si="167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17">
        <f t="shared" si="163"/>
        <v>0</v>
      </c>
      <c r="Q1768" t="str">
        <f t="shared" si="167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17">
        <f t="shared" si="163"/>
        <v>58.615384615384613</v>
      </c>
      <c r="Q1769" t="str">
        <f t="shared" si="167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17">
        <f t="shared" si="163"/>
        <v>12.466666666666667</v>
      </c>
      <c r="Q1770" t="str">
        <f t="shared" si="167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17">
        <f t="shared" si="163"/>
        <v>49.136363636363633</v>
      </c>
      <c r="Q1771" t="str">
        <f t="shared" si="167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17">
        <f t="shared" si="163"/>
        <v>150.5</v>
      </c>
      <c r="Q1772" t="str">
        <f t="shared" si="167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17">
        <f t="shared" si="163"/>
        <v>35.799999999999997</v>
      </c>
      <c r="Q1773" t="str">
        <f t="shared" si="167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17">
        <f t="shared" si="163"/>
        <v>45.157894736842103</v>
      </c>
      <c r="Q1774" t="str">
        <f t="shared" si="167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17">
        <f t="shared" si="163"/>
        <v>98.78947368421052</v>
      </c>
      <c r="Q1775" t="str">
        <f t="shared" si="167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17">
        <f t="shared" si="163"/>
        <v>88.307692307692307</v>
      </c>
      <c r="Q1776" t="str">
        <f t="shared" si="167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17">
        <f t="shared" si="163"/>
        <v>170.62903225806451</v>
      </c>
      <c r="Q1777" t="str">
        <f t="shared" si="167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17">
        <f t="shared" si="163"/>
        <v>83.75</v>
      </c>
      <c r="Q1778" t="str">
        <f t="shared" si="167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17">
        <f t="shared" si="163"/>
        <v>65.099999999999994</v>
      </c>
      <c r="Q1779" t="str">
        <f t="shared" si="167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17">
        <f t="shared" si="163"/>
        <v>66.333333333333329</v>
      </c>
      <c r="Q1780" t="str">
        <f t="shared" si="167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17">
        <f t="shared" si="163"/>
        <v>104.89473684210526</v>
      </c>
      <c r="Q1781" t="str">
        <f t="shared" si="167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17">
        <f t="shared" si="163"/>
        <v>78.440789473684205</v>
      </c>
      <c r="Q1782" t="str">
        <f t="shared" si="167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17">
        <f t="shared" si="163"/>
        <v>59.041666666666664</v>
      </c>
      <c r="Q1783" t="str">
        <f t="shared" si="167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17">
        <f t="shared" si="163"/>
        <v>71.34210526315789</v>
      </c>
      <c r="Q1784" t="str">
        <f t="shared" si="167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17">
        <f t="shared" si="163"/>
        <v>51.227027027027027</v>
      </c>
      <c r="Q1785" t="str">
        <f t="shared" si="167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17">
        <f t="shared" si="163"/>
        <v>60.242424242424242</v>
      </c>
      <c r="Q1786" t="str">
        <f t="shared" si="167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17">
        <f t="shared" si="163"/>
        <v>44.935185185185183</v>
      </c>
      <c r="Q1787" t="str">
        <f t="shared" si="167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17">
        <f t="shared" si="163"/>
        <v>31.206896551724139</v>
      </c>
      <c r="Q1788" t="str">
        <f t="shared" si="167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17">
        <f t="shared" si="163"/>
        <v>63.875</v>
      </c>
      <c r="Q1789" t="str">
        <f t="shared" si="167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17">
        <f t="shared" si="163"/>
        <v>19</v>
      </c>
      <c r="Q1790" t="str">
        <f t="shared" si="167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17">
        <f t="shared" si="163"/>
        <v>10</v>
      </c>
      <c r="Q1791" t="str">
        <f t="shared" si="167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17">
        <f t="shared" si="163"/>
        <v>109.06666666666666</v>
      </c>
      <c r="Q1792" t="str">
        <f t="shared" si="167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ref="O1793:O1856" si="168">E1793/D1793</f>
        <v>3.5666666666666666E-2</v>
      </c>
      <c r="P1793" s="17">
        <f t="shared" si="163"/>
        <v>26.75</v>
      </c>
      <c r="Q1793" t="str">
        <f t="shared" si="167"/>
        <v>photography</v>
      </c>
      <c r="R1793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8"/>
        <v>0.61124000000000001</v>
      </c>
      <c r="P1794" s="17">
        <f t="shared" si="163"/>
        <v>109.93525179856115</v>
      </c>
      <c r="Q1794" t="str">
        <f t="shared" si="167"/>
        <v>photography</v>
      </c>
      <c r="R1794" t="str">
        <f t="shared" si="164"/>
        <v>photobooks</v>
      </c>
      <c r="S1794" s="9">
        <f t="shared" si="165"/>
        <v>42189.031041666662</v>
      </c>
      <c r="T1794" s="9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17">
        <f t="shared" ref="P1795:P1858" si="169">IFERROR(E1795/L1795,0)</f>
        <v>20</v>
      </c>
      <c r="Q1795" t="str">
        <f t="shared" si="167"/>
        <v>photography</v>
      </c>
      <c r="R1795" t="str">
        <f t="shared" ref="R1795:R1858" si="170">RIGHT(N1795,LEN(N1795)-SEARCH("/",N1795,1))</f>
        <v>photobooks</v>
      </c>
      <c r="S1795" s="9">
        <f t="shared" ref="S1795:S1858" si="171">((((J1795/60)/60)/24)+DATE(1970,1,1))</f>
        <v>41940.89166666667</v>
      </c>
      <c r="T1795" s="9">
        <f t="shared" ref="T1795:T1858" si="172">((((I1795/60)/60)/24)+DATE(1970,1,1))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17">
        <f t="shared" si="169"/>
        <v>55.388888888888886</v>
      </c>
      <c r="Q1796" t="str">
        <f t="shared" ref="Q1796:Q1859" si="173">LEFT(N1796, SEARCH("/",N1796,1)-1)</f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17">
        <f t="shared" si="169"/>
        <v>133.90123456790124</v>
      </c>
      <c r="Q1797" t="str">
        <f t="shared" si="173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17">
        <f t="shared" si="169"/>
        <v>48.720930232558139</v>
      </c>
      <c r="Q1798" t="str">
        <f t="shared" si="173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17">
        <f t="shared" si="169"/>
        <v>48.25</v>
      </c>
      <c r="Q1799" t="str">
        <f t="shared" si="173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17">
        <f t="shared" si="169"/>
        <v>58.972972972972975</v>
      </c>
      <c r="Q1800" t="str">
        <f t="shared" si="173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17">
        <f t="shared" si="169"/>
        <v>11.638333333333334</v>
      </c>
      <c r="Q1801" t="str">
        <f t="shared" si="173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17">
        <f t="shared" si="169"/>
        <v>83.716814159292042</v>
      </c>
      <c r="Q1802" t="str">
        <f t="shared" si="173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17">
        <f t="shared" si="169"/>
        <v>63.648648648648646</v>
      </c>
      <c r="Q1803" t="str">
        <f t="shared" si="173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17">
        <f t="shared" si="169"/>
        <v>94.277777777777771</v>
      </c>
      <c r="Q1804" t="str">
        <f t="shared" si="173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17">
        <f t="shared" si="169"/>
        <v>71.86666666666666</v>
      </c>
      <c r="Q1805" t="str">
        <f t="shared" si="173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17">
        <f t="shared" si="169"/>
        <v>104.84615384615384</v>
      </c>
      <c r="Q1806" t="str">
        <f t="shared" si="173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17">
        <f t="shared" si="169"/>
        <v>67.139344262295083</v>
      </c>
      <c r="Q1807" t="str">
        <f t="shared" si="173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17">
        <f t="shared" si="169"/>
        <v>73.875</v>
      </c>
      <c r="Q1808" t="str">
        <f t="shared" si="173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17">
        <f t="shared" si="169"/>
        <v>69.125</v>
      </c>
      <c r="Q1809" t="str">
        <f t="shared" si="173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17">
        <f t="shared" si="169"/>
        <v>120.77083333333333</v>
      </c>
      <c r="Q1810" t="str">
        <f t="shared" si="173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17">
        <f t="shared" si="169"/>
        <v>42.222222222222221</v>
      </c>
      <c r="Q1811" t="str">
        <f t="shared" si="173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17">
        <f t="shared" si="169"/>
        <v>7.5</v>
      </c>
      <c r="Q1812" t="str">
        <f t="shared" si="173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17">
        <f t="shared" si="169"/>
        <v>1.5384615384615385</v>
      </c>
      <c r="Q1813" t="str">
        <f t="shared" si="173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17">
        <f t="shared" si="169"/>
        <v>37.608695652173914</v>
      </c>
      <c r="Q1814" t="str">
        <f t="shared" si="173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17">
        <f t="shared" si="169"/>
        <v>0</v>
      </c>
      <c r="Q1815" t="str">
        <f t="shared" si="173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17">
        <f t="shared" si="169"/>
        <v>42.157142857142858</v>
      </c>
      <c r="Q1816" t="str">
        <f t="shared" si="173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17">
        <f t="shared" si="169"/>
        <v>0</v>
      </c>
      <c r="Q1817" t="str">
        <f t="shared" si="173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17">
        <f t="shared" si="169"/>
        <v>84.833333333333329</v>
      </c>
      <c r="Q1818" t="str">
        <f t="shared" si="173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17">
        <f t="shared" si="169"/>
        <v>94.19</v>
      </c>
      <c r="Q1819" t="str">
        <f t="shared" si="173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17">
        <f t="shared" si="169"/>
        <v>0</v>
      </c>
      <c r="Q1820" t="str">
        <f t="shared" si="173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17">
        <f t="shared" si="169"/>
        <v>6.25</v>
      </c>
      <c r="Q1821" t="str">
        <f t="shared" si="173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17">
        <f t="shared" si="169"/>
        <v>213.375</v>
      </c>
      <c r="Q1822" t="str">
        <f t="shared" si="173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17">
        <f t="shared" si="169"/>
        <v>59.162280701754383</v>
      </c>
      <c r="Q1823" t="str">
        <f t="shared" si="173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17">
        <f t="shared" si="169"/>
        <v>27.272727272727273</v>
      </c>
      <c r="Q1824" t="str">
        <f t="shared" si="173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17">
        <f t="shared" si="169"/>
        <v>24.575757575757574</v>
      </c>
      <c r="Q1825" t="str">
        <f t="shared" si="173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17">
        <f t="shared" si="169"/>
        <v>75.05</v>
      </c>
      <c r="Q1826" t="str">
        <f t="shared" si="173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17">
        <f t="shared" si="169"/>
        <v>42.02</v>
      </c>
      <c r="Q1827" t="str">
        <f t="shared" si="173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17">
        <f t="shared" si="169"/>
        <v>53.157894736842103</v>
      </c>
      <c r="Q1828" t="str">
        <f t="shared" si="173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17">
        <f t="shared" si="169"/>
        <v>83.885416666666671</v>
      </c>
      <c r="Q1829" t="str">
        <f t="shared" si="173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17">
        <f t="shared" si="169"/>
        <v>417.33333333333331</v>
      </c>
      <c r="Q1830" t="str">
        <f t="shared" si="173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17">
        <f t="shared" si="169"/>
        <v>75.765151515151516</v>
      </c>
      <c r="Q1831" t="str">
        <f t="shared" si="173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17">
        <f t="shared" si="169"/>
        <v>67.389380530973455</v>
      </c>
      <c r="Q1832" t="str">
        <f t="shared" si="173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17">
        <f t="shared" si="169"/>
        <v>73.571428571428569</v>
      </c>
      <c r="Q1833" t="str">
        <f t="shared" si="173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17">
        <f t="shared" si="169"/>
        <v>25</v>
      </c>
      <c r="Q1834" t="str">
        <f t="shared" si="173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17">
        <f t="shared" si="169"/>
        <v>42</v>
      </c>
      <c r="Q1835" t="str">
        <f t="shared" si="173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17">
        <f t="shared" si="169"/>
        <v>131.16666666666666</v>
      </c>
      <c r="Q1836" t="str">
        <f t="shared" si="173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17">
        <f t="shared" si="169"/>
        <v>47.272727272727273</v>
      </c>
      <c r="Q1837" t="str">
        <f t="shared" si="173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17">
        <f t="shared" si="169"/>
        <v>182.12727272727273</v>
      </c>
      <c r="Q1838" t="str">
        <f t="shared" si="173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17">
        <f t="shared" si="169"/>
        <v>61.366666666666667</v>
      </c>
      <c r="Q1839" t="str">
        <f t="shared" si="173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17">
        <f t="shared" si="169"/>
        <v>35.767499999999998</v>
      </c>
      <c r="Q1840" t="str">
        <f t="shared" si="173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17">
        <f t="shared" si="169"/>
        <v>45.62222222222222</v>
      </c>
      <c r="Q1841" t="str">
        <f t="shared" si="173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17">
        <f t="shared" si="169"/>
        <v>75.384615384615387</v>
      </c>
      <c r="Q1842" t="str">
        <f t="shared" si="173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17">
        <f t="shared" si="169"/>
        <v>50.875</v>
      </c>
      <c r="Q1843" t="str">
        <f t="shared" si="173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17">
        <f t="shared" si="169"/>
        <v>119.28571428571429</v>
      </c>
      <c r="Q1844" t="str">
        <f t="shared" si="173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17">
        <f t="shared" si="169"/>
        <v>92.541865671641801</v>
      </c>
      <c r="Q1845" t="str">
        <f t="shared" si="173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17">
        <f t="shared" si="169"/>
        <v>76.05</v>
      </c>
      <c r="Q1846" t="str">
        <f t="shared" si="173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17">
        <f t="shared" si="169"/>
        <v>52.631578947368418</v>
      </c>
      <c r="Q1847" t="str">
        <f t="shared" si="173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17">
        <f t="shared" si="169"/>
        <v>98.990430622009569</v>
      </c>
      <c r="Q1848" t="str">
        <f t="shared" si="173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17">
        <f t="shared" si="169"/>
        <v>79.526315789473685</v>
      </c>
      <c r="Q1849" t="str">
        <f t="shared" si="173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17">
        <f t="shared" si="169"/>
        <v>134.20833333333334</v>
      </c>
      <c r="Q1850" t="str">
        <f t="shared" si="173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17">
        <f t="shared" si="169"/>
        <v>37.625</v>
      </c>
      <c r="Q1851" t="str">
        <f t="shared" si="173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17">
        <f t="shared" si="169"/>
        <v>51.044692737430168</v>
      </c>
      <c r="Q1852" t="str">
        <f t="shared" si="173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17">
        <f t="shared" si="169"/>
        <v>50.03846153846154</v>
      </c>
      <c r="Q1853" t="str">
        <f t="shared" si="173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17">
        <f t="shared" si="169"/>
        <v>133.93129770992365</v>
      </c>
      <c r="Q1854" t="str">
        <f t="shared" si="173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17">
        <f t="shared" si="169"/>
        <v>58.214285714285715</v>
      </c>
      <c r="Q1855" t="str">
        <f t="shared" si="173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17">
        <f t="shared" si="169"/>
        <v>88.037643678160919</v>
      </c>
      <c r="Q1856" t="str">
        <f t="shared" si="173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ref="O1857:O1920" si="174">E1857/D1857</f>
        <v>1.5405897142857143</v>
      </c>
      <c r="P1857" s="17">
        <f t="shared" si="169"/>
        <v>70.576753926701571</v>
      </c>
      <c r="Q1857" t="str">
        <f t="shared" si="173"/>
        <v>music</v>
      </c>
      <c r="R1857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4"/>
        <v>1.0125</v>
      </c>
      <c r="P1858" s="17">
        <f t="shared" si="169"/>
        <v>53.289473684210527</v>
      </c>
      <c r="Q1858" t="str">
        <f t="shared" si="173"/>
        <v>music</v>
      </c>
      <c r="R1858" t="str">
        <f t="shared" si="170"/>
        <v>rock</v>
      </c>
      <c r="S1858" s="9">
        <f t="shared" si="171"/>
        <v>41817.854999999996</v>
      </c>
      <c r="T1858" s="9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17">
        <f t="shared" ref="P1859:P1922" si="175">IFERROR(E1859/L1859,0)</f>
        <v>136.36363636363637</v>
      </c>
      <c r="Q1859" t="str">
        <f t="shared" si="173"/>
        <v>music</v>
      </c>
      <c r="R1859" t="str">
        <f t="shared" ref="R1859:R1922" si="176">RIGHT(N1859,LEN(N1859)-SEARCH("/",N1859,1))</f>
        <v>rock</v>
      </c>
      <c r="S1859" s="9">
        <f t="shared" ref="S1859:S1922" si="177">((((J1859/60)/60)/24)+DATE(1970,1,1))</f>
        <v>41864.76866898148</v>
      </c>
      <c r="T1859" s="9">
        <f t="shared" ref="T1859:T1922" si="178">((((I1859/60)/60)/24)+DATE(1970,1,1))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17">
        <f t="shared" si="175"/>
        <v>40.547315436241611</v>
      </c>
      <c r="Q1860" t="str">
        <f t="shared" ref="Q1860:Q1923" si="179">LEFT(N1860, SEARCH("/",N1860,1)-1)</f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17">
        <f t="shared" si="175"/>
        <v>70.625</v>
      </c>
      <c r="Q1861" t="str">
        <f t="shared" si="179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17">
        <f t="shared" si="175"/>
        <v>52.684210526315788</v>
      </c>
      <c r="Q1862" t="str">
        <f t="shared" si="179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17">
        <f t="shared" si="175"/>
        <v>0</v>
      </c>
      <c r="Q1863" t="str">
        <f t="shared" si="179"/>
        <v>games</v>
      </c>
      <c r="R1863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17">
        <f t="shared" si="175"/>
        <v>90.9375</v>
      </c>
      <c r="Q1864" t="str">
        <f t="shared" si="179"/>
        <v>games</v>
      </c>
      <c r="R1864" t="str">
        <f t="shared" si="176"/>
        <v>mobile games</v>
      </c>
      <c r="S1864" s="9">
        <f t="shared" si="177"/>
        <v>42755.492754629624</v>
      </c>
      <c r="T1864" s="9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17">
        <f t="shared" si="175"/>
        <v>5</v>
      </c>
      <c r="Q1865" t="str">
        <f t="shared" si="179"/>
        <v>games</v>
      </c>
      <c r="R1865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17">
        <f t="shared" si="175"/>
        <v>58.083333333333336</v>
      </c>
      <c r="Q1866" t="str">
        <f t="shared" si="179"/>
        <v>games</v>
      </c>
      <c r="R186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17">
        <f t="shared" si="175"/>
        <v>2</v>
      </c>
      <c r="Q1867" t="str">
        <f t="shared" si="179"/>
        <v>games</v>
      </c>
      <c r="R1867" t="str">
        <f t="shared" si="176"/>
        <v>mobile games</v>
      </c>
      <c r="S1867" s="9">
        <f t="shared" si="177"/>
        <v>42645.367442129631</v>
      </c>
      <c r="T1867" s="9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17">
        <f t="shared" si="175"/>
        <v>62.5</v>
      </c>
      <c r="Q1868" t="str">
        <f t="shared" si="179"/>
        <v>games</v>
      </c>
      <c r="R1868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17">
        <f t="shared" si="175"/>
        <v>10</v>
      </c>
      <c r="Q1869" t="str">
        <f t="shared" si="179"/>
        <v>games</v>
      </c>
      <c r="R1869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17">
        <f t="shared" si="175"/>
        <v>71.588235294117652</v>
      </c>
      <c r="Q1870" t="str">
        <f t="shared" si="179"/>
        <v>games</v>
      </c>
      <c r="R1870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17">
        <f t="shared" si="175"/>
        <v>0</v>
      </c>
      <c r="Q1871" t="str">
        <f t="shared" si="179"/>
        <v>games</v>
      </c>
      <c r="R1871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17">
        <f t="shared" si="175"/>
        <v>32.81818181818182</v>
      </c>
      <c r="Q1872" t="str">
        <f t="shared" si="179"/>
        <v>games</v>
      </c>
      <c r="R1872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17">
        <f t="shared" si="175"/>
        <v>49.11578947368421</v>
      </c>
      <c r="Q1873" t="str">
        <f t="shared" si="179"/>
        <v>games</v>
      </c>
      <c r="R1873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17">
        <f t="shared" si="175"/>
        <v>16.307692307692307</v>
      </c>
      <c r="Q1874" t="str">
        <f t="shared" si="179"/>
        <v>games</v>
      </c>
      <c r="R1874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17">
        <f t="shared" si="175"/>
        <v>18</v>
      </c>
      <c r="Q1875" t="str">
        <f t="shared" si="179"/>
        <v>games</v>
      </c>
      <c r="R1875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17">
        <f t="shared" si="175"/>
        <v>13</v>
      </c>
      <c r="Q1876" t="str">
        <f t="shared" si="179"/>
        <v>games</v>
      </c>
      <c r="R187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17">
        <f t="shared" si="175"/>
        <v>17</v>
      </c>
      <c r="Q1877" t="str">
        <f t="shared" si="179"/>
        <v>games</v>
      </c>
      <c r="R1877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17">
        <f t="shared" si="175"/>
        <v>0</v>
      </c>
      <c r="Q1878" t="str">
        <f t="shared" si="179"/>
        <v>games</v>
      </c>
      <c r="R1878" t="str">
        <f t="shared" si="176"/>
        <v>mobile games</v>
      </c>
      <c r="S1878" s="9">
        <f t="shared" si="177"/>
        <v>41776.284780092588</v>
      </c>
      <c r="T1878" s="9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17">
        <f t="shared" si="175"/>
        <v>0</v>
      </c>
      <c r="Q1879" t="str">
        <f t="shared" si="179"/>
        <v>games</v>
      </c>
      <c r="R1879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17">
        <f t="shared" si="175"/>
        <v>0</v>
      </c>
      <c r="Q1880" t="str">
        <f t="shared" si="179"/>
        <v>games</v>
      </c>
      <c r="R1880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17">
        <f t="shared" si="175"/>
        <v>3</v>
      </c>
      <c r="Q1881" t="str">
        <f t="shared" si="179"/>
        <v>games</v>
      </c>
      <c r="R1881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17">
        <f t="shared" si="175"/>
        <v>41.833333333333336</v>
      </c>
      <c r="Q1882" t="str">
        <f t="shared" si="179"/>
        <v>games</v>
      </c>
      <c r="R1882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17">
        <f t="shared" si="175"/>
        <v>49.338428571428572</v>
      </c>
      <c r="Q1883" t="str">
        <f t="shared" si="179"/>
        <v>music</v>
      </c>
      <c r="R1883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17">
        <f t="shared" si="175"/>
        <v>41.728395061728392</v>
      </c>
      <c r="Q1884" t="str">
        <f t="shared" si="179"/>
        <v>music</v>
      </c>
      <c r="R1884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17">
        <f t="shared" si="175"/>
        <v>32.71875</v>
      </c>
      <c r="Q1885" t="str">
        <f t="shared" si="179"/>
        <v>music</v>
      </c>
      <c r="R1885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17">
        <f t="shared" si="175"/>
        <v>51.96153846153846</v>
      </c>
      <c r="Q1886" t="str">
        <f t="shared" si="179"/>
        <v>music</v>
      </c>
      <c r="R188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17">
        <f t="shared" si="175"/>
        <v>50.685714285714283</v>
      </c>
      <c r="Q1887" t="str">
        <f t="shared" si="179"/>
        <v>music</v>
      </c>
      <c r="R1887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17">
        <f t="shared" si="175"/>
        <v>42.241379310344826</v>
      </c>
      <c r="Q1888" t="str">
        <f t="shared" si="179"/>
        <v>music</v>
      </c>
      <c r="R1888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17">
        <f t="shared" si="175"/>
        <v>416.875</v>
      </c>
      <c r="Q1889" t="str">
        <f t="shared" si="179"/>
        <v>music</v>
      </c>
      <c r="R1889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17">
        <f t="shared" si="175"/>
        <v>46.651685393258425</v>
      </c>
      <c r="Q1890" t="str">
        <f t="shared" si="179"/>
        <v>music</v>
      </c>
      <c r="R1890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17">
        <f t="shared" si="175"/>
        <v>48.454545454545453</v>
      </c>
      <c r="Q1891" t="str">
        <f t="shared" si="179"/>
        <v>music</v>
      </c>
      <c r="R1891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17">
        <f t="shared" si="175"/>
        <v>70.5289837398374</v>
      </c>
      <c r="Q1892" t="str">
        <f t="shared" si="179"/>
        <v>music</v>
      </c>
      <c r="R1892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17">
        <f t="shared" si="175"/>
        <v>87.958333333333329</v>
      </c>
      <c r="Q1893" t="str">
        <f t="shared" si="179"/>
        <v>music</v>
      </c>
      <c r="R1893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17">
        <f t="shared" si="175"/>
        <v>26.26923076923077</v>
      </c>
      <c r="Q1894" t="str">
        <f t="shared" si="179"/>
        <v>music</v>
      </c>
      <c r="R1894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17">
        <f t="shared" si="175"/>
        <v>57.777777777777779</v>
      </c>
      <c r="Q1895" t="str">
        <f t="shared" si="179"/>
        <v>music</v>
      </c>
      <c r="R1895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17">
        <f t="shared" si="175"/>
        <v>57.25</v>
      </c>
      <c r="Q1896" t="str">
        <f t="shared" si="179"/>
        <v>music</v>
      </c>
      <c r="R1896" t="str">
        <f t="shared" si="176"/>
        <v>indie rock</v>
      </c>
      <c r="S1896" s="9">
        <f t="shared" si="177"/>
        <v>40920.904895833337</v>
      </c>
      <c r="T1896" s="9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17">
        <f t="shared" si="175"/>
        <v>196.34042553191489</v>
      </c>
      <c r="Q1897" t="str">
        <f t="shared" si="179"/>
        <v>music</v>
      </c>
      <c r="R1897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17">
        <f t="shared" si="175"/>
        <v>43</v>
      </c>
      <c r="Q1898" t="str">
        <f t="shared" si="179"/>
        <v>music</v>
      </c>
      <c r="R1898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17">
        <f t="shared" si="175"/>
        <v>35.551912568306008</v>
      </c>
      <c r="Q1899" t="str">
        <f t="shared" si="179"/>
        <v>music</v>
      </c>
      <c r="R1899" t="str">
        <f t="shared" si="176"/>
        <v>indie rock</v>
      </c>
      <c r="S1899" s="9">
        <f t="shared" si="177"/>
        <v>41680.583402777782</v>
      </c>
      <c r="T1899" s="9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17">
        <f t="shared" si="175"/>
        <v>68.80952380952381</v>
      </c>
      <c r="Q1900" t="str">
        <f t="shared" si="179"/>
        <v>music</v>
      </c>
      <c r="R1900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17">
        <f t="shared" si="175"/>
        <v>28.571428571428573</v>
      </c>
      <c r="Q1901" t="str">
        <f t="shared" si="179"/>
        <v>music</v>
      </c>
      <c r="R1901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17">
        <f t="shared" si="175"/>
        <v>50.631666666666668</v>
      </c>
      <c r="Q1902" t="str">
        <f t="shared" si="179"/>
        <v>music</v>
      </c>
      <c r="R1902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17">
        <f t="shared" si="175"/>
        <v>106.8</v>
      </c>
      <c r="Q1903" t="str">
        <f t="shared" si="179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17">
        <f t="shared" si="175"/>
        <v>4</v>
      </c>
      <c r="Q1904" t="str">
        <f t="shared" si="179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17">
        <f t="shared" si="175"/>
        <v>34.097560975609753</v>
      </c>
      <c r="Q1905" t="str">
        <f t="shared" si="179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17">
        <f t="shared" si="175"/>
        <v>25</v>
      </c>
      <c r="Q1906" t="str">
        <f t="shared" si="179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17">
        <f t="shared" si="175"/>
        <v>10.5</v>
      </c>
      <c r="Q1907" t="str">
        <f t="shared" si="179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17">
        <f t="shared" si="175"/>
        <v>215.95959595959596</v>
      </c>
      <c r="Q1908" t="str">
        <f t="shared" si="179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17">
        <f t="shared" si="175"/>
        <v>21.25</v>
      </c>
      <c r="Q1909" t="str">
        <f t="shared" si="179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17">
        <f t="shared" si="175"/>
        <v>108.25</v>
      </c>
      <c r="Q1910" t="str">
        <f t="shared" si="179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17">
        <f t="shared" si="175"/>
        <v>129.97368421052633</v>
      </c>
      <c r="Q1911" t="str">
        <f t="shared" si="179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17">
        <f t="shared" si="175"/>
        <v>117.49473684210527</v>
      </c>
      <c r="Q1912" t="str">
        <f t="shared" si="179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17">
        <f t="shared" si="175"/>
        <v>10</v>
      </c>
      <c r="Q1913" t="str">
        <f t="shared" si="179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17">
        <f t="shared" si="175"/>
        <v>70.595238095238102</v>
      </c>
      <c r="Q1914" t="str">
        <f t="shared" si="179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17">
        <f t="shared" si="175"/>
        <v>24.5</v>
      </c>
      <c r="Q1915" t="str">
        <f t="shared" si="179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17">
        <f t="shared" si="175"/>
        <v>30</v>
      </c>
      <c r="Q1916" t="str">
        <f t="shared" si="179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17">
        <f t="shared" si="175"/>
        <v>2</v>
      </c>
      <c r="Q1917" t="str">
        <f t="shared" si="179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17">
        <f t="shared" si="175"/>
        <v>17</v>
      </c>
      <c r="Q1918" t="str">
        <f t="shared" si="179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17">
        <f t="shared" si="175"/>
        <v>2928.9285714285716</v>
      </c>
      <c r="Q1919" t="str">
        <f t="shared" si="179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17">
        <f t="shared" si="175"/>
        <v>28.888888888888889</v>
      </c>
      <c r="Q1920" t="str">
        <f t="shared" si="179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ref="O1921:O1984" si="180">E1921/D1921</f>
        <v>0.47399999999999998</v>
      </c>
      <c r="P1921" s="17">
        <f t="shared" si="175"/>
        <v>29.625</v>
      </c>
      <c r="Q1921" t="str">
        <f t="shared" si="179"/>
        <v>technology</v>
      </c>
      <c r="R1921" t="str">
        <f t="shared" si="176"/>
        <v>gadgets</v>
      </c>
      <c r="S1921" s="9">
        <f t="shared" si="177"/>
        <v>42113.875567129624</v>
      </c>
      <c r="T1921" s="9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0"/>
        <v>0.43030000000000002</v>
      </c>
      <c r="P1922" s="17">
        <f t="shared" si="175"/>
        <v>40.980952380952381</v>
      </c>
      <c r="Q1922" t="str">
        <f t="shared" si="179"/>
        <v>technology</v>
      </c>
      <c r="R1922" t="str">
        <f t="shared" si="176"/>
        <v>gadgets</v>
      </c>
      <c r="S1922" s="9">
        <f t="shared" si="177"/>
        <v>42270.875706018516</v>
      </c>
      <c r="T1922" s="9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17">
        <f t="shared" ref="P1923:P1986" si="181">IFERROR(E1923/L1923,0)</f>
        <v>54</v>
      </c>
      <c r="Q1923" t="str">
        <f t="shared" si="179"/>
        <v>music</v>
      </c>
      <c r="R1923" t="str">
        <f t="shared" ref="R1923:R1986" si="182">RIGHT(N1923,LEN(N1923)-SEARCH("/",N1923,1))</f>
        <v>indie rock</v>
      </c>
      <c r="S1923" s="9">
        <f t="shared" ref="S1923:S1986" si="183">((((J1923/60)/60)/24)+DATE(1970,1,1))</f>
        <v>41074.221562500003</v>
      </c>
      <c r="T1923" s="9">
        <f t="shared" ref="T1923:T1986" si="184">((((I1923/60)/60)/24)+DATE(1970,1,1))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17">
        <f t="shared" si="181"/>
        <v>36.109375</v>
      </c>
      <c r="Q1924" t="str">
        <f t="shared" ref="Q1924:Q1987" si="185">LEFT(N1924, SEARCH("/",N1924,1)-1)</f>
        <v>music</v>
      </c>
      <c r="R1924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17">
        <f t="shared" si="181"/>
        <v>23.153846153846153</v>
      </c>
      <c r="Q1925" t="str">
        <f t="shared" si="185"/>
        <v>music</v>
      </c>
      <c r="R1925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17">
        <f t="shared" si="181"/>
        <v>104</v>
      </c>
      <c r="Q1926" t="str">
        <f t="shared" si="185"/>
        <v>music</v>
      </c>
      <c r="R192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17">
        <f t="shared" si="181"/>
        <v>31.826923076923077</v>
      </c>
      <c r="Q1927" t="str">
        <f t="shared" si="185"/>
        <v>music</v>
      </c>
      <c r="R1927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17">
        <f t="shared" si="181"/>
        <v>27.3896261682243</v>
      </c>
      <c r="Q1928" t="str">
        <f t="shared" si="185"/>
        <v>music</v>
      </c>
      <c r="R1928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17">
        <f t="shared" si="181"/>
        <v>56.363636363636367</v>
      </c>
      <c r="Q1929" t="str">
        <f t="shared" si="185"/>
        <v>music</v>
      </c>
      <c r="R1929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17">
        <f t="shared" si="181"/>
        <v>77.352941176470594</v>
      </c>
      <c r="Q1930" t="str">
        <f t="shared" si="185"/>
        <v>music</v>
      </c>
      <c r="R1930" t="str">
        <f t="shared" si="182"/>
        <v>indie rock</v>
      </c>
      <c r="S1930" s="9">
        <f t="shared" si="183"/>
        <v>41371.648078703707</v>
      </c>
      <c r="T1930" s="9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17">
        <f t="shared" si="181"/>
        <v>42.8</v>
      </c>
      <c r="Q1931" t="str">
        <f t="shared" si="185"/>
        <v>music</v>
      </c>
      <c r="R1931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17">
        <f t="shared" si="181"/>
        <v>48.846153846153847</v>
      </c>
      <c r="Q1932" t="str">
        <f t="shared" si="185"/>
        <v>music</v>
      </c>
      <c r="R1932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17">
        <f t="shared" si="181"/>
        <v>48.240400000000001</v>
      </c>
      <c r="Q1933" t="str">
        <f t="shared" si="185"/>
        <v>music</v>
      </c>
      <c r="R1933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17">
        <f t="shared" si="181"/>
        <v>70.212500000000006</v>
      </c>
      <c r="Q1934" t="str">
        <f t="shared" si="185"/>
        <v>music</v>
      </c>
      <c r="R1934" t="str">
        <f t="shared" si="182"/>
        <v>indie rock</v>
      </c>
      <c r="S1934" s="9">
        <f t="shared" si="183"/>
        <v>40911.809872685182</v>
      </c>
      <c r="T1934" s="9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17">
        <f t="shared" si="181"/>
        <v>94.054545454545448</v>
      </c>
      <c r="Q1935" t="str">
        <f t="shared" si="185"/>
        <v>music</v>
      </c>
      <c r="R1935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17">
        <f t="shared" si="181"/>
        <v>80.272727272727266</v>
      </c>
      <c r="Q1936" t="str">
        <f t="shared" si="185"/>
        <v>music</v>
      </c>
      <c r="R193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17">
        <f t="shared" si="181"/>
        <v>54.2</v>
      </c>
      <c r="Q1937" t="str">
        <f t="shared" si="185"/>
        <v>music</v>
      </c>
      <c r="R1937" t="str">
        <f t="shared" si="182"/>
        <v>indie rock</v>
      </c>
      <c r="S1937" s="9">
        <f t="shared" si="183"/>
        <v>41773.932534722226</v>
      </c>
      <c r="T1937" s="9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17">
        <f t="shared" si="181"/>
        <v>60.26903448275862</v>
      </c>
      <c r="Q1938" t="str">
        <f t="shared" si="185"/>
        <v>music</v>
      </c>
      <c r="R1938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17">
        <f t="shared" si="181"/>
        <v>38.740344827586206</v>
      </c>
      <c r="Q1939" t="str">
        <f t="shared" si="185"/>
        <v>music</v>
      </c>
      <c r="R1939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17">
        <f t="shared" si="181"/>
        <v>152.54385964912279</v>
      </c>
      <c r="Q1940" t="str">
        <f t="shared" si="185"/>
        <v>music</v>
      </c>
      <c r="R1940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17">
        <f t="shared" si="181"/>
        <v>115.3125</v>
      </c>
      <c r="Q1941" t="str">
        <f t="shared" si="185"/>
        <v>music</v>
      </c>
      <c r="R1941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17">
        <f t="shared" si="181"/>
        <v>35.838709677419352</v>
      </c>
      <c r="Q1942" t="str">
        <f t="shared" si="185"/>
        <v>music</v>
      </c>
      <c r="R1942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17">
        <f t="shared" si="181"/>
        <v>64.570118779438872</v>
      </c>
      <c r="Q1943" t="str">
        <f t="shared" si="185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17">
        <f t="shared" si="181"/>
        <v>87.436000000000007</v>
      </c>
      <c r="Q1944" t="str">
        <f t="shared" si="185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17">
        <f t="shared" si="181"/>
        <v>68.815577078288939</v>
      </c>
      <c r="Q1945" t="str">
        <f t="shared" si="185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17">
        <f t="shared" si="181"/>
        <v>176.200223588597</v>
      </c>
      <c r="Q1946" t="str">
        <f t="shared" si="185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17">
        <f t="shared" si="181"/>
        <v>511.79117647058825</v>
      </c>
      <c r="Q1947" t="str">
        <f t="shared" si="185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17">
        <f t="shared" si="181"/>
        <v>160.44285714285715</v>
      </c>
      <c r="Q1948" t="str">
        <f t="shared" si="185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17">
        <f t="shared" si="181"/>
        <v>35.003043478260871</v>
      </c>
      <c r="Q1949" t="str">
        <f t="shared" si="185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17">
        <f t="shared" si="181"/>
        <v>188.50671378091872</v>
      </c>
      <c r="Q1950" t="str">
        <f t="shared" si="185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17">
        <f t="shared" si="181"/>
        <v>56.204984093319197</v>
      </c>
      <c r="Q1951" t="str">
        <f t="shared" si="185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17">
        <f t="shared" si="181"/>
        <v>51.3054157782516</v>
      </c>
      <c r="Q1952" t="str">
        <f t="shared" si="185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17">
        <f t="shared" si="181"/>
        <v>127.36450839328538</v>
      </c>
      <c r="Q1953" t="str">
        <f t="shared" si="185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17">
        <f t="shared" si="181"/>
        <v>101.85532258064516</v>
      </c>
      <c r="Q1954" t="str">
        <f t="shared" si="185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17">
        <f t="shared" si="181"/>
        <v>230.55782312925169</v>
      </c>
      <c r="Q1955" t="str">
        <f t="shared" si="185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17">
        <f t="shared" si="181"/>
        <v>842.10602409638557</v>
      </c>
      <c r="Q1956" t="str">
        <f t="shared" si="185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17">
        <f t="shared" si="181"/>
        <v>577.27593103448271</v>
      </c>
      <c r="Q1957" t="str">
        <f t="shared" si="185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17">
        <f t="shared" si="181"/>
        <v>483.34246575342468</v>
      </c>
      <c r="Q1958" t="str">
        <f t="shared" si="185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17">
        <f t="shared" si="181"/>
        <v>76.138500000000008</v>
      </c>
      <c r="Q1959" t="str">
        <f t="shared" si="185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17">
        <f t="shared" si="181"/>
        <v>74.107684365781708</v>
      </c>
      <c r="Q1960" t="str">
        <f t="shared" si="185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17">
        <f t="shared" si="181"/>
        <v>36.965660377358489</v>
      </c>
      <c r="Q1961" t="str">
        <f t="shared" si="185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17">
        <f t="shared" si="181"/>
        <v>2500.969696969697</v>
      </c>
      <c r="Q1962" t="str">
        <f t="shared" si="185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17">
        <f t="shared" si="181"/>
        <v>67.690214329454989</v>
      </c>
      <c r="Q1963" t="str">
        <f t="shared" si="185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17">
        <f t="shared" si="181"/>
        <v>63.04738562091503</v>
      </c>
      <c r="Q1964" t="str">
        <f t="shared" si="185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17">
        <f t="shared" si="181"/>
        <v>117.6</v>
      </c>
      <c r="Q1965" t="str">
        <f t="shared" si="185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17">
        <f t="shared" si="181"/>
        <v>180.75185011709601</v>
      </c>
      <c r="Q1966" t="str">
        <f t="shared" si="185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17">
        <f t="shared" si="181"/>
        <v>127.32038834951456</v>
      </c>
      <c r="Q1967" t="str">
        <f t="shared" si="185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17">
        <f t="shared" si="181"/>
        <v>136.6444745538665</v>
      </c>
      <c r="Q1968" t="str">
        <f t="shared" si="185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17">
        <f t="shared" si="181"/>
        <v>182.78024691358024</v>
      </c>
      <c r="Q1969" t="str">
        <f t="shared" si="185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17">
        <f t="shared" si="181"/>
        <v>279.37843137254902</v>
      </c>
      <c r="Q1970" t="str">
        <f t="shared" si="185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17">
        <f t="shared" si="181"/>
        <v>61.375728669846318</v>
      </c>
      <c r="Q1971" t="str">
        <f t="shared" si="185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17">
        <f t="shared" si="181"/>
        <v>80.727532097004286</v>
      </c>
      <c r="Q1972" t="str">
        <f t="shared" si="185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17">
        <f t="shared" si="181"/>
        <v>272.35590732591254</v>
      </c>
      <c r="Q1973" t="str">
        <f t="shared" si="185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17">
        <f t="shared" si="181"/>
        <v>70.848739495798313</v>
      </c>
      <c r="Q1974" t="str">
        <f t="shared" si="185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17">
        <f t="shared" si="181"/>
        <v>247.94003412969283</v>
      </c>
      <c r="Q1975" t="str">
        <f t="shared" si="185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17">
        <f t="shared" si="181"/>
        <v>186.81393034825871</v>
      </c>
      <c r="Q1976" t="str">
        <f t="shared" si="185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17">
        <f t="shared" si="181"/>
        <v>131.98948616600788</v>
      </c>
      <c r="Q1977" t="str">
        <f t="shared" si="185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17">
        <f t="shared" si="181"/>
        <v>29.310782241014799</v>
      </c>
      <c r="Q1978" t="str">
        <f t="shared" si="185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17">
        <f t="shared" si="181"/>
        <v>245.02436053593178</v>
      </c>
      <c r="Q1979" t="str">
        <f t="shared" si="185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17">
        <f t="shared" si="181"/>
        <v>1323.2540463917526</v>
      </c>
      <c r="Q1980" t="str">
        <f t="shared" si="185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17">
        <f t="shared" si="181"/>
        <v>282.65966789667897</v>
      </c>
      <c r="Q1981" t="str">
        <f t="shared" si="185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17">
        <f t="shared" si="181"/>
        <v>91.214401028277635</v>
      </c>
      <c r="Q1982" t="str">
        <f t="shared" si="185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17">
        <f t="shared" si="181"/>
        <v>31.75</v>
      </c>
      <c r="Q1983" t="str">
        <f t="shared" si="185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17">
        <f t="shared" si="181"/>
        <v>0</v>
      </c>
      <c r="Q1984" t="str">
        <f t="shared" si="185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ref="O1985:O2048" si="186">E1985/D1985</f>
        <v>4.2999999999999997E-2</v>
      </c>
      <c r="P1985" s="17">
        <f t="shared" si="181"/>
        <v>88.6875</v>
      </c>
      <c r="Q1985" t="str">
        <f t="shared" si="185"/>
        <v>photography</v>
      </c>
      <c r="R1985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6"/>
        <v>0.21146666666666666</v>
      </c>
      <c r="P1986" s="17">
        <f t="shared" si="181"/>
        <v>453.14285714285717</v>
      </c>
      <c r="Q1986" t="str">
        <f t="shared" si="185"/>
        <v>photography</v>
      </c>
      <c r="R1986" t="str">
        <f t="shared" si="182"/>
        <v>people</v>
      </c>
      <c r="S1986" s="9">
        <f t="shared" si="183"/>
        <v>41913.790289351848</v>
      </c>
      <c r="T1986" s="9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17">
        <f t="shared" ref="P1987:P2050" si="187">IFERROR(E1987/L1987,0)</f>
        <v>12.75</v>
      </c>
      <c r="Q1987" t="str">
        <f t="shared" si="185"/>
        <v>photography</v>
      </c>
      <c r="R1987" t="str">
        <f t="shared" ref="R1987:R2050" si="188">RIGHT(N1987,LEN(N1987)-SEARCH("/",N1987,1))</f>
        <v>people</v>
      </c>
      <c r="S1987" s="9">
        <f t="shared" ref="S1987:S2050" si="189">((((J1987/60)/60)/24)+DATE(1970,1,1))</f>
        <v>42555.698738425926</v>
      </c>
      <c r="T1987" s="9">
        <f t="shared" ref="T1987:T2050" si="190">((((I1987/60)/60)/24)+DATE(1970,1,1))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17">
        <f t="shared" si="187"/>
        <v>1</v>
      </c>
      <c r="Q1988" t="str">
        <f t="shared" ref="Q1988:Q2051" si="191">LEFT(N1988, SEARCH("/",N1988,1)-1)</f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17">
        <f t="shared" si="187"/>
        <v>83.428571428571431</v>
      </c>
      <c r="Q1989" t="str">
        <f t="shared" si="191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17">
        <f t="shared" si="187"/>
        <v>25</v>
      </c>
      <c r="Q1990" t="str">
        <f t="shared" si="191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17">
        <f t="shared" si="187"/>
        <v>50</v>
      </c>
      <c r="Q1991" t="str">
        <f t="shared" si="191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17">
        <f t="shared" si="187"/>
        <v>101.8</v>
      </c>
      <c r="Q1992" t="str">
        <f t="shared" si="191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17">
        <f t="shared" si="187"/>
        <v>46.666666666666664</v>
      </c>
      <c r="Q1993" t="str">
        <f t="shared" si="191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17">
        <f t="shared" si="187"/>
        <v>1</v>
      </c>
      <c r="Q1994" t="str">
        <f t="shared" si="191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17">
        <f t="shared" si="187"/>
        <v>0</v>
      </c>
      <c r="Q1995" t="str">
        <f t="shared" si="191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17">
        <f t="shared" si="187"/>
        <v>0</v>
      </c>
      <c r="Q1996" t="str">
        <f t="shared" si="191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17">
        <f t="shared" si="187"/>
        <v>26</v>
      </c>
      <c r="Q1997" t="str">
        <f t="shared" si="191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17">
        <f t="shared" si="187"/>
        <v>0</v>
      </c>
      <c r="Q1998" t="str">
        <f t="shared" si="191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17">
        <f t="shared" si="187"/>
        <v>0</v>
      </c>
      <c r="Q1999" t="str">
        <f t="shared" si="191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17">
        <f t="shared" si="187"/>
        <v>218.33333333333334</v>
      </c>
      <c r="Q2000" t="str">
        <f t="shared" si="191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17">
        <f t="shared" si="187"/>
        <v>33.714285714285715</v>
      </c>
      <c r="Q2001" t="str">
        <f t="shared" si="191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17">
        <f t="shared" si="187"/>
        <v>25</v>
      </c>
      <c r="Q2002" t="str">
        <f t="shared" si="191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17">
        <f t="shared" si="187"/>
        <v>128.38790470372632</v>
      </c>
      <c r="Q2003" t="str">
        <f t="shared" si="191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17">
        <f t="shared" si="187"/>
        <v>78.834261818181815</v>
      </c>
      <c r="Q2004" t="str">
        <f t="shared" si="191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17">
        <f t="shared" si="187"/>
        <v>91.764705882352942</v>
      </c>
      <c r="Q2005" t="str">
        <f t="shared" si="191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17">
        <f t="shared" si="187"/>
        <v>331.10237288135596</v>
      </c>
      <c r="Q2006" t="str">
        <f t="shared" si="191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17">
        <f t="shared" si="187"/>
        <v>194.26193717277485</v>
      </c>
      <c r="Q2007" t="str">
        <f t="shared" si="191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17">
        <f t="shared" si="187"/>
        <v>408.97689768976898</v>
      </c>
      <c r="Q2008" t="str">
        <f t="shared" si="191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17">
        <f t="shared" si="187"/>
        <v>84.459270072992695</v>
      </c>
      <c r="Q2009" t="str">
        <f t="shared" si="191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17">
        <f t="shared" si="187"/>
        <v>44.853658536585364</v>
      </c>
      <c r="Q2010" t="str">
        <f t="shared" si="191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17">
        <f t="shared" si="187"/>
        <v>383.3643216080402</v>
      </c>
      <c r="Q2011" t="str">
        <f t="shared" si="191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17">
        <f t="shared" si="187"/>
        <v>55.276856649395505</v>
      </c>
      <c r="Q2012" t="str">
        <f t="shared" si="191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17">
        <f t="shared" si="187"/>
        <v>422.02059732234807</v>
      </c>
      <c r="Q2013" t="str">
        <f t="shared" si="191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17">
        <f t="shared" si="187"/>
        <v>64.180327868852459</v>
      </c>
      <c r="Q2014" t="str">
        <f t="shared" si="191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17">
        <f t="shared" si="187"/>
        <v>173.57781674704077</v>
      </c>
      <c r="Q2015" t="str">
        <f t="shared" si="191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17">
        <f t="shared" si="187"/>
        <v>88.601680840609291</v>
      </c>
      <c r="Q2016" t="str">
        <f t="shared" si="191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17">
        <f t="shared" si="187"/>
        <v>50.222283950617282</v>
      </c>
      <c r="Q2017" t="str">
        <f t="shared" si="191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17">
        <f t="shared" si="187"/>
        <v>192.38876826722338</v>
      </c>
      <c r="Q2018" t="str">
        <f t="shared" si="191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17">
        <f t="shared" si="187"/>
        <v>73.416901408450698</v>
      </c>
      <c r="Q2019" t="str">
        <f t="shared" si="191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17">
        <f t="shared" si="187"/>
        <v>147.68495555555555</v>
      </c>
      <c r="Q2020" t="str">
        <f t="shared" si="191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17">
        <f t="shared" si="187"/>
        <v>108.96848314606741</v>
      </c>
      <c r="Q2021" t="str">
        <f t="shared" si="191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17">
        <f t="shared" si="187"/>
        <v>23.647540983606557</v>
      </c>
      <c r="Q2022" t="str">
        <f t="shared" si="191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17">
        <f t="shared" si="187"/>
        <v>147.94736842105263</v>
      </c>
      <c r="Q2023" t="str">
        <f t="shared" si="191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17">
        <f t="shared" si="187"/>
        <v>385.03692307692307</v>
      </c>
      <c r="Q2024" t="str">
        <f t="shared" si="191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17">
        <f t="shared" si="187"/>
        <v>457.39093484419266</v>
      </c>
      <c r="Q2025" t="str">
        <f t="shared" si="191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17">
        <f t="shared" si="187"/>
        <v>222.99047619047619</v>
      </c>
      <c r="Q2026" t="str">
        <f t="shared" si="191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17">
        <f t="shared" si="187"/>
        <v>220.74074074074073</v>
      </c>
      <c r="Q2027" t="str">
        <f t="shared" si="191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17">
        <f t="shared" si="187"/>
        <v>73.503898678414089</v>
      </c>
      <c r="Q2028" t="str">
        <f t="shared" si="191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17">
        <f t="shared" si="187"/>
        <v>223.09647495361781</v>
      </c>
      <c r="Q2029" t="str">
        <f t="shared" si="191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17">
        <f t="shared" si="187"/>
        <v>47.911392405063289</v>
      </c>
      <c r="Q2030" t="str">
        <f t="shared" si="191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17">
        <f t="shared" si="187"/>
        <v>96.063829787234042</v>
      </c>
      <c r="Q2031" t="str">
        <f t="shared" si="191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17">
        <f t="shared" si="187"/>
        <v>118.6144</v>
      </c>
      <c r="Q2032" t="str">
        <f t="shared" si="191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17">
        <f t="shared" si="187"/>
        <v>118.45472440944881</v>
      </c>
      <c r="Q2033" t="str">
        <f t="shared" si="191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17">
        <f t="shared" si="187"/>
        <v>143.21468926553672</v>
      </c>
      <c r="Q2034" t="str">
        <f t="shared" si="191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17">
        <f t="shared" si="187"/>
        <v>282.71518987341773</v>
      </c>
      <c r="Q2035" t="str">
        <f t="shared" si="191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17">
        <f t="shared" si="187"/>
        <v>593.93620078740162</v>
      </c>
      <c r="Q2036" t="str">
        <f t="shared" si="191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17">
        <f t="shared" si="187"/>
        <v>262.15704968944101</v>
      </c>
      <c r="Q2037" t="str">
        <f t="shared" si="191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17">
        <f t="shared" si="187"/>
        <v>46.580778301886795</v>
      </c>
      <c r="Q2038" t="str">
        <f t="shared" si="191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17">
        <f t="shared" si="187"/>
        <v>70.041118881118877</v>
      </c>
      <c r="Q2039" t="str">
        <f t="shared" si="191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17">
        <f t="shared" si="187"/>
        <v>164.90686274509804</v>
      </c>
      <c r="Q2040" t="str">
        <f t="shared" si="191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17">
        <f t="shared" si="187"/>
        <v>449.26385224274406</v>
      </c>
      <c r="Q2041" t="str">
        <f t="shared" si="191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17">
        <f t="shared" si="187"/>
        <v>27.472841328413285</v>
      </c>
      <c r="Q2042" t="str">
        <f t="shared" si="191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17">
        <f t="shared" si="187"/>
        <v>143.97499999999999</v>
      </c>
      <c r="Q2043" t="str">
        <f t="shared" si="191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17">
        <f t="shared" si="187"/>
        <v>88.23571428571428</v>
      </c>
      <c r="Q2044" t="str">
        <f t="shared" si="191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17">
        <f t="shared" si="187"/>
        <v>36.326424870466319</v>
      </c>
      <c r="Q2045" t="str">
        <f t="shared" si="191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17">
        <f t="shared" si="187"/>
        <v>90.177777777777777</v>
      </c>
      <c r="Q2046" t="str">
        <f t="shared" si="191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17">
        <f t="shared" si="187"/>
        <v>152.62361216730039</v>
      </c>
      <c r="Q2047" t="str">
        <f t="shared" si="191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17">
        <f t="shared" si="187"/>
        <v>55.806451612903224</v>
      </c>
      <c r="Q2048" t="str">
        <f t="shared" si="191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ref="O2049:O2112" si="192">E2049/D2049</f>
        <v>1.0299897959183673</v>
      </c>
      <c r="P2049" s="17">
        <f t="shared" si="187"/>
        <v>227.85327313769753</v>
      </c>
      <c r="Q2049" t="str">
        <f t="shared" si="191"/>
        <v>technology</v>
      </c>
      <c r="R2049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2"/>
        <v>1.4833229411764706</v>
      </c>
      <c r="P2050" s="17">
        <f t="shared" si="187"/>
        <v>91.82989803350327</v>
      </c>
      <c r="Q2050" t="str">
        <f t="shared" si="191"/>
        <v>technology</v>
      </c>
      <c r="R2050" t="str">
        <f t="shared" si="188"/>
        <v>hardware</v>
      </c>
      <c r="S2050" s="9">
        <f t="shared" si="189"/>
        <v>41387.651516203703</v>
      </c>
      <c r="T2050" s="9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17">
        <f t="shared" ref="P2051:P2114" si="193">IFERROR(E2051/L2051,0)</f>
        <v>80.991037735849048</v>
      </c>
      <c r="Q2051" t="str">
        <f t="shared" si="191"/>
        <v>technology</v>
      </c>
      <c r="R2051" t="str">
        <f t="shared" ref="R2051:R2114" si="194">RIGHT(N2051,LEN(N2051)-SEARCH("/",N2051,1))</f>
        <v>hardware</v>
      </c>
      <c r="S2051" s="9">
        <f t="shared" ref="S2051:S2114" si="195">((((J2051/60)/60)/24)+DATE(1970,1,1))</f>
        <v>41575.527349537035</v>
      </c>
      <c r="T2051" s="9">
        <f t="shared" ref="T2051:T2114" si="196">((((I2051/60)/60)/24)+DATE(1970,1,1))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17">
        <f t="shared" si="193"/>
        <v>278.39411764705881</v>
      </c>
      <c r="Q2052" t="str">
        <f t="shared" ref="Q2052:Q2115" si="197">LEFT(N2052, SEARCH("/",N2052,1)-1)</f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17">
        <f t="shared" si="193"/>
        <v>43.095041322314053</v>
      </c>
      <c r="Q2053" t="str">
        <f t="shared" si="197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17">
        <f t="shared" si="193"/>
        <v>326.29205175600737</v>
      </c>
      <c r="Q2054" t="str">
        <f t="shared" si="197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17">
        <f t="shared" si="193"/>
        <v>41.743801652892564</v>
      </c>
      <c r="Q2055" t="str">
        <f t="shared" si="197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17">
        <f t="shared" si="193"/>
        <v>64.020933977455712</v>
      </c>
      <c r="Q2056" t="str">
        <f t="shared" si="197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17">
        <f t="shared" si="193"/>
        <v>99.455445544554451</v>
      </c>
      <c r="Q2057" t="str">
        <f t="shared" si="197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17">
        <f t="shared" si="193"/>
        <v>138.49458483754512</v>
      </c>
      <c r="Q2058" t="str">
        <f t="shared" si="197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17">
        <f t="shared" si="193"/>
        <v>45.547792792792798</v>
      </c>
      <c r="Q2059" t="str">
        <f t="shared" si="197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17">
        <f t="shared" si="193"/>
        <v>10.507317073170732</v>
      </c>
      <c r="Q2060" t="str">
        <f t="shared" si="197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17">
        <f t="shared" si="193"/>
        <v>114.76533333333333</v>
      </c>
      <c r="Q2061" t="str">
        <f t="shared" si="197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17">
        <f t="shared" si="193"/>
        <v>35.997067448680355</v>
      </c>
      <c r="Q2062" t="str">
        <f t="shared" si="197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17">
        <f t="shared" si="193"/>
        <v>154.17142857142858</v>
      </c>
      <c r="Q2063" t="str">
        <f t="shared" si="197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17">
        <f t="shared" si="193"/>
        <v>566.38916256157631</v>
      </c>
      <c r="Q2064" t="str">
        <f t="shared" si="197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17">
        <f t="shared" si="193"/>
        <v>120.85714285714286</v>
      </c>
      <c r="Q2065" t="str">
        <f t="shared" si="197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17">
        <f t="shared" si="193"/>
        <v>86.163845492085343</v>
      </c>
      <c r="Q2066" t="str">
        <f t="shared" si="197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17">
        <f t="shared" si="193"/>
        <v>51.212114395886893</v>
      </c>
      <c r="Q2067" t="str">
        <f t="shared" si="197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17">
        <f t="shared" si="193"/>
        <v>67.261538461538464</v>
      </c>
      <c r="Q2068" t="str">
        <f t="shared" si="197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17">
        <f t="shared" si="193"/>
        <v>62.8</v>
      </c>
      <c r="Q2069" t="str">
        <f t="shared" si="197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17">
        <f t="shared" si="193"/>
        <v>346.13118421052633</v>
      </c>
      <c r="Q2070" t="str">
        <f t="shared" si="197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17">
        <f t="shared" si="193"/>
        <v>244.11912547528519</v>
      </c>
      <c r="Q2071" t="str">
        <f t="shared" si="197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17">
        <f t="shared" si="193"/>
        <v>259.25424836601309</v>
      </c>
      <c r="Q2072" t="str">
        <f t="shared" si="197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17">
        <f t="shared" si="193"/>
        <v>201.96402877697841</v>
      </c>
      <c r="Q2073" t="str">
        <f t="shared" si="197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17">
        <f t="shared" si="193"/>
        <v>226.20857142857142</v>
      </c>
      <c r="Q2074" t="str">
        <f t="shared" si="197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17">
        <f t="shared" si="193"/>
        <v>324.69</v>
      </c>
      <c r="Q2075" t="str">
        <f t="shared" si="197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17">
        <f t="shared" si="193"/>
        <v>205</v>
      </c>
      <c r="Q2076" t="str">
        <f t="shared" si="197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17">
        <f t="shared" si="193"/>
        <v>20.465926829268295</v>
      </c>
      <c r="Q2077" t="str">
        <f t="shared" si="197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17">
        <f t="shared" si="193"/>
        <v>116.35303146309367</v>
      </c>
      <c r="Q2078" t="str">
        <f t="shared" si="197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17">
        <f t="shared" si="193"/>
        <v>307.20212765957444</v>
      </c>
      <c r="Q2079" t="str">
        <f t="shared" si="197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17">
        <f t="shared" si="193"/>
        <v>546.6875</v>
      </c>
      <c r="Q2080" t="str">
        <f t="shared" si="197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17">
        <f t="shared" si="193"/>
        <v>47.474464579901152</v>
      </c>
      <c r="Q2081" t="str">
        <f t="shared" si="197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17">
        <f t="shared" si="193"/>
        <v>101.56</v>
      </c>
      <c r="Q2082" t="str">
        <f t="shared" si="197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17">
        <f t="shared" si="193"/>
        <v>72.909090909090907</v>
      </c>
      <c r="Q2083" t="str">
        <f t="shared" si="197"/>
        <v>music</v>
      </c>
      <c r="R2083" t="str">
        <f t="shared" si="194"/>
        <v>indie rock</v>
      </c>
      <c r="S2083" s="9">
        <f t="shared" si="195"/>
        <v>41004.156886574077</v>
      </c>
      <c r="T2083" s="9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17">
        <f t="shared" si="193"/>
        <v>43.710526315789473</v>
      </c>
      <c r="Q2084" t="str">
        <f t="shared" si="197"/>
        <v>music</v>
      </c>
      <c r="R2084" t="str">
        <f t="shared" si="194"/>
        <v>indie rock</v>
      </c>
      <c r="S2084" s="9">
        <f t="shared" si="195"/>
        <v>40811.120324074072</v>
      </c>
      <c r="T2084" s="9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17">
        <f t="shared" si="193"/>
        <v>34</v>
      </c>
      <c r="Q2085" t="str">
        <f t="shared" si="197"/>
        <v>music</v>
      </c>
      <c r="R2085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17">
        <f t="shared" si="193"/>
        <v>70.652173913043484</v>
      </c>
      <c r="Q2086" t="str">
        <f t="shared" si="197"/>
        <v>music</v>
      </c>
      <c r="R208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17">
        <f t="shared" si="193"/>
        <v>89.301204819277103</v>
      </c>
      <c r="Q2087" t="str">
        <f t="shared" si="197"/>
        <v>music</v>
      </c>
      <c r="R2087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17">
        <f t="shared" si="193"/>
        <v>115.08571428571429</v>
      </c>
      <c r="Q2088" t="str">
        <f t="shared" si="197"/>
        <v>music</v>
      </c>
      <c r="R2088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17">
        <f t="shared" si="193"/>
        <v>62.12</v>
      </c>
      <c r="Q2089" t="str">
        <f t="shared" si="197"/>
        <v>music</v>
      </c>
      <c r="R2089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17">
        <f t="shared" si="193"/>
        <v>46.204266666666669</v>
      </c>
      <c r="Q2090" t="str">
        <f t="shared" si="197"/>
        <v>music</v>
      </c>
      <c r="R2090" t="str">
        <f t="shared" si="194"/>
        <v>indie rock</v>
      </c>
      <c r="S2090" s="9">
        <f t="shared" si="195"/>
        <v>40395.714722222219</v>
      </c>
      <c r="T2090" s="9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17">
        <f t="shared" si="193"/>
        <v>48.54854838709678</v>
      </c>
      <c r="Q2091" t="str">
        <f t="shared" si="197"/>
        <v>music</v>
      </c>
      <c r="R2091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17">
        <f t="shared" si="193"/>
        <v>57.520187499999999</v>
      </c>
      <c r="Q2092" t="str">
        <f t="shared" si="197"/>
        <v>music</v>
      </c>
      <c r="R2092" t="str">
        <f t="shared" si="194"/>
        <v>indie rock</v>
      </c>
      <c r="S2092" s="9">
        <f t="shared" si="195"/>
        <v>41299.381423611114</v>
      </c>
      <c r="T2092" s="9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17">
        <f t="shared" si="193"/>
        <v>88.147154471544724</v>
      </c>
      <c r="Q2093" t="str">
        <f t="shared" si="197"/>
        <v>music</v>
      </c>
      <c r="R2093" t="str">
        <f t="shared" si="194"/>
        <v>indie rock</v>
      </c>
      <c r="S2093" s="9">
        <f t="shared" si="195"/>
        <v>40555.322662037033</v>
      </c>
      <c r="T2093" s="9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17">
        <f t="shared" si="193"/>
        <v>110.49090909090908</v>
      </c>
      <c r="Q2094" t="str">
        <f t="shared" si="197"/>
        <v>music</v>
      </c>
      <c r="R2094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17">
        <f t="shared" si="193"/>
        <v>66.826086956521735</v>
      </c>
      <c r="Q2095" t="str">
        <f t="shared" si="197"/>
        <v>music</v>
      </c>
      <c r="R2095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17">
        <f t="shared" si="193"/>
        <v>58.597222222222221</v>
      </c>
      <c r="Q2096" t="str">
        <f t="shared" si="197"/>
        <v>music</v>
      </c>
      <c r="R209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17">
        <f t="shared" si="193"/>
        <v>113.63636363636364</v>
      </c>
      <c r="Q2097" t="str">
        <f t="shared" si="197"/>
        <v>music</v>
      </c>
      <c r="R2097" t="str">
        <f t="shared" si="194"/>
        <v>indie rock</v>
      </c>
      <c r="S2097" s="9">
        <f t="shared" si="195"/>
        <v>40758.733483796292</v>
      </c>
      <c r="T2097" s="9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17">
        <f t="shared" si="193"/>
        <v>43.571428571428569</v>
      </c>
      <c r="Q2098" t="str">
        <f t="shared" si="197"/>
        <v>music</v>
      </c>
      <c r="R2098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17">
        <f t="shared" si="193"/>
        <v>78.94736842105263</v>
      </c>
      <c r="Q2099" t="str">
        <f t="shared" si="197"/>
        <v>music</v>
      </c>
      <c r="R2099" t="str">
        <f t="shared" si="194"/>
        <v>indie rock</v>
      </c>
      <c r="S2099" s="9">
        <f t="shared" si="195"/>
        <v>40818.58489583333</v>
      </c>
      <c r="T2099" s="9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17">
        <f t="shared" si="193"/>
        <v>188.125</v>
      </c>
      <c r="Q2100" t="str">
        <f t="shared" si="197"/>
        <v>music</v>
      </c>
      <c r="R2100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17">
        <f t="shared" si="193"/>
        <v>63.031746031746032</v>
      </c>
      <c r="Q2101" t="str">
        <f t="shared" si="197"/>
        <v>music</v>
      </c>
      <c r="R2101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17">
        <f t="shared" si="193"/>
        <v>30.37037037037037</v>
      </c>
      <c r="Q2102" t="str">
        <f t="shared" si="197"/>
        <v>music</v>
      </c>
      <c r="R2102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17">
        <f t="shared" si="193"/>
        <v>51.477272727272727</v>
      </c>
      <c r="Q2103" t="str">
        <f t="shared" si="197"/>
        <v>music</v>
      </c>
      <c r="R2103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17">
        <f t="shared" si="193"/>
        <v>35.789473684210527</v>
      </c>
      <c r="Q2104" t="str">
        <f t="shared" si="197"/>
        <v>music</v>
      </c>
      <c r="R2104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17">
        <f t="shared" si="193"/>
        <v>98.817391304347822</v>
      </c>
      <c r="Q2105" t="str">
        <f t="shared" si="197"/>
        <v>music</v>
      </c>
      <c r="R2105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17">
        <f t="shared" si="193"/>
        <v>28</v>
      </c>
      <c r="Q2106" t="str">
        <f t="shared" si="197"/>
        <v>music</v>
      </c>
      <c r="R210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17">
        <f t="shared" si="193"/>
        <v>51.313131313131315</v>
      </c>
      <c r="Q2107" t="str">
        <f t="shared" si="197"/>
        <v>music</v>
      </c>
      <c r="R2107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17">
        <f t="shared" si="193"/>
        <v>53.522727272727273</v>
      </c>
      <c r="Q2108" t="str">
        <f t="shared" si="197"/>
        <v>music</v>
      </c>
      <c r="R2108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17">
        <f t="shared" si="193"/>
        <v>37.149310344827583</v>
      </c>
      <c r="Q2109" t="str">
        <f t="shared" si="197"/>
        <v>music</v>
      </c>
      <c r="R2109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17">
        <f t="shared" si="193"/>
        <v>89.895287958115176</v>
      </c>
      <c r="Q2110" t="str">
        <f t="shared" si="197"/>
        <v>music</v>
      </c>
      <c r="R2110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17">
        <f t="shared" si="193"/>
        <v>106.52500000000001</v>
      </c>
      <c r="Q2111" t="str">
        <f t="shared" si="197"/>
        <v>music</v>
      </c>
      <c r="R2111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17">
        <f t="shared" si="193"/>
        <v>52.815789473684212</v>
      </c>
      <c r="Q2112" t="str">
        <f t="shared" si="197"/>
        <v>music</v>
      </c>
      <c r="R2112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ref="O2113:O2176" si="198">E2113/D2113</f>
        <v>1.0649999999999999</v>
      </c>
      <c r="P2113" s="17">
        <f t="shared" si="193"/>
        <v>54.615384615384613</v>
      </c>
      <c r="Q2113" t="str">
        <f t="shared" si="197"/>
        <v>music</v>
      </c>
      <c r="R2113" t="str">
        <f t="shared" si="194"/>
        <v>indie rock</v>
      </c>
      <c r="S2113" s="9">
        <f t="shared" si="195"/>
        <v>40703.197048611109</v>
      </c>
      <c r="T2113" s="9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8"/>
        <v>1</v>
      </c>
      <c r="P2114" s="17">
        <f t="shared" si="193"/>
        <v>27.272727272727273</v>
      </c>
      <c r="Q2114" t="str">
        <f t="shared" si="197"/>
        <v>music</v>
      </c>
      <c r="R2114" t="str">
        <f t="shared" si="194"/>
        <v>indie rock</v>
      </c>
      <c r="S2114" s="9">
        <f t="shared" si="195"/>
        <v>41365.928159722222</v>
      </c>
      <c r="T2114" s="9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17">
        <f t="shared" ref="P2115:P2178" si="199">IFERROR(E2115/L2115,0)</f>
        <v>68.598130841121488</v>
      </c>
      <c r="Q2115" t="str">
        <f t="shared" si="197"/>
        <v>music</v>
      </c>
      <c r="R2115" t="str">
        <f t="shared" ref="R2115:R2178" si="200">RIGHT(N2115,LEN(N2115)-SEARCH("/",N2115,1))</f>
        <v>indie rock</v>
      </c>
      <c r="S2115" s="9">
        <f t="shared" ref="S2115:S2178" si="201">((((J2115/60)/60)/24)+DATE(1970,1,1))</f>
        <v>41870.86546296296</v>
      </c>
      <c r="T2115" s="9">
        <f t="shared" ref="T2115:T2178" si="202">((((I2115/60)/60)/24)+DATE(1970,1,1))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17">
        <f t="shared" si="199"/>
        <v>35.612244897959187</v>
      </c>
      <c r="Q2116" t="str">
        <f t="shared" ref="Q2116:Q2179" si="203">LEFT(N2116, SEARCH("/",N2116,1)-1)</f>
        <v>music</v>
      </c>
      <c r="R211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17">
        <f t="shared" si="199"/>
        <v>94.027777777777771</v>
      </c>
      <c r="Q2117" t="str">
        <f t="shared" si="203"/>
        <v>music</v>
      </c>
      <c r="R2117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17">
        <f t="shared" si="199"/>
        <v>526.45652173913038</v>
      </c>
      <c r="Q2118" t="str">
        <f t="shared" si="203"/>
        <v>music</v>
      </c>
      <c r="R2118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17">
        <f t="shared" si="199"/>
        <v>50.657142857142858</v>
      </c>
      <c r="Q2119" t="str">
        <f t="shared" si="203"/>
        <v>music</v>
      </c>
      <c r="R2119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17">
        <f t="shared" si="199"/>
        <v>79.182941176470578</v>
      </c>
      <c r="Q2120" t="str">
        <f t="shared" si="203"/>
        <v>music</v>
      </c>
      <c r="R2120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17">
        <f t="shared" si="199"/>
        <v>91.590909090909093</v>
      </c>
      <c r="Q2121" t="str">
        <f t="shared" si="203"/>
        <v>music</v>
      </c>
      <c r="R2121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17">
        <f t="shared" si="199"/>
        <v>116.96275362318841</v>
      </c>
      <c r="Q2122" t="str">
        <f t="shared" si="203"/>
        <v>music</v>
      </c>
      <c r="R2122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17">
        <f t="shared" si="199"/>
        <v>28.4</v>
      </c>
      <c r="Q2123" t="str">
        <f t="shared" si="203"/>
        <v>games</v>
      </c>
      <c r="R2123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17">
        <f t="shared" si="199"/>
        <v>103.33333333333333</v>
      </c>
      <c r="Q2124" t="str">
        <f t="shared" si="203"/>
        <v>games</v>
      </c>
      <c r="R2124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17">
        <f t="shared" si="199"/>
        <v>10</v>
      </c>
      <c r="Q2125" t="str">
        <f t="shared" si="203"/>
        <v>games</v>
      </c>
      <c r="R2125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17">
        <f t="shared" si="199"/>
        <v>23</v>
      </c>
      <c r="Q2126" t="str">
        <f t="shared" si="203"/>
        <v>games</v>
      </c>
      <c r="R2126" t="str">
        <f t="shared" si="200"/>
        <v>video games</v>
      </c>
      <c r="S2126" s="9">
        <f t="shared" si="201"/>
        <v>40464.028182870366</v>
      </c>
      <c r="T2126" s="9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17">
        <f t="shared" si="199"/>
        <v>31.555555555555557</v>
      </c>
      <c r="Q2127" t="str">
        <f t="shared" si="203"/>
        <v>games</v>
      </c>
      <c r="R2127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17">
        <f t="shared" si="199"/>
        <v>5</v>
      </c>
      <c r="Q2128" t="str">
        <f t="shared" si="203"/>
        <v>games</v>
      </c>
      <c r="R2128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17">
        <f t="shared" si="199"/>
        <v>34.220338983050844</v>
      </c>
      <c r="Q2129" t="str">
        <f t="shared" si="203"/>
        <v>games</v>
      </c>
      <c r="R2129" t="str">
        <f t="shared" si="200"/>
        <v>video games</v>
      </c>
      <c r="S2129" s="9">
        <f t="shared" si="201"/>
        <v>42045.50535879629</v>
      </c>
      <c r="T2129" s="9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17">
        <f t="shared" si="199"/>
        <v>25</v>
      </c>
      <c r="Q2130" t="str">
        <f t="shared" si="203"/>
        <v>games</v>
      </c>
      <c r="R2130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17">
        <f t="shared" si="199"/>
        <v>19.666666666666668</v>
      </c>
      <c r="Q2131" t="str">
        <f t="shared" si="203"/>
        <v>games</v>
      </c>
      <c r="R2131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17">
        <f t="shared" si="199"/>
        <v>21.25</v>
      </c>
      <c r="Q2132" t="str">
        <f t="shared" si="203"/>
        <v>games</v>
      </c>
      <c r="R2132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17">
        <f t="shared" si="199"/>
        <v>8.3333333333333339</v>
      </c>
      <c r="Q2133" t="str">
        <f t="shared" si="203"/>
        <v>games</v>
      </c>
      <c r="R2133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17">
        <f t="shared" si="199"/>
        <v>21.34333333333333</v>
      </c>
      <c r="Q2134" t="str">
        <f t="shared" si="203"/>
        <v>games</v>
      </c>
      <c r="R2134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17">
        <f t="shared" si="199"/>
        <v>5.333333333333333</v>
      </c>
      <c r="Q2135" t="str">
        <f t="shared" si="203"/>
        <v>games</v>
      </c>
      <c r="R2135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17">
        <f t="shared" si="199"/>
        <v>34.666666666666664</v>
      </c>
      <c r="Q2136" t="str">
        <f t="shared" si="203"/>
        <v>games</v>
      </c>
      <c r="R213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17">
        <f t="shared" si="199"/>
        <v>21.727272727272727</v>
      </c>
      <c r="Q2137" t="str">
        <f t="shared" si="203"/>
        <v>games</v>
      </c>
      <c r="R2137" t="str">
        <f t="shared" si="200"/>
        <v>video games</v>
      </c>
      <c r="S2137" s="9">
        <f t="shared" si="201"/>
        <v>41156.963344907403</v>
      </c>
      <c r="T2137" s="9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17">
        <f t="shared" si="199"/>
        <v>11.922499999999999</v>
      </c>
      <c r="Q2138" t="str">
        <f t="shared" si="203"/>
        <v>games</v>
      </c>
      <c r="R2138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17">
        <f t="shared" si="199"/>
        <v>26.59737827715356</v>
      </c>
      <c r="Q2139" t="str">
        <f t="shared" si="203"/>
        <v>games</v>
      </c>
      <c r="R2139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17">
        <f t="shared" si="199"/>
        <v>10.666666666666666</v>
      </c>
      <c r="Q2140" t="str">
        <f t="shared" si="203"/>
        <v>games</v>
      </c>
      <c r="R2140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17">
        <f t="shared" si="199"/>
        <v>29.035714285714285</v>
      </c>
      <c r="Q2141" t="str">
        <f t="shared" si="203"/>
        <v>games</v>
      </c>
      <c r="R2141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17">
        <f t="shared" si="199"/>
        <v>50.909090909090907</v>
      </c>
      <c r="Q2142" t="str">
        <f t="shared" si="203"/>
        <v>games</v>
      </c>
      <c r="R2142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17">
        <f t="shared" si="199"/>
        <v>0</v>
      </c>
      <c r="Q2143" t="str">
        <f t="shared" si="203"/>
        <v>games</v>
      </c>
      <c r="R2143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17">
        <f t="shared" si="199"/>
        <v>50.083333333333336</v>
      </c>
      <c r="Q2144" t="str">
        <f t="shared" si="203"/>
        <v>games</v>
      </c>
      <c r="R2144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17">
        <f t="shared" si="199"/>
        <v>45</v>
      </c>
      <c r="Q2145" t="str">
        <f t="shared" si="203"/>
        <v>games</v>
      </c>
      <c r="R2145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17">
        <f t="shared" si="199"/>
        <v>25.291666666666668</v>
      </c>
      <c r="Q2146" t="str">
        <f t="shared" si="203"/>
        <v>games</v>
      </c>
      <c r="R214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17">
        <f t="shared" si="199"/>
        <v>51.292134831460672</v>
      </c>
      <c r="Q2147" t="str">
        <f t="shared" si="203"/>
        <v>games</v>
      </c>
      <c r="R2147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17">
        <f t="shared" si="199"/>
        <v>1</v>
      </c>
      <c r="Q2148" t="str">
        <f t="shared" si="203"/>
        <v>games</v>
      </c>
      <c r="R2148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17">
        <f t="shared" si="199"/>
        <v>49.381818181818183</v>
      </c>
      <c r="Q2149" t="str">
        <f t="shared" si="203"/>
        <v>games</v>
      </c>
      <c r="R2149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17">
        <f t="shared" si="199"/>
        <v>1</v>
      </c>
      <c r="Q2150" t="str">
        <f t="shared" si="203"/>
        <v>games</v>
      </c>
      <c r="R2150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17">
        <f t="shared" si="199"/>
        <v>0</v>
      </c>
      <c r="Q2151" t="str">
        <f t="shared" si="203"/>
        <v>games</v>
      </c>
      <c r="R2151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17">
        <f t="shared" si="199"/>
        <v>101.25</v>
      </c>
      <c r="Q2152" t="str">
        <f t="shared" si="203"/>
        <v>games</v>
      </c>
      <c r="R2152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17">
        <f t="shared" si="199"/>
        <v>19.666666666666668</v>
      </c>
      <c r="Q2153" t="str">
        <f t="shared" si="203"/>
        <v>games</v>
      </c>
      <c r="R2153" t="str">
        <f t="shared" si="200"/>
        <v>video games</v>
      </c>
      <c r="S2153" s="9">
        <f t="shared" si="201"/>
        <v>42520.847384259265</v>
      </c>
      <c r="T2153" s="9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17">
        <f t="shared" si="199"/>
        <v>12.5</v>
      </c>
      <c r="Q2154" t="str">
        <f t="shared" si="203"/>
        <v>games</v>
      </c>
      <c r="R2154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17">
        <f t="shared" si="199"/>
        <v>8.5</v>
      </c>
      <c r="Q2155" t="str">
        <f t="shared" si="203"/>
        <v>games</v>
      </c>
      <c r="R2155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17">
        <f t="shared" si="199"/>
        <v>1</v>
      </c>
      <c r="Q2156" t="str">
        <f t="shared" si="203"/>
        <v>games</v>
      </c>
      <c r="R215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17">
        <f t="shared" si="199"/>
        <v>23</v>
      </c>
      <c r="Q2157" t="str">
        <f t="shared" si="203"/>
        <v>games</v>
      </c>
      <c r="R2157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17">
        <f t="shared" si="199"/>
        <v>17.987951807228917</v>
      </c>
      <c r="Q2158" t="str">
        <f t="shared" si="203"/>
        <v>games</v>
      </c>
      <c r="R2158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17">
        <f t="shared" si="199"/>
        <v>370.94736842105266</v>
      </c>
      <c r="Q2159" t="str">
        <f t="shared" si="203"/>
        <v>games</v>
      </c>
      <c r="R2159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17">
        <f t="shared" si="199"/>
        <v>63.569485530546629</v>
      </c>
      <c r="Q2160" t="str">
        <f t="shared" si="203"/>
        <v>games</v>
      </c>
      <c r="R2160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17">
        <f t="shared" si="199"/>
        <v>13</v>
      </c>
      <c r="Q2161" t="str">
        <f t="shared" si="203"/>
        <v>games</v>
      </c>
      <c r="R2161" t="str">
        <f t="shared" si="200"/>
        <v>video games</v>
      </c>
      <c r="S2161" s="9">
        <f t="shared" si="201"/>
        <v>40710.731180555551</v>
      </c>
      <c r="T2161" s="9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17">
        <f t="shared" si="199"/>
        <v>5.3125</v>
      </c>
      <c r="Q2162" t="str">
        <f t="shared" si="203"/>
        <v>games</v>
      </c>
      <c r="R2162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17">
        <f t="shared" si="199"/>
        <v>35.615384615384613</v>
      </c>
      <c r="Q2163" t="str">
        <f t="shared" si="203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17">
        <f t="shared" si="199"/>
        <v>87.103448275862064</v>
      </c>
      <c r="Q2164" t="str">
        <f t="shared" si="203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17">
        <f t="shared" si="199"/>
        <v>75.11363636363636</v>
      </c>
      <c r="Q2165" t="str">
        <f t="shared" si="203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17">
        <f t="shared" si="199"/>
        <v>68.01204819277109</v>
      </c>
      <c r="Q2166" t="str">
        <f t="shared" si="203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17">
        <f t="shared" si="199"/>
        <v>29.623931623931625</v>
      </c>
      <c r="Q2167" t="str">
        <f t="shared" si="203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17">
        <f t="shared" si="199"/>
        <v>91.625</v>
      </c>
      <c r="Q2168" t="str">
        <f t="shared" si="203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17">
        <f t="shared" si="199"/>
        <v>22.5</v>
      </c>
      <c r="Q2169" t="str">
        <f t="shared" si="203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17">
        <f t="shared" si="199"/>
        <v>64.366735294117646</v>
      </c>
      <c r="Q2170" t="str">
        <f t="shared" si="203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17">
        <f t="shared" si="199"/>
        <v>21.857142857142858</v>
      </c>
      <c r="Q2171" t="str">
        <f t="shared" si="203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17">
        <f t="shared" si="199"/>
        <v>33.315789473684212</v>
      </c>
      <c r="Q2172" t="str">
        <f t="shared" si="203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17">
        <f t="shared" si="199"/>
        <v>90.276595744680847</v>
      </c>
      <c r="Q2173" t="str">
        <f t="shared" si="203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17">
        <f t="shared" si="199"/>
        <v>76.92307692307692</v>
      </c>
      <c r="Q2174" t="str">
        <f t="shared" si="203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17">
        <f t="shared" si="199"/>
        <v>59.233333333333334</v>
      </c>
      <c r="Q2175" t="str">
        <f t="shared" si="203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17">
        <f t="shared" si="199"/>
        <v>65.38095238095238</v>
      </c>
      <c r="Q2176" t="str">
        <f t="shared" si="203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ref="O2177:O2240" si="204">E2177/D2177</f>
        <v>2.5</v>
      </c>
      <c r="P2177" s="17">
        <f t="shared" si="199"/>
        <v>67.307692307692307</v>
      </c>
      <c r="Q2177" t="str">
        <f t="shared" si="203"/>
        <v>music</v>
      </c>
      <c r="R2177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4"/>
        <v>1.2602</v>
      </c>
      <c r="P2178" s="17">
        <f t="shared" si="199"/>
        <v>88.74647887323944</v>
      </c>
      <c r="Q2178" t="str">
        <f t="shared" si="203"/>
        <v>music</v>
      </c>
      <c r="R2178" t="str">
        <f t="shared" si="200"/>
        <v>rock</v>
      </c>
      <c r="S2178" s="9">
        <f t="shared" si="201"/>
        <v>42096.633206018523</v>
      </c>
      <c r="T2178" s="9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17">
        <f t="shared" ref="P2179:P2242" si="205">IFERROR(E2179/L2179,0)</f>
        <v>65.868421052631575</v>
      </c>
      <c r="Q2179" t="str">
        <f t="shared" si="203"/>
        <v>music</v>
      </c>
      <c r="R2179" t="str">
        <f t="shared" ref="R2179:R2242" si="206">RIGHT(N2179,LEN(N2179)-SEARCH("/",N2179,1))</f>
        <v>rock</v>
      </c>
      <c r="S2179" s="9">
        <f t="shared" ref="S2179:S2242" si="207">((((J2179/60)/60)/24)+DATE(1970,1,1))</f>
        <v>42502.250775462962</v>
      </c>
      <c r="T2179" s="9">
        <f t="shared" ref="T2179:T2242" si="208">((((I2179/60)/60)/24)+DATE(1970,1,1))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17">
        <f t="shared" si="205"/>
        <v>40.349243306169967</v>
      </c>
      <c r="Q2180" t="str">
        <f t="shared" ref="Q2180:Q2243" si="209">LEFT(N2180, SEARCH("/",N2180,1)-1)</f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17">
        <f t="shared" si="205"/>
        <v>76.857142857142861</v>
      </c>
      <c r="Q2181" t="str">
        <f t="shared" si="209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17">
        <f t="shared" si="205"/>
        <v>68.707820512820518</v>
      </c>
      <c r="Q2182" t="str">
        <f t="shared" si="209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17">
        <f t="shared" si="205"/>
        <v>57.773584905660378</v>
      </c>
      <c r="Q2183" t="str">
        <f t="shared" si="209"/>
        <v>games</v>
      </c>
      <c r="R2183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17">
        <f t="shared" si="205"/>
        <v>44.171348314606739</v>
      </c>
      <c r="Q2184" t="str">
        <f t="shared" si="209"/>
        <v>games</v>
      </c>
      <c r="R2184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17">
        <f t="shared" si="205"/>
        <v>31.566308243727597</v>
      </c>
      <c r="Q2185" t="str">
        <f t="shared" si="209"/>
        <v>games</v>
      </c>
      <c r="R2185" t="str">
        <f t="shared" si="206"/>
        <v>tabletop games</v>
      </c>
      <c r="S2185" s="9">
        <f t="shared" si="207"/>
        <v>42745.365474537044</v>
      </c>
      <c r="T2185" s="9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17">
        <f t="shared" si="205"/>
        <v>107.04511278195488</v>
      </c>
      <c r="Q2186" t="str">
        <f t="shared" si="209"/>
        <v>games</v>
      </c>
      <c r="R218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17">
        <f t="shared" si="205"/>
        <v>149.03451043338683</v>
      </c>
      <c r="Q2187" t="str">
        <f t="shared" si="209"/>
        <v>games</v>
      </c>
      <c r="R2187" t="str">
        <f t="shared" si="206"/>
        <v>tabletop games</v>
      </c>
      <c r="S2187" s="9">
        <f t="shared" si="207"/>
        <v>41319.349988425929</v>
      </c>
      <c r="T2187" s="9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17">
        <f t="shared" si="205"/>
        <v>55.956632653061227</v>
      </c>
      <c r="Q2188" t="str">
        <f t="shared" si="209"/>
        <v>games</v>
      </c>
      <c r="R2188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17">
        <f t="shared" si="205"/>
        <v>56.970381807973048</v>
      </c>
      <c r="Q2189" t="str">
        <f t="shared" si="209"/>
        <v>games</v>
      </c>
      <c r="R2189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17">
        <f t="shared" si="205"/>
        <v>44.056420233463037</v>
      </c>
      <c r="Q2190" t="str">
        <f t="shared" si="209"/>
        <v>games</v>
      </c>
      <c r="R2190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17">
        <f t="shared" si="205"/>
        <v>68.625</v>
      </c>
      <c r="Q2191" t="str">
        <f t="shared" si="209"/>
        <v>games</v>
      </c>
      <c r="R2191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17">
        <f t="shared" si="205"/>
        <v>65.318435754189949</v>
      </c>
      <c r="Q2192" t="str">
        <f t="shared" si="209"/>
        <v>games</v>
      </c>
      <c r="R2192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17">
        <f t="shared" si="205"/>
        <v>35.92</v>
      </c>
      <c r="Q2193" t="str">
        <f t="shared" si="209"/>
        <v>games</v>
      </c>
      <c r="R2193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17">
        <f t="shared" si="205"/>
        <v>40.070667078443485</v>
      </c>
      <c r="Q2194" t="str">
        <f t="shared" si="209"/>
        <v>games</v>
      </c>
      <c r="R2194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17">
        <f t="shared" si="205"/>
        <v>75.647714604236342</v>
      </c>
      <c r="Q2195" t="str">
        <f t="shared" si="209"/>
        <v>games</v>
      </c>
      <c r="R2195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17">
        <f t="shared" si="205"/>
        <v>61.203872437357631</v>
      </c>
      <c r="Q2196" t="str">
        <f t="shared" si="209"/>
        <v>games</v>
      </c>
      <c r="R219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17">
        <f t="shared" si="205"/>
        <v>48.130434782608695</v>
      </c>
      <c r="Q2197" t="str">
        <f t="shared" si="209"/>
        <v>games</v>
      </c>
      <c r="R2197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17">
        <f t="shared" si="205"/>
        <v>68.106837606837601</v>
      </c>
      <c r="Q2198" t="str">
        <f t="shared" si="209"/>
        <v>games</v>
      </c>
      <c r="R2198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17">
        <f t="shared" si="205"/>
        <v>65.891300230946882</v>
      </c>
      <c r="Q2199" t="str">
        <f t="shared" si="209"/>
        <v>games</v>
      </c>
      <c r="R2199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17">
        <f t="shared" si="205"/>
        <v>81.654377880184327</v>
      </c>
      <c r="Q2200" t="str">
        <f t="shared" si="209"/>
        <v>games</v>
      </c>
      <c r="R2200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17">
        <f t="shared" si="205"/>
        <v>52.701195219123505</v>
      </c>
      <c r="Q2201" t="str">
        <f t="shared" si="209"/>
        <v>games</v>
      </c>
      <c r="R2201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17">
        <f t="shared" si="205"/>
        <v>41.228136882129277</v>
      </c>
      <c r="Q2202" t="str">
        <f t="shared" si="209"/>
        <v>games</v>
      </c>
      <c r="R2202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17">
        <f t="shared" si="205"/>
        <v>15.035357142857142</v>
      </c>
      <c r="Q2203" t="str">
        <f t="shared" si="209"/>
        <v>music</v>
      </c>
      <c r="R2203" t="str">
        <f t="shared" si="206"/>
        <v>electronic music</v>
      </c>
      <c r="S2203" s="9">
        <f t="shared" si="207"/>
        <v>41276.846817129634</v>
      </c>
      <c r="T2203" s="9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17">
        <f t="shared" si="205"/>
        <v>39.066920943134534</v>
      </c>
      <c r="Q2204" t="str">
        <f t="shared" si="209"/>
        <v>music</v>
      </c>
      <c r="R2204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17">
        <f t="shared" si="205"/>
        <v>43.82</v>
      </c>
      <c r="Q2205" t="str">
        <f t="shared" si="209"/>
        <v>music</v>
      </c>
      <c r="R2205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17">
        <f t="shared" si="205"/>
        <v>27.301369863013697</v>
      </c>
      <c r="Q2206" t="str">
        <f t="shared" si="209"/>
        <v>music</v>
      </c>
      <c r="R220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17">
        <f t="shared" si="205"/>
        <v>42.222222222222221</v>
      </c>
      <c r="Q2207" t="str">
        <f t="shared" si="209"/>
        <v>music</v>
      </c>
      <c r="R2207" t="str">
        <f t="shared" si="206"/>
        <v>electronic music</v>
      </c>
      <c r="S2207" s="9">
        <f t="shared" si="207"/>
        <v>41031.82163194444</v>
      </c>
      <c r="T2207" s="9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17">
        <f t="shared" si="205"/>
        <v>33.235294117647058</v>
      </c>
      <c r="Q2208" t="str">
        <f t="shared" si="209"/>
        <v>music</v>
      </c>
      <c r="R2208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17">
        <f t="shared" si="205"/>
        <v>285.71428571428572</v>
      </c>
      <c r="Q2209" t="str">
        <f t="shared" si="209"/>
        <v>music</v>
      </c>
      <c r="R2209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17">
        <f t="shared" si="205"/>
        <v>42.333333333333336</v>
      </c>
      <c r="Q2210" t="str">
        <f t="shared" si="209"/>
        <v>music</v>
      </c>
      <c r="R2210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17">
        <f t="shared" si="205"/>
        <v>50.266666666666666</v>
      </c>
      <c r="Q2211" t="str">
        <f t="shared" si="209"/>
        <v>music</v>
      </c>
      <c r="R2211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17">
        <f t="shared" si="205"/>
        <v>61.902777777777779</v>
      </c>
      <c r="Q2212" t="str">
        <f t="shared" si="209"/>
        <v>music</v>
      </c>
      <c r="R2212" t="str">
        <f t="shared" si="206"/>
        <v>electronic music</v>
      </c>
      <c r="S2212" s="9">
        <f t="shared" si="207"/>
        <v>40956.066087962965</v>
      </c>
      <c r="T2212" s="9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17">
        <f t="shared" si="205"/>
        <v>40.75</v>
      </c>
      <c r="Q2213" t="str">
        <f t="shared" si="209"/>
        <v>music</v>
      </c>
      <c r="R2213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17">
        <f t="shared" si="205"/>
        <v>55.796747967479675</v>
      </c>
      <c r="Q2214" t="str">
        <f t="shared" si="209"/>
        <v>music</v>
      </c>
      <c r="R2214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17">
        <f t="shared" si="205"/>
        <v>10</v>
      </c>
      <c r="Q2215" t="str">
        <f t="shared" si="209"/>
        <v>music</v>
      </c>
      <c r="R2215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17">
        <f t="shared" si="205"/>
        <v>73.125416666666666</v>
      </c>
      <c r="Q2216" t="str">
        <f t="shared" si="209"/>
        <v>music</v>
      </c>
      <c r="R221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17">
        <f t="shared" si="205"/>
        <v>26.060606060606062</v>
      </c>
      <c r="Q2217" t="str">
        <f t="shared" si="209"/>
        <v>music</v>
      </c>
      <c r="R2217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17">
        <f t="shared" si="205"/>
        <v>22.642857142857142</v>
      </c>
      <c r="Q2218" t="str">
        <f t="shared" si="209"/>
        <v>music</v>
      </c>
      <c r="R2218" t="str">
        <f t="shared" si="206"/>
        <v>electronic music</v>
      </c>
      <c r="S2218" s="9">
        <f t="shared" si="207"/>
        <v>42194.751678240747</v>
      </c>
      <c r="T2218" s="9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17">
        <f t="shared" si="205"/>
        <v>47.222222222222221</v>
      </c>
      <c r="Q2219" t="str">
        <f t="shared" si="209"/>
        <v>music</v>
      </c>
      <c r="R2219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17">
        <f t="shared" si="205"/>
        <v>32.324473684210524</v>
      </c>
      <c r="Q2220" t="str">
        <f t="shared" si="209"/>
        <v>music</v>
      </c>
      <c r="R2220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17">
        <f t="shared" si="205"/>
        <v>53.421052631578945</v>
      </c>
      <c r="Q2221" t="str">
        <f t="shared" si="209"/>
        <v>music</v>
      </c>
      <c r="R2221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17">
        <f t="shared" si="205"/>
        <v>51.304347826086953</v>
      </c>
      <c r="Q2222" t="str">
        <f t="shared" si="209"/>
        <v>music</v>
      </c>
      <c r="R2222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17">
        <f t="shared" si="205"/>
        <v>37.197247706422019</v>
      </c>
      <c r="Q2223" t="str">
        <f t="shared" si="209"/>
        <v>games</v>
      </c>
      <c r="R2223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17">
        <f t="shared" si="205"/>
        <v>27.1</v>
      </c>
      <c r="Q2224" t="str">
        <f t="shared" si="209"/>
        <v>games</v>
      </c>
      <c r="R2224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17">
        <f t="shared" si="205"/>
        <v>206.31</v>
      </c>
      <c r="Q2225" t="str">
        <f t="shared" si="209"/>
        <v>games</v>
      </c>
      <c r="R2225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17">
        <f t="shared" si="205"/>
        <v>82.145270270270274</v>
      </c>
      <c r="Q2226" t="str">
        <f t="shared" si="209"/>
        <v>games</v>
      </c>
      <c r="R222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17">
        <f t="shared" si="205"/>
        <v>164.79651993355483</v>
      </c>
      <c r="Q2227" t="str">
        <f t="shared" si="209"/>
        <v>games</v>
      </c>
      <c r="R2227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17">
        <f t="shared" si="205"/>
        <v>60.820280373831778</v>
      </c>
      <c r="Q2228" t="str">
        <f t="shared" si="209"/>
        <v>games</v>
      </c>
      <c r="R2228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17">
        <f t="shared" si="205"/>
        <v>67.970099667774093</v>
      </c>
      <c r="Q2229" t="str">
        <f t="shared" si="209"/>
        <v>games</v>
      </c>
      <c r="R2229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17">
        <f t="shared" si="205"/>
        <v>81.561805555555551</v>
      </c>
      <c r="Q2230" t="str">
        <f t="shared" si="209"/>
        <v>games</v>
      </c>
      <c r="R2230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17">
        <f t="shared" si="205"/>
        <v>25.42547309833024</v>
      </c>
      <c r="Q2231" t="str">
        <f t="shared" si="209"/>
        <v>games</v>
      </c>
      <c r="R2231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17">
        <f t="shared" si="205"/>
        <v>21.497991967871485</v>
      </c>
      <c r="Q2232" t="str">
        <f t="shared" si="209"/>
        <v>games</v>
      </c>
      <c r="R2232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17">
        <f t="shared" si="205"/>
        <v>27.226630727762803</v>
      </c>
      <c r="Q2233" t="str">
        <f t="shared" si="209"/>
        <v>games</v>
      </c>
      <c r="R2233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17">
        <f t="shared" si="205"/>
        <v>25.091093117408906</v>
      </c>
      <c r="Q2234" t="str">
        <f t="shared" si="209"/>
        <v>games</v>
      </c>
      <c r="R2234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17">
        <f t="shared" si="205"/>
        <v>21.230179028132991</v>
      </c>
      <c r="Q2235" t="str">
        <f t="shared" si="209"/>
        <v>games</v>
      </c>
      <c r="R2235" t="str">
        <f t="shared" si="206"/>
        <v>tabletop games</v>
      </c>
      <c r="S2235" s="9">
        <f t="shared" si="207"/>
        <v>42331.378923611104</v>
      </c>
      <c r="T2235" s="9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17">
        <f t="shared" si="205"/>
        <v>41.607142857142854</v>
      </c>
      <c r="Q2236" t="str">
        <f t="shared" si="209"/>
        <v>games</v>
      </c>
      <c r="R223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17">
        <f t="shared" si="205"/>
        <v>135.58503401360545</v>
      </c>
      <c r="Q2237" t="str">
        <f t="shared" si="209"/>
        <v>games</v>
      </c>
      <c r="R2237" t="str">
        <f t="shared" si="206"/>
        <v>tabletop games</v>
      </c>
      <c r="S2237" s="9">
        <f t="shared" si="207"/>
        <v>42062.022118055553</v>
      </c>
      <c r="T2237" s="9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17">
        <f t="shared" si="205"/>
        <v>22.116176470588236</v>
      </c>
      <c r="Q2238" t="str">
        <f t="shared" si="209"/>
        <v>games</v>
      </c>
      <c r="R2238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17">
        <f t="shared" si="205"/>
        <v>64.625635808748726</v>
      </c>
      <c r="Q2239" t="str">
        <f t="shared" si="209"/>
        <v>games</v>
      </c>
      <c r="R2239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17">
        <f t="shared" si="205"/>
        <v>69.569620253164558</v>
      </c>
      <c r="Q2240" t="str">
        <f t="shared" si="209"/>
        <v>games</v>
      </c>
      <c r="R2240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ref="O2241:O2304" si="210">E2241/D2241</f>
        <v>1.2802667999999999</v>
      </c>
      <c r="P2241" s="17">
        <f t="shared" si="205"/>
        <v>75.133028169014082</v>
      </c>
      <c r="Q2241" t="str">
        <f t="shared" si="209"/>
        <v>games</v>
      </c>
      <c r="R2241" t="str">
        <f t="shared" si="206"/>
        <v>tabletop games</v>
      </c>
      <c r="S2241" s="9">
        <f t="shared" si="207"/>
        <v>41572.958495370374</v>
      </c>
      <c r="T2241" s="9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0"/>
        <v>2.7067999999999999</v>
      </c>
      <c r="P2242" s="17">
        <f t="shared" si="205"/>
        <v>140.97916666666666</v>
      </c>
      <c r="Q2242" t="str">
        <f t="shared" si="209"/>
        <v>games</v>
      </c>
      <c r="R2242" t="str">
        <f t="shared" si="206"/>
        <v>tabletop games</v>
      </c>
      <c r="S2242" s="9">
        <f t="shared" si="207"/>
        <v>42452.825740740736</v>
      </c>
      <c r="T2242" s="9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17">
        <f t="shared" ref="P2243:P2306" si="211">IFERROR(E2243/L2243,0)</f>
        <v>49.472392638036808</v>
      </c>
      <c r="Q2243" t="str">
        <f t="shared" si="209"/>
        <v>games</v>
      </c>
      <c r="R2243" t="str">
        <f t="shared" ref="R2243:R2306" si="212">RIGHT(N2243,LEN(N2243)-SEARCH("/",N2243,1))</f>
        <v>tabletop games</v>
      </c>
      <c r="S2243" s="9">
        <f t="shared" ref="S2243:S2306" si="213">((((J2243/60)/60)/24)+DATE(1970,1,1))</f>
        <v>42766.827546296292</v>
      </c>
      <c r="T2243" s="9">
        <f t="shared" ref="T2243:T2306" si="214">((((I2243/60)/60)/24)+DATE(1970,1,1))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17">
        <f t="shared" si="211"/>
        <v>53.865251485148519</v>
      </c>
      <c r="Q2244" t="str">
        <f t="shared" ref="Q2244:Q2307" si="215">LEFT(N2244, SEARCH("/",N2244,1)-1)</f>
        <v>games</v>
      </c>
      <c r="R2244" t="str">
        <f t="shared" si="212"/>
        <v>tabletop games</v>
      </c>
      <c r="S2244" s="9">
        <f t="shared" si="213"/>
        <v>41569.575613425928</v>
      </c>
      <c r="T2244" s="9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17">
        <f t="shared" si="211"/>
        <v>4.5712530712530715</v>
      </c>
      <c r="Q2245" t="str">
        <f t="shared" si="215"/>
        <v>games</v>
      </c>
      <c r="R2245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17">
        <f t="shared" si="211"/>
        <v>65.00344827586207</v>
      </c>
      <c r="Q2246" t="str">
        <f t="shared" si="215"/>
        <v>games</v>
      </c>
      <c r="R224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17">
        <f t="shared" si="211"/>
        <v>53.475252525252522</v>
      </c>
      <c r="Q2247" t="str">
        <f t="shared" si="215"/>
        <v>games</v>
      </c>
      <c r="R2247" t="str">
        <f t="shared" si="212"/>
        <v>tabletop games</v>
      </c>
      <c r="S2247" s="9">
        <f t="shared" si="213"/>
        <v>41660.708530092597</v>
      </c>
      <c r="T2247" s="9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17">
        <f t="shared" si="211"/>
        <v>43.912280701754383</v>
      </c>
      <c r="Q2248" t="str">
        <f t="shared" si="215"/>
        <v>games</v>
      </c>
      <c r="R2248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17">
        <f t="shared" si="211"/>
        <v>50.852631578947367</v>
      </c>
      <c r="Q2249" t="str">
        <f t="shared" si="215"/>
        <v>games</v>
      </c>
      <c r="R2249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17">
        <f t="shared" si="211"/>
        <v>58.6328125</v>
      </c>
      <c r="Q2250" t="str">
        <f t="shared" si="215"/>
        <v>games</v>
      </c>
      <c r="R2250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17">
        <f t="shared" si="211"/>
        <v>32.81666666666667</v>
      </c>
      <c r="Q2251" t="str">
        <f t="shared" si="215"/>
        <v>games</v>
      </c>
      <c r="R2251" t="str">
        <f t="shared" si="212"/>
        <v>tabletop games</v>
      </c>
      <c r="S2251" s="9">
        <f t="shared" si="213"/>
        <v>41336.703298611108</v>
      </c>
      <c r="T2251" s="9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17">
        <f t="shared" si="211"/>
        <v>426.93169877408059</v>
      </c>
      <c r="Q2252" t="str">
        <f t="shared" si="215"/>
        <v>games</v>
      </c>
      <c r="R2252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17">
        <f t="shared" si="211"/>
        <v>23.808729166666669</v>
      </c>
      <c r="Q2253" t="str">
        <f t="shared" si="215"/>
        <v>games</v>
      </c>
      <c r="R2253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17">
        <f t="shared" si="211"/>
        <v>98.413654618473899</v>
      </c>
      <c r="Q2254" t="str">
        <f t="shared" si="215"/>
        <v>games</v>
      </c>
      <c r="R2254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17">
        <f t="shared" si="211"/>
        <v>107.32142857142857</v>
      </c>
      <c r="Q2255" t="str">
        <f t="shared" si="215"/>
        <v>games</v>
      </c>
      <c r="R2255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17">
        <f t="shared" si="211"/>
        <v>11.67005076142132</v>
      </c>
      <c r="Q2256" t="str">
        <f t="shared" si="215"/>
        <v>games</v>
      </c>
      <c r="R225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17">
        <f t="shared" si="211"/>
        <v>41.782287822878232</v>
      </c>
      <c r="Q2257" t="str">
        <f t="shared" si="215"/>
        <v>games</v>
      </c>
      <c r="R2257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17">
        <f t="shared" si="211"/>
        <v>21.38</v>
      </c>
      <c r="Q2258" t="str">
        <f t="shared" si="215"/>
        <v>games</v>
      </c>
      <c r="R2258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17">
        <f t="shared" si="211"/>
        <v>94.103550295857985</v>
      </c>
      <c r="Q2259" t="str">
        <f t="shared" si="215"/>
        <v>games</v>
      </c>
      <c r="R2259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17">
        <f t="shared" si="211"/>
        <v>15.721951219512196</v>
      </c>
      <c r="Q2260" t="str">
        <f t="shared" si="215"/>
        <v>games</v>
      </c>
      <c r="R2260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17">
        <f t="shared" si="211"/>
        <v>90.635922330097088</v>
      </c>
      <c r="Q2261" t="str">
        <f t="shared" si="215"/>
        <v>games</v>
      </c>
      <c r="R2261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17">
        <f t="shared" si="211"/>
        <v>97.297619047619051</v>
      </c>
      <c r="Q2262" t="str">
        <f t="shared" si="215"/>
        <v>games</v>
      </c>
      <c r="R2262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17">
        <f t="shared" si="211"/>
        <v>37.11904761904762</v>
      </c>
      <c r="Q2263" t="str">
        <f t="shared" si="215"/>
        <v>games</v>
      </c>
      <c r="R2263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17">
        <f t="shared" si="211"/>
        <v>28.104972375690608</v>
      </c>
      <c r="Q2264" t="str">
        <f t="shared" si="215"/>
        <v>games</v>
      </c>
      <c r="R2264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17">
        <f t="shared" si="211"/>
        <v>144.43333333333334</v>
      </c>
      <c r="Q2265" t="str">
        <f t="shared" si="215"/>
        <v>games</v>
      </c>
      <c r="R2265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17">
        <f t="shared" si="211"/>
        <v>24.274157303370785</v>
      </c>
      <c r="Q2266" t="str">
        <f t="shared" si="215"/>
        <v>games</v>
      </c>
      <c r="R226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17">
        <f t="shared" si="211"/>
        <v>35.117647058823529</v>
      </c>
      <c r="Q2267" t="str">
        <f t="shared" si="215"/>
        <v>games</v>
      </c>
      <c r="R2267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17">
        <f t="shared" si="211"/>
        <v>24.762886597938145</v>
      </c>
      <c r="Q2268" t="str">
        <f t="shared" si="215"/>
        <v>games</v>
      </c>
      <c r="R2268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17">
        <f t="shared" si="211"/>
        <v>188.37871287128712</v>
      </c>
      <c r="Q2269" t="str">
        <f t="shared" si="215"/>
        <v>games</v>
      </c>
      <c r="R2269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17">
        <f t="shared" si="211"/>
        <v>148.08247422680412</v>
      </c>
      <c r="Q2270" t="str">
        <f t="shared" si="215"/>
        <v>games</v>
      </c>
      <c r="R2270" t="str">
        <f t="shared" si="212"/>
        <v>tabletop games</v>
      </c>
      <c r="S2270" s="9">
        <f t="shared" si="213"/>
        <v>42776.082349537035</v>
      </c>
      <c r="T2270" s="9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17">
        <f t="shared" si="211"/>
        <v>49.934589800443462</v>
      </c>
      <c r="Q2271" t="str">
        <f t="shared" si="215"/>
        <v>games</v>
      </c>
      <c r="R2271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17">
        <f t="shared" si="211"/>
        <v>107.82155688622754</v>
      </c>
      <c r="Q2272" t="str">
        <f t="shared" si="215"/>
        <v>games</v>
      </c>
      <c r="R2272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17">
        <f t="shared" si="211"/>
        <v>42.63403614457831</v>
      </c>
      <c r="Q2273" t="str">
        <f t="shared" si="215"/>
        <v>games</v>
      </c>
      <c r="R2273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17">
        <f t="shared" si="211"/>
        <v>14.370762711864407</v>
      </c>
      <c r="Q2274" t="str">
        <f t="shared" si="215"/>
        <v>games</v>
      </c>
      <c r="R2274" t="str">
        <f t="shared" si="212"/>
        <v>tabletop games</v>
      </c>
      <c r="S2274" s="9">
        <f t="shared" si="213"/>
        <v>42315.699490740735</v>
      </c>
      <c r="T2274" s="9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17">
        <f t="shared" si="211"/>
        <v>37.476190476190474</v>
      </c>
      <c r="Q2275" t="str">
        <f t="shared" si="215"/>
        <v>games</v>
      </c>
      <c r="R2275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17">
        <f t="shared" si="211"/>
        <v>30.202020202020201</v>
      </c>
      <c r="Q2276" t="str">
        <f t="shared" si="215"/>
        <v>games</v>
      </c>
      <c r="R227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17">
        <f t="shared" si="211"/>
        <v>33.550632911392405</v>
      </c>
      <c r="Q2277" t="str">
        <f t="shared" si="215"/>
        <v>games</v>
      </c>
      <c r="R2277" t="str">
        <f t="shared" si="212"/>
        <v>tabletop games</v>
      </c>
      <c r="S2277" s="9">
        <f t="shared" si="213"/>
        <v>41965.616655092599</v>
      </c>
      <c r="T2277" s="9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17">
        <f t="shared" si="211"/>
        <v>64.74666666666667</v>
      </c>
      <c r="Q2278" t="str">
        <f t="shared" si="215"/>
        <v>games</v>
      </c>
      <c r="R2278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17">
        <f t="shared" si="211"/>
        <v>57.932367149758456</v>
      </c>
      <c r="Q2279" t="str">
        <f t="shared" si="215"/>
        <v>games</v>
      </c>
      <c r="R2279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17">
        <f t="shared" si="211"/>
        <v>53.078431372549019</v>
      </c>
      <c r="Q2280" t="str">
        <f t="shared" si="215"/>
        <v>games</v>
      </c>
      <c r="R2280" t="str">
        <f t="shared" si="212"/>
        <v>tabletop games</v>
      </c>
      <c r="S2280" s="9">
        <f t="shared" si="213"/>
        <v>42338.709108796291</v>
      </c>
      <c r="T2280" s="9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17">
        <f t="shared" si="211"/>
        <v>48.0625</v>
      </c>
      <c r="Q2281" t="str">
        <f t="shared" si="215"/>
        <v>games</v>
      </c>
      <c r="R2281" t="str">
        <f t="shared" si="212"/>
        <v>tabletop games</v>
      </c>
      <c r="S2281" s="9">
        <f t="shared" si="213"/>
        <v>42020.806701388887</v>
      </c>
      <c r="T2281" s="9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17">
        <f t="shared" si="211"/>
        <v>82.396874999999994</v>
      </c>
      <c r="Q2282" t="str">
        <f t="shared" si="215"/>
        <v>games</v>
      </c>
      <c r="R2282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17">
        <f t="shared" si="211"/>
        <v>50.454545454545453</v>
      </c>
      <c r="Q2283" t="str">
        <f t="shared" si="215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17">
        <f t="shared" si="211"/>
        <v>115.83333333333333</v>
      </c>
      <c r="Q2284" t="str">
        <f t="shared" si="215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17">
        <f t="shared" si="211"/>
        <v>63.03458333333333</v>
      </c>
      <c r="Q2285" t="str">
        <f t="shared" si="215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17">
        <f t="shared" si="211"/>
        <v>108.02152542372882</v>
      </c>
      <c r="Q2286" t="str">
        <f t="shared" si="215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17">
        <f t="shared" si="211"/>
        <v>46.088607594936711</v>
      </c>
      <c r="Q2287" t="str">
        <f t="shared" si="215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17">
        <f t="shared" si="211"/>
        <v>107.21428571428571</v>
      </c>
      <c r="Q2288" t="str">
        <f t="shared" si="215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17">
        <f t="shared" si="211"/>
        <v>50.9338679245283</v>
      </c>
      <c r="Q2289" t="str">
        <f t="shared" si="215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17">
        <f t="shared" si="211"/>
        <v>40.04</v>
      </c>
      <c r="Q2290" t="str">
        <f t="shared" si="215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17">
        <f t="shared" si="211"/>
        <v>64.44</v>
      </c>
      <c r="Q2291" t="str">
        <f t="shared" si="215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17">
        <f t="shared" si="211"/>
        <v>53.827586206896555</v>
      </c>
      <c r="Q2292" t="str">
        <f t="shared" si="215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17">
        <f t="shared" si="211"/>
        <v>100.46511627906976</v>
      </c>
      <c r="Q2293" t="str">
        <f t="shared" si="215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17">
        <f t="shared" si="211"/>
        <v>46.630652173913049</v>
      </c>
      <c r="Q2294" t="str">
        <f t="shared" si="215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17">
        <f t="shared" si="211"/>
        <v>34.074074074074076</v>
      </c>
      <c r="Q2295" t="str">
        <f t="shared" si="215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17">
        <f t="shared" si="211"/>
        <v>65.214642857142863</v>
      </c>
      <c r="Q2296" t="str">
        <f t="shared" si="215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17">
        <f t="shared" si="211"/>
        <v>44.205882352941174</v>
      </c>
      <c r="Q2297" t="str">
        <f t="shared" si="215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17">
        <f t="shared" si="211"/>
        <v>71.965517241379317</v>
      </c>
      <c r="Q2298" t="str">
        <f t="shared" si="215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17">
        <f t="shared" si="211"/>
        <v>52.94736842105263</v>
      </c>
      <c r="Q2299" t="str">
        <f t="shared" si="215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17">
        <f t="shared" si="211"/>
        <v>109.45138888888889</v>
      </c>
      <c r="Q2300" t="str">
        <f t="shared" si="215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17">
        <f t="shared" si="211"/>
        <v>75.035714285714292</v>
      </c>
      <c r="Q2301" t="str">
        <f t="shared" si="215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17">
        <f t="shared" si="211"/>
        <v>115.71428571428571</v>
      </c>
      <c r="Q2302" t="str">
        <f t="shared" si="215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17">
        <f t="shared" si="211"/>
        <v>31.659810426540286</v>
      </c>
      <c r="Q2303" t="str">
        <f t="shared" si="215"/>
        <v>music</v>
      </c>
      <c r="R2303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17">
        <f t="shared" si="211"/>
        <v>46.176470588235297</v>
      </c>
      <c r="Q2304" t="str">
        <f t="shared" si="215"/>
        <v>music</v>
      </c>
      <c r="R2304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ref="O2305:O2368" si="216">E2305/D2305</f>
        <v>1.0935829457364341</v>
      </c>
      <c r="P2305" s="17">
        <f t="shared" si="211"/>
        <v>68.481650485436887</v>
      </c>
      <c r="Q2305" t="str">
        <f t="shared" si="215"/>
        <v>music</v>
      </c>
      <c r="R2305" t="str">
        <f t="shared" si="212"/>
        <v>indie rock</v>
      </c>
      <c r="S2305" s="9">
        <f t="shared" si="213"/>
        <v>40850.111064814817</v>
      </c>
      <c r="T2305" s="9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6"/>
        <v>1.0070033333333335</v>
      </c>
      <c r="P2306" s="17">
        <f t="shared" si="211"/>
        <v>53.469203539823013</v>
      </c>
      <c r="Q2306" t="str">
        <f t="shared" si="215"/>
        <v>music</v>
      </c>
      <c r="R2306" t="str">
        <f t="shared" si="212"/>
        <v>indie rock</v>
      </c>
      <c r="S2306" s="9">
        <f t="shared" si="213"/>
        <v>40502.815868055557</v>
      </c>
      <c r="T2306" s="9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17">
        <f t="shared" ref="P2307:P2370" si="217">IFERROR(E2307/L2307,0)</f>
        <v>109.10778443113773</v>
      </c>
      <c r="Q2307" t="str">
        <f t="shared" si="215"/>
        <v>music</v>
      </c>
      <c r="R2307" t="str">
        <f t="shared" ref="R2307:R2370" si="218">RIGHT(N2307,LEN(N2307)-SEARCH("/",N2307,1))</f>
        <v>indie rock</v>
      </c>
      <c r="S2307" s="9">
        <f t="shared" ref="S2307:S2370" si="219">((((J2307/60)/60)/24)+DATE(1970,1,1))</f>
        <v>41834.695277777777</v>
      </c>
      <c r="T2307" s="9">
        <f t="shared" ref="T2307:T2370" si="220">((((I2307/60)/60)/24)+DATE(1970,1,1))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17">
        <f t="shared" si="217"/>
        <v>51.185616438356163</v>
      </c>
      <c r="Q2308" t="str">
        <f t="shared" ref="Q2308:Q2371" si="221">LEFT(N2308, SEARCH("/",N2308,1)-1)</f>
        <v>music</v>
      </c>
      <c r="R2308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17">
        <f t="shared" si="217"/>
        <v>27.936800000000002</v>
      </c>
      <c r="Q2309" t="str">
        <f t="shared" si="221"/>
        <v>music</v>
      </c>
      <c r="R2309" t="str">
        <f t="shared" si="218"/>
        <v>indie rock</v>
      </c>
      <c r="S2309" s="9">
        <f t="shared" si="219"/>
        <v>41004.802465277775</v>
      </c>
      <c r="T2309" s="9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17">
        <f t="shared" si="217"/>
        <v>82.496921824104234</v>
      </c>
      <c r="Q2310" t="str">
        <f t="shared" si="221"/>
        <v>music</v>
      </c>
      <c r="R2310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17">
        <f t="shared" si="217"/>
        <v>59.817476635514019</v>
      </c>
      <c r="Q2311" t="str">
        <f t="shared" si="221"/>
        <v>music</v>
      </c>
      <c r="R2311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17">
        <f t="shared" si="217"/>
        <v>64.816470588235291</v>
      </c>
      <c r="Q2312" t="str">
        <f t="shared" si="221"/>
        <v>music</v>
      </c>
      <c r="R2312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17">
        <f t="shared" si="217"/>
        <v>90.09615384615384</v>
      </c>
      <c r="Q2313" t="str">
        <f t="shared" si="221"/>
        <v>music</v>
      </c>
      <c r="R2313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17">
        <f t="shared" si="217"/>
        <v>40.962025316455694</v>
      </c>
      <c r="Q2314" t="str">
        <f t="shared" si="221"/>
        <v>music</v>
      </c>
      <c r="R2314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17">
        <f t="shared" si="217"/>
        <v>56.000127388535034</v>
      </c>
      <c r="Q2315" t="str">
        <f t="shared" si="221"/>
        <v>music</v>
      </c>
      <c r="R2315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17">
        <f t="shared" si="217"/>
        <v>37.672800000000002</v>
      </c>
      <c r="Q2316" t="str">
        <f t="shared" si="221"/>
        <v>music</v>
      </c>
      <c r="R231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17">
        <f t="shared" si="217"/>
        <v>40.078125</v>
      </c>
      <c r="Q2317" t="str">
        <f t="shared" si="221"/>
        <v>music</v>
      </c>
      <c r="R2317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17">
        <f t="shared" si="217"/>
        <v>78.031999999999996</v>
      </c>
      <c r="Q2318" t="str">
        <f t="shared" si="221"/>
        <v>music</v>
      </c>
      <c r="R2318" t="str">
        <f t="shared" si="218"/>
        <v>indie rock</v>
      </c>
      <c r="S2318" s="9">
        <f t="shared" si="219"/>
        <v>40079.725115740745</v>
      </c>
      <c r="T2318" s="9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17">
        <f t="shared" si="217"/>
        <v>18.90909090909091</v>
      </c>
      <c r="Q2319" t="str">
        <f t="shared" si="221"/>
        <v>music</v>
      </c>
      <c r="R2319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17">
        <f t="shared" si="217"/>
        <v>37.134969325153371</v>
      </c>
      <c r="Q2320" t="str">
        <f t="shared" si="221"/>
        <v>music</v>
      </c>
      <c r="R2320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17">
        <f t="shared" si="217"/>
        <v>41.961038961038959</v>
      </c>
      <c r="Q2321" t="str">
        <f t="shared" si="221"/>
        <v>music</v>
      </c>
      <c r="R2321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17">
        <f t="shared" si="217"/>
        <v>61.044943820224717</v>
      </c>
      <c r="Q2322" t="str">
        <f t="shared" si="221"/>
        <v>music</v>
      </c>
      <c r="R2322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17">
        <f t="shared" si="217"/>
        <v>64.53125</v>
      </c>
      <c r="Q2323" t="str">
        <f t="shared" si="221"/>
        <v>food</v>
      </c>
      <c r="R2323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17">
        <f t="shared" si="217"/>
        <v>21.25</v>
      </c>
      <c r="Q2324" t="str">
        <f t="shared" si="221"/>
        <v>food</v>
      </c>
      <c r="R2324" t="str">
        <f t="shared" si="218"/>
        <v>small batch</v>
      </c>
      <c r="S2324" s="9">
        <f t="shared" si="219"/>
        <v>42804.895474537043</v>
      </c>
      <c r="T2324" s="9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17">
        <f t="shared" si="217"/>
        <v>30</v>
      </c>
      <c r="Q2325" t="str">
        <f t="shared" si="221"/>
        <v>food</v>
      </c>
      <c r="R2325" t="str">
        <f t="shared" si="218"/>
        <v>small batch</v>
      </c>
      <c r="S2325" s="9">
        <f t="shared" si="219"/>
        <v>42807.755173611105</v>
      </c>
      <c r="T2325" s="9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17">
        <f t="shared" si="217"/>
        <v>25.491803278688526</v>
      </c>
      <c r="Q2326" t="str">
        <f t="shared" si="221"/>
        <v>food</v>
      </c>
      <c r="R232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17">
        <f t="shared" si="217"/>
        <v>11.428571428571429</v>
      </c>
      <c r="Q2327" t="str">
        <f t="shared" si="221"/>
        <v>food</v>
      </c>
      <c r="R2327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17">
        <f t="shared" si="217"/>
        <v>108</v>
      </c>
      <c r="Q2328" t="str">
        <f t="shared" si="221"/>
        <v>food</v>
      </c>
      <c r="R2328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17">
        <f t="shared" si="217"/>
        <v>54.883162444113267</v>
      </c>
      <c r="Q2329" t="str">
        <f t="shared" si="221"/>
        <v>food</v>
      </c>
      <c r="R2329" t="str">
        <f t="shared" si="218"/>
        <v>small batch</v>
      </c>
      <c r="S2329" s="9">
        <f t="shared" si="219"/>
        <v>41842.917129629634</v>
      </c>
      <c r="T2329" s="9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17">
        <f t="shared" si="217"/>
        <v>47.383612662942269</v>
      </c>
      <c r="Q2330" t="str">
        <f t="shared" si="221"/>
        <v>food</v>
      </c>
      <c r="R2330" t="str">
        <f t="shared" si="218"/>
        <v>small batch</v>
      </c>
      <c r="S2330" s="9">
        <f t="shared" si="219"/>
        <v>42139.781678240746</v>
      </c>
      <c r="T2330" s="9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17">
        <f t="shared" si="217"/>
        <v>211.84</v>
      </c>
      <c r="Q2331" t="str">
        <f t="shared" si="221"/>
        <v>food</v>
      </c>
      <c r="R2331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17">
        <f t="shared" si="217"/>
        <v>219.92638036809817</v>
      </c>
      <c r="Q2332" t="str">
        <f t="shared" si="221"/>
        <v>food</v>
      </c>
      <c r="R2332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17">
        <f t="shared" si="217"/>
        <v>40.795406360424032</v>
      </c>
      <c r="Q2333" t="str">
        <f t="shared" si="221"/>
        <v>food</v>
      </c>
      <c r="R2333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17">
        <f t="shared" si="217"/>
        <v>75.502840909090907</v>
      </c>
      <c r="Q2334" t="str">
        <f t="shared" si="221"/>
        <v>food</v>
      </c>
      <c r="R2334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17">
        <f t="shared" si="217"/>
        <v>13.542553191489361</v>
      </c>
      <c r="Q2335" t="str">
        <f t="shared" si="221"/>
        <v>food</v>
      </c>
      <c r="R2335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17">
        <f t="shared" si="217"/>
        <v>60.865671641791046</v>
      </c>
      <c r="Q2336" t="str">
        <f t="shared" si="221"/>
        <v>food</v>
      </c>
      <c r="R233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17">
        <f t="shared" si="217"/>
        <v>115.69230769230769</v>
      </c>
      <c r="Q2337" t="str">
        <f t="shared" si="221"/>
        <v>food</v>
      </c>
      <c r="R2337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17">
        <f t="shared" si="217"/>
        <v>48.104623556581984</v>
      </c>
      <c r="Q2338" t="str">
        <f t="shared" si="221"/>
        <v>food</v>
      </c>
      <c r="R2338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17">
        <f t="shared" si="217"/>
        <v>74.184357541899445</v>
      </c>
      <c r="Q2339" t="str">
        <f t="shared" si="221"/>
        <v>food</v>
      </c>
      <c r="R2339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17">
        <f t="shared" si="217"/>
        <v>123.34552845528455</v>
      </c>
      <c r="Q2340" t="str">
        <f t="shared" si="221"/>
        <v>food</v>
      </c>
      <c r="R2340" t="str">
        <f t="shared" si="218"/>
        <v>small batch</v>
      </c>
      <c r="S2340" s="9">
        <f t="shared" si="219"/>
        <v>41789.896805555552</v>
      </c>
      <c r="T2340" s="9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17">
        <f t="shared" si="217"/>
        <v>66.623188405797094</v>
      </c>
      <c r="Q2341" t="str">
        <f t="shared" si="221"/>
        <v>food</v>
      </c>
      <c r="R2341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17">
        <f t="shared" si="217"/>
        <v>104.99007444168734</v>
      </c>
      <c r="Q2342" t="str">
        <f t="shared" si="221"/>
        <v>food</v>
      </c>
      <c r="R2342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17">
        <f t="shared" si="217"/>
        <v>0</v>
      </c>
      <c r="Q2343" t="str">
        <f t="shared" si="221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17">
        <f t="shared" si="217"/>
        <v>0</v>
      </c>
      <c r="Q2344" t="str">
        <f t="shared" si="221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17">
        <f t="shared" si="217"/>
        <v>300</v>
      </c>
      <c r="Q2345" t="str">
        <f t="shared" si="221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17">
        <f t="shared" si="217"/>
        <v>1</v>
      </c>
      <c r="Q2346" t="str">
        <f t="shared" si="221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17">
        <f t="shared" si="217"/>
        <v>0</v>
      </c>
      <c r="Q2347" t="str">
        <f t="shared" si="221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17">
        <f t="shared" si="217"/>
        <v>13</v>
      </c>
      <c r="Q2348" t="str">
        <f t="shared" si="221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17">
        <f t="shared" si="217"/>
        <v>15</v>
      </c>
      <c r="Q2349" t="str">
        <f t="shared" si="221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17">
        <f t="shared" si="217"/>
        <v>54</v>
      </c>
      <c r="Q2350" t="str">
        <f t="shared" si="221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17">
        <f t="shared" si="217"/>
        <v>0</v>
      </c>
      <c r="Q2351" t="str">
        <f t="shared" si="221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17">
        <f t="shared" si="217"/>
        <v>0</v>
      </c>
      <c r="Q2352" t="str">
        <f t="shared" si="221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17">
        <f t="shared" si="217"/>
        <v>15.428571428571429</v>
      </c>
      <c r="Q2353" t="str">
        <f t="shared" si="221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17">
        <f t="shared" si="217"/>
        <v>0</v>
      </c>
      <c r="Q2354" t="str">
        <f t="shared" si="221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17">
        <f t="shared" si="217"/>
        <v>0</v>
      </c>
      <c r="Q2355" t="str">
        <f t="shared" si="221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17">
        <f t="shared" si="217"/>
        <v>25</v>
      </c>
      <c r="Q2356" t="str">
        <f t="shared" si="221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17">
        <f t="shared" si="217"/>
        <v>27.5</v>
      </c>
      <c r="Q2357" t="str">
        <f t="shared" si="221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17">
        <f t="shared" si="217"/>
        <v>0</v>
      </c>
      <c r="Q2358" t="str">
        <f t="shared" si="221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17">
        <f t="shared" si="217"/>
        <v>0</v>
      </c>
      <c r="Q2359" t="str">
        <f t="shared" si="221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17">
        <f t="shared" si="217"/>
        <v>0</v>
      </c>
      <c r="Q2360" t="str">
        <f t="shared" si="221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17">
        <f t="shared" si="217"/>
        <v>367</v>
      </c>
      <c r="Q2361" t="str">
        <f t="shared" si="221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17">
        <f t="shared" si="217"/>
        <v>2</v>
      </c>
      <c r="Q2362" t="str">
        <f t="shared" si="221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17">
        <f t="shared" si="217"/>
        <v>0</v>
      </c>
      <c r="Q2363" t="str">
        <f t="shared" si="221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17">
        <f t="shared" si="217"/>
        <v>60</v>
      </c>
      <c r="Q2364" t="str">
        <f t="shared" si="221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17">
        <f t="shared" si="217"/>
        <v>0</v>
      </c>
      <c r="Q2365" t="str">
        <f t="shared" si="221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17">
        <f t="shared" si="217"/>
        <v>0</v>
      </c>
      <c r="Q2366" t="str">
        <f t="shared" si="221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17">
        <f t="shared" si="217"/>
        <v>0</v>
      </c>
      <c r="Q2367" t="str">
        <f t="shared" si="221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17">
        <f t="shared" si="217"/>
        <v>97.407407407407405</v>
      </c>
      <c r="Q2368" t="str">
        <f t="shared" si="221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ref="O2369:O2432" si="222">E2369/D2369</f>
        <v>1.34E-2</v>
      </c>
      <c r="P2369" s="17">
        <f t="shared" si="217"/>
        <v>47.857142857142854</v>
      </c>
      <c r="Q2369" t="str">
        <f t="shared" si="221"/>
        <v>technology</v>
      </c>
      <c r="R2369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2"/>
        <v>2.5000000000000001E-3</v>
      </c>
      <c r="P2370" s="17">
        <f t="shared" si="217"/>
        <v>50</v>
      </c>
      <c r="Q2370" t="str">
        <f t="shared" si="221"/>
        <v>technology</v>
      </c>
      <c r="R2370" t="str">
        <f t="shared" si="218"/>
        <v>web</v>
      </c>
      <c r="S2370" s="9">
        <f t="shared" si="219"/>
        <v>42063.721817129626</v>
      </c>
      <c r="T2370" s="9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17">
        <f t="shared" ref="P2371:P2434" si="223">IFERROR(E2371/L2371,0)</f>
        <v>0</v>
      </c>
      <c r="Q2371" t="str">
        <f t="shared" si="221"/>
        <v>technology</v>
      </c>
      <c r="R2371" t="str">
        <f t="shared" ref="R2371:R2434" si="224">RIGHT(N2371,LEN(N2371)-SEARCH("/",N2371,1))</f>
        <v>web</v>
      </c>
      <c r="S2371" s="9">
        <f t="shared" ref="S2371:S2434" si="225">((((J2371/60)/60)/24)+DATE(1970,1,1))</f>
        <v>42380.812627314815</v>
      </c>
      <c r="T2371" s="9">
        <f t="shared" ref="T2371:T2434" si="226">((((I2371/60)/60)/24)+DATE(1970,1,1))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17">
        <f t="shared" si="223"/>
        <v>20.5</v>
      </c>
      <c r="Q2372" t="str">
        <f t="shared" ref="Q2372:Q2435" si="227">LEFT(N2372, SEARCH("/",N2372,1)-1)</f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17">
        <f t="shared" si="223"/>
        <v>0</v>
      </c>
      <c r="Q2373" t="str">
        <f t="shared" si="227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17">
        <f t="shared" si="223"/>
        <v>30</v>
      </c>
      <c r="Q2374" t="str">
        <f t="shared" si="227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17">
        <f t="shared" si="223"/>
        <v>50</v>
      </c>
      <c r="Q2375" t="str">
        <f t="shared" si="227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17">
        <f t="shared" si="223"/>
        <v>10</v>
      </c>
      <c r="Q2376" t="str">
        <f t="shared" si="227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17">
        <f t="shared" si="223"/>
        <v>0</v>
      </c>
      <c r="Q2377" t="str">
        <f t="shared" si="227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17">
        <f t="shared" si="223"/>
        <v>81.582499999999996</v>
      </c>
      <c r="Q2378" t="str">
        <f t="shared" si="227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17">
        <f t="shared" si="223"/>
        <v>0</v>
      </c>
      <c r="Q2379" t="str">
        <f t="shared" si="227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17">
        <f t="shared" si="223"/>
        <v>0</v>
      </c>
      <c r="Q2380" t="str">
        <f t="shared" si="227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17">
        <f t="shared" si="223"/>
        <v>0</v>
      </c>
      <c r="Q2381" t="str">
        <f t="shared" si="227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17">
        <f t="shared" si="223"/>
        <v>18.333333333333332</v>
      </c>
      <c r="Q2382" t="str">
        <f t="shared" si="227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17">
        <f t="shared" si="223"/>
        <v>224.42857142857142</v>
      </c>
      <c r="Q2383" t="str">
        <f t="shared" si="227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17">
        <f t="shared" si="223"/>
        <v>37.5</v>
      </c>
      <c r="Q2384" t="str">
        <f t="shared" si="227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17">
        <f t="shared" si="223"/>
        <v>145</v>
      </c>
      <c r="Q2385" t="str">
        <f t="shared" si="227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17">
        <f t="shared" si="223"/>
        <v>1</v>
      </c>
      <c r="Q2386" t="str">
        <f t="shared" si="227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17">
        <f t="shared" si="223"/>
        <v>112.57142857142857</v>
      </c>
      <c r="Q2387" t="str">
        <f t="shared" si="227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17">
        <f t="shared" si="223"/>
        <v>0</v>
      </c>
      <c r="Q2388" t="str">
        <f t="shared" si="227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17">
        <f t="shared" si="223"/>
        <v>342</v>
      </c>
      <c r="Q2389" t="str">
        <f t="shared" si="227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17">
        <f t="shared" si="223"/>
        <v>57.875</v>
      </c>
      <c r="Q2390" t="str">
        <f t="shared" si="227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17">
        <f t="shared" si="223"/>
        <v>30</v>
      </c>
      <c r="Q2391" t="str">
        <f t="shared" si="227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17">
        <f t="shared" si="223"/>
        <v>0</v>
      </c>
      <c r="Q2392" t="str">
        <f t="shared" si="227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17">
        <f t="shared" si="223"/>
        <v>25</v>
      </c>
      <c r="Q2393" t="str">
        <f t="shared" si="227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17">
        <f t="shared" si="223"/>
        <v>0</v>
      </c>
      <c r="Q2394" t="str">
        <f t="shared" si="227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17">
        <f t="shared" si="223"/>
        <v>50</v>
      </c>
      <c r="Q2395" t="str">
        <f t="shared" si="227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17">
        <f t="shared" si="223"/>
        <v>1.5</v>
      </c>
      <c r="Q2396" t="str">
        <f t="shared" si="227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17">
        <f t="shared" si="223"/>
        <v>0</v>
      </c>
      <c r="Q2397" t="str">
        <f t="shared" si="227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17">
        <f t="shared" si="223"/>
        <v>10</v>
      </c>
      <c r="Q2398" t="str">
        <f t="shared" si="227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17">
        <f t="shared" si="223"/>
        <v>0</v>
      </c>
      <c r="Q2399" t="str">
        <f t="shared" si="227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17">
        <f t="shared" si="223"/>
        <v>0</v>
      </c>
      <c r="Q2400" t="str">
        <f t="shared" si="227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17">
        <f t="shared" si="223"/>
        <v>0</v>
      </c>
      <c r="Q2401" t="str">
        <f t="shared" si="227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17">
        <f t="shared" si="223"/>
        <v>0</v>
      </c>
      <c r="Q2402" t="str">
        <f t="shared" si="227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17">
        <f t="shared" si="223"/>
        <v>22.333333333333332</v>
      </c>
      <c r="Q2403" t="str">
        <f t="shared" si="227"/>
        <v>food</v>
      </c>
      <c r="R2403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17">
        <f t="shared" si="223"/>
        <v>52</v>
      </c>
      <c r="Q2404" t="str">
        <f t="shared" si="227"/>
        <v>food</v>
      </c>
      <c r="R2404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17">
        <f t="shared" si="223"/>
        <v>16.833333333333332</v>
      </c>
      <c r="Q2405" t="str">
        <f t="shared" si="227"/>
        <v>food</v>
      </c>
      <c r="R2405" t="str">
        <f t="shared" si="224"/>
        <v>food trucks</v>
      </c>
      <c r="S2405" s="9">
        <f t="shared" si="225"/>
        <v>42399.882615740738</v>
      </c>
      <c r="T2405" s="9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17">
        <f t="shared" si="223"/>
        <v>0</v>
      </c>
      <c r="Q2406" t="str">
        <f t="shared" si="227"/>
        <v>food</v>
      </c>
      <c r="R240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17">
        <f t="shared" si="223"/>
        <v>56.3</v>
      </c>
      <c r="Q2407" t="str">
        <f t="shared" si="227"/>
        <v>food</v>
      </c>
      <c r="R2407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17">
        <f t="shared" si="223"/>
        <v>84.0625</v>
      </c>
      <c r="Q2408" t="str">
        <f t="shared" si="227"/>
        <v>food</v>
      </c>
      <c r="R2408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17">
        <f t="shared" si="223"/>
        <v>168.39393939393941</v>
      </c>
      <c r="Q2409" t="str">
        <f t="shared" si="227"/>
        <v>food</v>
      </c>
      <c r="R2409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17">
        <f t="shared" si="223"/>
        <v>15</v>
      </c>
      <c r="Q2410" t="str">
        <f t="shared" si="227"/>
        <v>food</v>
      </c>
      <c r="R2410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17">
        <f t="shared" si="223"/>
        <v>76.666666666666671</v>
      </c>
      <c r="Q2411" t="str">
        <f t="shared" si="227"/>
        <v>food</v>
      </c>
      <c r="R2411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17">
        <f t="shared" si="223"/>
        <v>0</v>
      </c>
      <c r="Q2412" t="str">
        <f t="shared" si="227"/>
        <v>food</v>
      </c>
      <c r="R2412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17">
        <f t="shared" si="223"/>
        <v>50.333333333333336</v>
      </c>
      <c r="Q2413" t="str">
        <f t="shared" si="227"/>
        <v>food</v>
      </c>
      <c r="R2413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17">
        <f t="shared" si="223"/>
        <v>0</v>
      </c>
      <c r="Q2414" t="str">
        <f t="shared" si="227"/>
        <v>food</v>
      </c>
      <c r="R2414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17">
        <f t="shared" si="223"/>
        <v>8.3333333333333339</v>
      </c>
      <c r="Q2415" t="str">
        <f t="shared" si="227"/>
        <v>food</v>
      </c>
      <c r="R2415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17">
        <f t="shared" si="223"/>
        <v>35.384615384615387</v>
      </c>
      <c r="Q2416" t="str">
        <f t="shared" si="227"/>
        <v>food</v>
      </c>
      <c r="R241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17">
        <f t="shared" si="223"/>
        <v>55.833333333333336</v>
      </c>
      <c r="Q2417" t="str">
        <f t="shared" si="227"/>
        <v>food</v>
      </c>
      <c r="R2417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17">
        <f t="shared" si="223"/>
        <v>5</v>
      </c>
      <c r="Q2418" t="str">
        <f t="shared" si="227"/>
        <v>food</v>
      </c>
      <c r="R2418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17">
        <f t="shared" si="223"/>
        <v>0</v>
      </c>
      <c r="Q2419" t="str">
        <f t="shared" si="227"/>
        <v>food</v>
      </c>
      <c r="R2419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17">
        <f t="shared" si="223"/>
        <v>1</v>
      </c>
      <c r="Q2420" t="str">
        <f t="shared" si="227"/>
        <v>food</v>
      </c>
      <c r="R2420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17">
        <f t="shared" si="223"/>
        <v>0</v>
      </c>
      <c r="Q2421" t="str">
        <f t="shared" si="227"/>
        <v>food</v>
      </c>
      <c r="R2421" t="str">
        <f t="shared" si="224"/>
        <v>food trucks</v>
      </c>
      <c r="S2421" s="9">
        <f t="shared" si="225"/>
        <v>41993.738298611104</v>
      </c>
      <c r="T2421" s="9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17">
        <f t="shared" si="223"/>
        <v>69.472222222222229</v>
      </c>
      <c r="Q2422" t="str">
        <f t="shared" si="227"/>
        <v>food</v>
      </c>
      <c r="R2422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17">
        <f t="shared" si="223"/>
        <v>1</v>
      </c>
      <c r="Q2423" t="str">
        <f t="shared" si="227"/>
        <v>food</v>
      </c>
      <c r="R2423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17">
        <f t="shared" si="223"/>
        <v>1</v>
      </c>
      <c r="Q2424" t="str">
        <f t="shared" si="227"/>
        <v>food</v>
      </c>
      <c r="R2424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17">
        <f t="shared" si="223"/>
        <v>8</v>
      </c>
      <c r="Q2425" t="str">
        <f t="shared" si="227"/>
        <v>food</v>
      </c>
      <c r="R2425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17">
        <f t="shared" si="223"/>
        <v>34.444444444444443</v>
      </c>
      <c r="Q2426" t="str">
        <f t="shared" si="227"/>
        <v>food</v>
      </c>
      <c r="R242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17">
        <f t="shared" si="223"/>
        <v>1</v>
      </c>
      <c r="Q2427" t="str">
        <f t="shared" si="227"/>
        <v>food</v>
      </c>
      <c r="R2427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17">
        <f t="shared" si="223"/>
        <v>0</v>
      </c>
      <c r="Q2428" t="str">
        <f t="shared" si="227"/>
        <v>food</v>
      </c>
      <c r="R2428" t="str">
        <f t="shared" si="224"/>
        <v>food trucks</v>
      </c>
      <c r="S2428" s="9">
        <f t="shared" si="225"/>
        <v>42164.170046296291</v>
      </c>
      <c r="T2428" s="9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17">
        <f t="shared" si="223"/>
        <v>1</v>
      </c>
      <c r="Q2429" t="str">
        <f t="shared" si="227"/>
        <v>food</v>
      </c>
      <c r="R2429" t="str">
        <f t="shared" si="224"/>
        <v>food trucks</v>
      </c>
      <c r="S2429" s="9">
        <f t="shared" si="225"/>
        <v>42412.318668981476</v>
      </c>
      <c r="T2429" s="9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17">
        <f t="shared" si="223"/>
        <v>1</v>
      </c>
      <c r="Q2430" t="str">
        <f t="shared" si="227"/>
        <v>food</v>
      </c>
      <c r="R2430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17">
        <f t="shared" si="223"/>
        <v>501.25</v>
      </c>
      <c r="Q2431" t="str">
        <f t="shared" si="227"/>
        <v>food</v>
      </c>
      <c r="R2431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17">
        <f t="shared" si="223"/>
        <v>10.5</v>
      </c>
      <c r="Q2432" t="str">
        <f t="shared" si="227"/>
        <v>food</v>
      </c>
      <c r="R2432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ref="O2433:O2496" si="228">E2433/D2433</f>
        <v>2.0000000000000002E-5</v>
      </c>
      <c r="P2433" s="17">
        <f t="shared" si="223"/>
        <v>1</v>
      </c>
      <c r="Q2433" t="str">
        <f t="shared" si="227"/>
        <v>food</v>
      </c>
      <c r="R2433" t="str">
        <f t="shared" si="224"/>
        <v>food trucks</v>
      </c>
      <c r="S2433" s="9">
        <f t="shared" si="225"/>
        <v>42489.099687499998</v>
      </c>
      <c r="T2433" s="9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8"/>
        <v>1.4285714285714287E-4</v>
      </c>
      <c r="P2434" s="17">
        <f t="shared" si="223"/>
        <v>1</v>
      </c>
      <c r="Q2434" t="str">
        <f t="shared" si="227"/>
        <v>food</v>
      </c>
      <c r="R2434" t="str">
        <f t="shared" si="224"/>
        <v>food trucks</v>
      </c>
      <c r="S2434" s="9">
        <f t="shared" si="225"/>
        <v>42041.218715277777</v>
      </c>
      <c r="T2434" s="9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17">
        <f t="shared" ref="P2435:P2498" si="229">IFERROR(E2435/L2435,0)</f>
        <v>0</v>
      </c>
      <c r="Q2435" t="str">
        <f t="shared" si="227"/>
        <v>food</v>
      </c>
      <c r="R2435" t="str">
        <f t="shared" ref="R2435:R2498" si="230">RIGHT(N2435,LEN(N2435)-SEARCH("/",N2435,1))</f>
        <v>food trucks</v>
      </c>
      <c r="S2435" s="9">
        <f t="shared" ref="S2435:S2498" si="231">((((J2435/60)/60)/24)+DATE(1970,1,1))</f>
        <v>42397.89980324074</v>
      </c>
      <c r="T2435" s="9">
        <f t="shared" ref="T2435:T2498" si="232">((((I2435/60)/60)/24)+DATE(1970,1,1))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17">
        <f t="shared" si="229"/>
        <v>13</v>
      </c>
      <c r="Q2436" t="str">
        <f t="shared" ref="Q2436:Q2499" si="233">LEFT(N2436, SEARCH("/",N2436,1)-1)</f>
        <v>food</v>
      </c>
      <c r="R2436" t="str">
        <f t="shared" si="230"/>
        <v>food trucks</v>
      </c>
      <c r="S2436" s="9">
        <f t="shared" si="231"/>
        <v>42180.18604166666</v>
      </c>
      <c r="T2436" s="9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17">
        <f t="shared" si="229"/>
        <v>306</v>
      </c>
      <c r="Q2437" t="str">
        <f t="shared" si="233"/>
        <v>food</v>
      </c>
      <c r="R2437" t="str">
        <f t="shared" si="230"/>
        <v>food trucks</v>
      </c>
      <c r="S2437" s="9">
        <f t="shared" si="231"/>
        <v>42252.277615740735</v>
      </c>
      <c r="T2437" s="9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17">
        <f t="shared" si="229"/>
        <v>22.5</v>
      </c>
      <c r="Q2438" t="str">
        <f t="shared" si="233"/>
        <v>food</v>
      </c>
      <c r="R2438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17">
        <f t="shared" si="229"/>
        <v>0</v>
      </c>
      <c r="Q2439" t="str">
        <f t="shared" si="233"/>
        <v>food</v>
      </c>
      <c r="R2439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17">
        <f t="shared" si="229"/>
        <v>50</v>
      </c>
      <c r="Q2440" t="str">
        <f t="shared" si="233"/>
        <v>food</v>
      </c>
      <c r="R2440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17">
        <f t="shared" si="229"/>
        <v>0</v>
      </c>
      <c r="Q2441" t="str">
        <f t="shared" si="233"/>
        <v>food</v>
      </c>
      <c r="R2441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17">
        <f t="shared" si="229"/>
        <v>5</v>
      </c>
      <c r="Q2442" t="str">
        <f t="shared" si="233"/>
        <v>food</v>
      </c>
      <c r="R2442" t="str">
        <f t="shared" si="230"/>
        <v>food trucks</v>
      </c>
      <c r="S2442" s="9">
        <f t="shared" si="231"/>
        <v>42383.899456018517</v>
      </c>
      <c r="T2442" s="9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17">
        <f t="shared" si="229"/>
        <v>74.22935779816514</v>
      </c>
      <c r="Q2443" t="str">
        <f t="shared" si="233"/>
        <v>food</v>
      </c>
      <c r="R2443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17">
        <f t="shared" si="229"/>
        <v>81.252688172043008</v>
      </c>
      <c r="Q2444" t="str">
        <f t="shared" si="233"/>
        <v>food</v>
      </c>
      <c r="R2444" t="str">
        <f t="shared" si="230"/>
        <v>small batch</v>
      </c>
      <c r="S2444" s="9">
        <f t="shared" si="231"/>
        <v>42052.666990740734</v>
      </c>
      <c r="T2444" s="9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17">
        <f t="shared" si="229"/>
        <v>130.23469453376205</v>
      </c>
      <c r="Q2445" t="str">
        <f t="shared" si="233"/>
        <v>food</v>
      </c>
      <c r="R2445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17">
        <f t="shared" si="229"/>
        <v>53.409836065573771</v>
      </c>
      <c r="Q2446" t="str">
        <f t="shared" si="233"/>
        <v>food</v>
      </c>
      <c r="R244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17">
        <f t="shared" si="229"/>
        <v>75.130434782608702</v>
      </c>
      <c r="Q2447" t="str">
        <f t="shared" si="233"/>
        <v>food</v>
      </c>
      <c r="R2447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17">
        <f t="shared" si="229"/>
        <v>75.666666666666671</v>
      </c>
      <c r="Q2448" t="str">
        <f t="shared" si="233"/>
        <v>food</v>
      </c>
      <c r="R2448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17">
        <f t="shared" si="229"/>
        <v>31.691394658753708</v>
      </c>
      <c r="Q2449" t="str">
        <f t="shared" si="233"/>
        <v>food</v>
      </c>
      <c r="R2449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17">
        <f t="shared" si="229"/>
        <v>47.777777777777779</v>
      </c>
      <c r="Q2450" t="str">
        <f t="shared" si="233"/>
        <v>food</v>
      </c>
      <c r="R2450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17">
        <f t="shared" si="229"/>
        <v>90</v>
      </c>
      <c r="Q2451" t="str">
        <f t="shared" si="233"/>
        <v>food</v>
      </c>
      <c r="R2451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17">
        <f t="shared" si="229"/>
        <v>149.31401960784314</v>
      </c>
      <c r="Q2452" t="str">
        <f t="shared" si="233"/>
        <v>food</v>
      </c>
      <c r="R2452" t="str">
        <f t="shared" si="230"/>
        <v>small batch</v>
      </c>
      <c r="S2452" s="9">
        <f t="shared" si="231"/>
        <v>41902.07240740741</v>
      </c>
      <c r="T2452" s="9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17">
        <f t="shared" si="229"/>
        <v>62.06989247311828</v>
      </c>
      <c r="Q2453" t="str">
        <f t="shared" si="233"/>
        <v>food</v>
      </c>
      <c r="R2453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17">
        <f t="shared" si="229"/>
        <v>53.4</v>
      </c>
      <c r="Q2454" t="str">
        <f t="shared" si="233"/>
        <v>food</v>
      </c>
      <c r="R2454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17">
        <f t="shared" si="229"/>
        <v>69.268656716417908</v>
      </c>
      <c r="Q2455" t="str">
        <f t="shared" si="233"/>
        <v>food</v>
      </c>
      <c r="R2455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17">
        <f t="shared" si="229"/>
        <v>271.50769230769231</v>
      </c>
      <c r="Q2456" t="str">
        <f t="shared" si="233"/>
        <v>food</v>
      </c>
      <c r="R2456" t="str">
        <f t="shared" si="230"/>
        <v>small batch</v>
      </c>
      <c r="S2456" s="9">
        <f t="shared" si="231"/>
        <v>42770.201481481476</v>
      </c>
      <c r="T2456" s="9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17">
        <f t="shared" si="229"/>
        <v>34.125</v>
      </c>
      <c r="Q2457" t="str">
        <f t="shared" si="233"/>
        <v>food</v>
      </c>
      <c r="R2457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17">
        <f t="shared" si="229"/>
        <v>40.492537313432834</v>
      </c>
      <c r="Q2458" t="str">
        <f t="shared" si="233"/>
        <v>food</v>
      </c>
      <c r="R2458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17">
        <f t="shared" si="229"/>
        <v>189.75806451612902</v>
      </c>
      <c r="Q2459" t="str">
        <f t="shared" si="233"/>
        <v>food</v>
      </c>
      <c r="R2459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17">
        <f t="shared" si="229"/>
        <v>68.862499999999997</v>
      </c>
      <c r="Q2460" t="str">
        <f t="shared" si="233"/>
        <v>food</v>
      </c>
      <c r="R2460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17">
        <f t="shared" si="229"/>
        <v>108.77659574468085</v>
      </c>
      <c r="Q2461" t="str">
        <f t="shared" si="233"/>
        <v>food</v>
      </c>
      <c r="R2461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17">
        <f t="shared" si="229"/>
        <v>125.98529411764706</v>
      </c>
      <c r="Q2462" t="str">
        <f t="shared" si="233"/>
        <v>food</v>
      </c>
      <c r="R2462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17">
        <f t="shared" si="229"/>
        <v>90.523255813953483</v>
      </c>
      <c r="Q2463" t="str">
        <f t="shared" si="233"/>
        <v>music</v>
      </c>
      <c r="R2463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17">
        <f t="shared" si="229"/>
        <v>28.880434782608695</v>
      </c>
      <c r="Q2464" t="str">
        <f t="shared" si="233"/>
        <v>music</v>
      </c>
      <c r="R2464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17">
        <f t="shared" si="229"/>
        <v>31</v>
      </c>
      <c r="Q2465" t="str">
        <f t="shared" si="233"/>
        <v>music</v>
      </c>
      <c r="R2465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17">
        <f t="shared" si="229"/>
        <v>51.674418604651166</v>
      </c>
      <c r="Q2466" t="str">
        <f t="shared" si="233"/>
        <v>music</v>
      </c>
      <c r="R246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17">
        <f t="shared" si="229"/>
        <v>26.270833333333332</v>
      </c>
      <c r="Q2467" t="str">
        <f t="shared" si="233"/>
        <v>music</v>
      </c>
      <c r="R2467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17">
        <f t="shared" si="229"/>
        <v>48.07692307692308</v>
      </c>
      <c r="Q2468" t="str">
        <f t="shared" si="233"/>
        <v>music</v>
      </c>
      <c r="R2468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17">
        <f t="shared" si="229"/>
        <v>27.558139534883722</v>
      </c>
      <c r="Q2469" t="str">
        <f t="shared" si="233"/>
        <v>music</v>
      </c>
      <c r="R2469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17">
        <f t="shared" si="229"/>
        <v>36.97137931034483</v>
      </c>
      <c r="Q2470" t="str">
        <f t="shared" si="233"/>
        <v>music</v>
      </c>
      <c r="R2470" t="str">
        <f t="shared" si="230"/>
        <v>indie rock</v>
      </c>
      <c r="S2470" s="9">
        <f t="shared" si="231"/>
        <v>41174.154178240737</v>
      </c>
      <c r="T2470" s="9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17">
        <f t="shared" si="229"/>
        <v>29.021276595744681</v>
      </c>
      <c r="Q2471" t="str">
        <f t="shared" si="233"/>
        <v>music</v>
      </c>
      <c r="R2471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17">
        <f t="shared" si="229"/>
        <v>28.65666666666667</v>
      </c>
      <c r="Q2472" t="str">
        <f t="shared" si="233"/>
        <v>music</v>
      </c>
      <c r="R2472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17">
        <f t="shared" si="229"/>
        <v>37.647058823529413</v>
      </c>
      <c r="Q2473" t="str">
        <f t="shared" si="233"/>
        <v>music</v>
      </c>
      <c r="R2473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17">
        <f t="shared" si="229"/>
        <v>97.904038461538462</v>
      </c>
      <c r="Q2474" t="str">
        <f t="shared" si="233"/>
        <v>music</v>
      </c>
      <c r="R2474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17">
        <f t="shared" si="229"/>
        <v>42.553191489361701</v>
      </c>
      <c r="Q2475" t="str">
        <f t="shared" si="233"/>
        <v>music</v>
      </c>
      <c r="R2475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17">
        <f t="shared" si="229"/>
        <v>131.58368421052631</v>
      </c>
      <c r="Q2476" t="str">
        <f t="shared" si="233"/>
        <v>music</v>
      </c>
      <c r="R247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17">
        <f t="shared" si="229"/>
        <v>32.320987654320987</v>
      </c>
      <c r="Q2477" t="str">
        <f t="shared" si="233"/>
        <v>music</v>
      </c>
      <c r="R2477" t="str">
        <f t="shared" si="230"/>
        <v>indie rock</v>
      </c>
      <c r="S2477" s="9">
        <f t="shared" si="231"/>
        <v>40310.287673611114</v>
      </c>
      <c r="T2477" s="9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17">
        <f t="shared" si="229"/>
        <v>61.103999999999999</v>
      </c>
      <c r="Q2478" t="str">
        <f t="shared" si="233"/>
        <v>music</v>
      </c>
      <c r="R2478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17">
        <f t="shared" si="229"/>
        <v>31.341463414634145</v>
      </c>
      <c r="Q2479" t="str">
        <f t="shared" si="233"/>
        <v>music</v>
      </c>
      <c r="R2479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17">
        <f t="shared" si="229"/>
        <v>129.1139240506329</v>
      </c>
      <c r="Q2480" t="str">
        <f t="shared" si="233"/>
        <v>music</v>
      </c>
      <c r="R2480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17">
        <f t="shared" si="229"/>
        <v>25.020624999999999</v>
      </c>
      <c r="Q2481" t="str">
        <f t="shared" si="233"/>
        <v>music</v>
      </c>
      <c r="R2481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17">
        <f t="shared" si="229"/>
        <v>250</v>
      </c>
      <c r="Q2482" t="str">
        <f t="shared" si="233"/>
        <v>music</v>
      </c>
      <c r="R2482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17">
        <f t="shared" si="229"/>
        <v>47.541473684210523</v>
      </c>
      <c r="Q2483" t="str">
        <f t="shared" si="233"/>
        <v>music</v>
      </c>
      <c r="R2483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17">
        <f t="shared" si="229"/>
        <v>40.04</v>
      </c>
      <c r="Q2484" t="str">
        <f t="shared" si="233"/>
        <v>music</v>
      </c>
      <c r="R2484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17">
        <f t="shared" si="229"/>
        <v>65.84210526315789</v>
      </c>
      <c r="Q2485" t="str">
        <f t="shared" si="233"/>
        <v>music</v>
      </c>
      <c r="R2485" t="str">
        <f t="shared" si="230"/>
        <v>indie rock</v>
      </c>
      <c r="S2485" s="9">
        <f t="shared" si="231"/>
        <v>40970.750034722223</v>
      </c>
      <c r="T2485" s="9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17">
        <f t="shared" si="229"/>
        <v>46.401222222222216</v>
      </c>
      <c r="Q2486" t="str">
        <f t="shared" si="233"/>
        <v>music</v>
      </c>
      <c r="R248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17">
        <f t="shared" si="229"/>
        <v>50.365853658536587</v>
      </c>
      <c r="Q2487" t="str">
        <f t="shared" si="233"/>
        <v>music</v>
      </c>
      <c r="R2487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17">
        <f t="shared" si="229"/>
        <v>26.566666666666666</v>
      </c>
      <c r="Q2488" t="str">
        <f t="shared" si="233"/>
        <v>music</v>
      </c>
      <c r="R2488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17">
        <f t="shared" si="229"/>
        <v>39.493684210526318</v>
      </c>
      <c r="Q2489" t="str">
        <f t="shared" si="233"/>
        <v>music</v>
      </c>
      <c r="R2489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17">
        <f t="shared" si="229"/>
        <v>49.246153846153845</v>
      </c>
      <c r="Q2490" t="str">
        <f t="shared" si="233"/>
        <v>music</v>
      </c>
      <c r="R2490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17">
        <f t="shared" si="229"/>
        <v>62.38</v>
      </c>
      <c r="Q2491" t="str">
        <f t="shared" si="233"/>
        <v>music</v>
      </c>
      <c r="R2491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17">
        <f t="shared" si="229"/>
        <v>37.9375</v>
      </c>
      <c r="Q2492" t="str">
        <f t="shared" si="233"/>
        <v>music</v>
      </c>
      <c r="R2492" t="str">
        <f t="shared" si="230"/>
        <v>indie rock</v>
      </c>
      <c r="S2492" s="9">
        <f t="shared" si="231"/>
        <v>41023.227731481478</v>
      </c>
      <c r="T2492" s="9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17">
        <f t="shared" si="229"/>
        <v>51.6</v>
      </c>
      <c r="Q2493" t="str">
        <f t="shared" si="233"/>
        <v>music</v>
      </c>
      <c r="R2493" t="str">
        <f t="shared" si="230"/>
        <v>indie rock</v>
      </c>
      <c r="S2493" s="9">
        <f t="shared" si="231"/>
        <v>40542.839282407411</v>
      </c>
      <c r="T2493" s="9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17">
        <f t="shared" si="229"/>
        <v>27.777777777777779</v>
      </c>
      <c r="Q2494" t="str">
        <f t="shared" si="233"/>
        <v>music</v>
      </c>
      <c r="R2494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17">
        <f t="shared" si="229"/>
        <v>99.382239382239376</v>
      </c>
      <c r="Q2495" t="str">
        <f t="shared" si="233"/>
        <v>music</v>
      </c>
      <c r="R2495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17">
        <f t="shared" si="229"/>
        <v>38.848205128205123</v>
      </c>
      <c r="Q2496" t="str">
        <f t="shared" si="233"/>
        <v>music</v>
      </c>
      <c r="R2496" t="str">
        <f t="shared" si="230"/>
        <v>indie rock</v>
      </c>
      <c r="S2496" s="9">
        <f t="shared" si="231"/>
        <v>41022.645185185182</v>
      </c>
      <c r="T2496" s="9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ref="O2497:O2560" si="234">E2497/D2497</f>
        <v>1.2753666666666665</v>
      </c>
      <c r="P2497" s="17">
        <f t="shared" si="229"/>
        <v>45.548809523809524</v>
      </c>
      <c r="Q2497" t="str">
        <f t="shared" si="233"/>
        <v>music</v>
      </c>
      <c r="R2497" t="str">
        <f t="shared" si="230"/>
        <v>indie rock</v>
      </c>
      <c r="S2497" s="9">
        <f t="shared" si="231"/>
        <v>41036.946469907409</v>
      </c>
      <c r="T2497" s="9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4"/>
        <v>1</v>
      </c>
      <c r="P2498" s="17">
        <f t="shared" si="229"/>
        <v>600</v>
      </c>
      <c r="Q2498" t="str">
        <f t="shared" si="233"/>
        <v>music</v>
      </c>
      <c r="R2498" t="str">
        <f t="shared" si="230"/>
        <v>indie rock</v>
      </c>
      <c r="S2498" s="9">
        <f t="shared" si="231"/>
        <v>41327.996435185189</v>
      </c>
      <c r="T2498" s="9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17">
        <f t="shared" ref="P2499:P2562" si="235">IFERROR(E2499/L2499,0)</f>
        <v>80.551071428571419</v>
      </c>
      <c r="Q2499" t="str">
        <f t="shared" si="233"/>
        <v>music</v>
      </c>
      <c r="R2499" t="str">
        <f t="shared" ref="R2499:R2562" si="236">RIGHT(N2499,LEN(N2499)-SEARCH("/",N2499,1))</f>
        <v>indie rock</v>
      </c>
      <c r="S2499" s="9">
        <f t="shared" ref="S2499:S2562" si="237">((((J2499/60)/60)/24)+DATE(1970,1,1))</f>
        <v>40730.878912037035</v>
      </c>
      <c r="T2499" s="9">
        <f t="shared" ref="T2499:T2562" si="238">((((I2499/60)/60)/24)+DATE(1970,1,1))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17">
        <f t="shared" si="235"/>
        <v>52.8</v>
      </c>
      <c r="Q2500" t="str">
        <f t="shared" ref="Q2500:Q2563" si="239">LEFT(N2500, SEARCH("/",N2500,1)-1)</f>
        <v>music</v>
      </c>
      <c r="R2500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17">
        <f t="shared" si="235"/>
        <v>47.676470588235297</v>
      </c>
      <c r="Q2501" t="str">
        <f t="shared" si="239"/>
        <v>music</v>
      </c>
      <c r="R2501" t="str">
        <f t="shared" si="236"/>
        <v>indie rock</v>
      </c>
      <c r="S2501" s="9">
        <f t="shared" si="237"/>
        <v>41226.648576388885</v>
      </c>
      <c r="T2501" s="9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17">
        <f t="shared" si="235"/>
        <v>23.448275862068964</v>
      </c>
      <c r="Q2502" t="str">
        <f t="shared" si="239"/>
        <v>music</v>
      </c>
      <c r="R2502" t="str">
        <f t="shared" si="236"/>
        <v>indie rock</v>
      </c>
      <c r="S2502" s="9">
        <f t="shared" si="237"/>
        <v>41053.772858796299</v>
      </c>
      <c r="T2502" s="9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17">
        <f t="shared" si="235"/>
        <v>40.142857142857146</v>
      </c>
      <c r="Q2503" t="str">
        <f t="shared" si="239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17">
        <f t="shared" si="235"/>
        <v>17.2</v>
      </c>
      <c r="Q2504" t="str">
        <f t="shared" si="239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17">
        <f t="shared" si="235"/>
        <v>0</v>
      </c>
      <c r="Q2505" t="str">
        <f t="shared" si="239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17">
        <f t="shared" si="235"/>
        <v>0</v>
      </c>
      <c r="Q2506" t="str">
        <f t="shared" si="239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17">
        <f t="shared" si="235"/>
        <v>0</v>
      </c>
      <c r="Q2507" t="str">
        <f t="shared" si="239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17">
        <f t="shared" si="235"/>
        <v>15</v>
      </c>
      <c r="Q2508" t="str">
        <f t="shared" si="239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17">
        <f t="shared" si="235"/>
        <v>0</v>
      </c>
      <c r="Q2509" t="str">
        <f t="shared" si="239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17">
        <f t="shared" si="235"/>
        <v>0</v>
      </c>
      <c r="Q2510" t="str">
        <f t="shared" si="239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17">
        <f t="shared" si="235"/>
        <v>35.714285714285715</v>
      </c>
      <c r="Q2511" t="str">
        <f t="shared" si="239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17">
        <f t="shared" si="235"/>
        <v>37.5</v>
      </c>
      <c r="Q2512" t="str">
        <f t="shared" si="239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17">
        <f t="shared" si="235"/>
        <v>0</v>
      </c>
      <c r="Q2513" t="str">
        <f t="shared" si="239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17">
        <f t="shared" si="235"/>
        <v>0</v>
      </c>
      <c r="Q2514" t="str">
        <f t="shared" si="239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17">
        <f t="shared" si="235"/>
        <v>0</v>
      </c>
      <c r="Q2515" t="str">
        <f t="shared" si="239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17">
        <f t="shared" si="235"/>
        <v>52.5</v>
      </c>
      <c r="Q2516" t="str">
        <f t="shared" si="239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17">
        <f t="shared" si="235"/>
        <v>77.5</v>
      </c>
      <c r="Q2517" t="str">
        <f t="shared" si="239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17">
        <f t="shared" si="235"/>
        <v>0</v>
      </c>
      <c r="Q2518" t="str">
        <f t="shared" si="239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17">
        <f t="shared" si="235"/>
        <v>53.545454545454547</v>
      </c>
      <c r="Q2519" t="str">
        <f t="shared" si="239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17">
        <f t="shared" si="235"/>
        <v>0</v>
      </c>
      <c r="Q2520" t="str">
        <f t="shared" si="239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17">
        <f t="shared" si="235"/>
        <v>16.25</v>
      </c>
      <c r="Q2521" t="str">
        <f t="shared" si="239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17">
        <f t="shared" si="235"/>
        <v>0</v>
      </c>
      <c r="Q2522" t="str">
        <f t="shared" si="239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17">
        <f t="shared" si="235"/>
        <v>103.68174242424243</v>
      </c>
      <c r="Q2523" t="str">
        <f t="shared" si="239"/>
        <v>music</v>
      </c>
      <c r="R2523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17">
        <f t="shared" si="235"/>
        <v>185.18518518518519</v>
      </c>
      <c r="Q2524" t="str">
        <f t="shared" si="239"/>
        <v>music</v>
      </c>
      <c r="R2524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17">
        <f t="shared" si="235"/>
        <v>54.153846153846153</v>
      </c>
      <c r="Q2525" t="str">
        <f t="shared" si="239"/>
        <v>music</v>
      </c>
      <c r="R2525" t="str">
        <f t="shared" si="236"/>
        <v>classical music</v>
      </c>
      <c r="S2525" s="9">
        <f t="shared" si="237"/>
        <v>41930.975601851853</v>
      </c>
      <c r="T2525" s="9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17">
        <f t="shared" si="235"/>
        <v>177.2093023255814</v>
      </c>
      <c r="Q2526" t="str">
        <f t="shared" si="239"/>
        <v>music</v>
      </c>
      <c r="R252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17">
        <f t="shared" si="235"/>
        <v>100.325</v>
      </c>
      <c r="Q2527" t="str">
        <f t="shared" si="239"/>
        <v>music</v>
      </c>
      <c r="R2527" t="str">
        <f t="shared" si="236"/>
        <v>classical music</v>
      </c>
      <c r="S2527" s="9">
        <f t="shared" si="237"/>
        <v>41058.844571759262</v>
      </c>
      <c r="T2527" s="9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17">
        <f t="shared" si="235"/>
        <v>136.90909090909091</v>
      </c>
      <c r="Q2528" t="str">
        <f t="shared" si="239"/>
        <v>music</v>
      </c>
      <c r="R2528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17">
        <f t="shared" si="235"/>
        <v>57.535211267605632</v>
      </c>
      <c r="Q2529" t="str">
        <f t="shared" si="239"/>
        <v>music</v>
      </c>
      <c r="R2529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17">
        <f t="shared" si="235"/>
        <v>52.962839506172834</v>
      </c>
      <c r="Q2530" t="str">
        <f t="shared" si="239"/>
        <v>music</v>
      </c>
      <c r="R2530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17">
        <f t="shared" si="235"/>
        <v>82.328947368421055</v>
      </c>
      <c r="Q2531" t="str">
        <f t="shared" si="239"/>
        <v>music</v>
      </c>
      <c r="R2531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17">
        <f t="shared" si="235"/>
        <v>135.41666666666666</v>
      </c>
      <c r="Q2532" t="str">
        <f t="shared" si="239"/>
        <v>music</v>
      </c>
      <c r="R2532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17">
        <f t="shared" si="235"/>
        <v>74.06557377049181</v>
      </c>
      <c r="Q2533" t="str">
        <f t="shared" si="239"/>
        <v>music</v>
      </c>
      <c r="R2533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17">
        <f t="shared" si="235"/>
        <v>84.083333333333329</v>
      </c>
      <c r="Q2534" t="str">
        <f t="shared" si="239"/>
        <v>music</v>
      </c>
      <c r="R2534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17">
        <f t="shared" si="235"/>
        <v>61.029411764705884</v>
      </c>
      <c r="Q2535" t="str">
        <f t="shared" si="239"/>
        <v>music</v>
      </c>
      <c r="R2535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17">
        <f t="shared" si="235"/>
        <v>150</v>
      </c>
      <c r="Q2536" t="str">
        <f t="shared" si="239"/>
        <v>music</v>
      </c>
      <c r="R2536" t="str">
        <f t="shared" si="236"/>
        <v>classical music</v>
      </c>
      <c r="S2536" s="9">
        <f t="shared" si="237"/>
        <v>40127.700370370374</v>
      </c>
      <c r="T2536" s="9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17">
        <f t="shared" si="235"/>
        <v>266.08974358974359</v>
      </c>
      <c r="Q2537" t="str">
        <f t="shared" si="239"/>
        <v>music</v>
      </c>
      <c r="R2537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17">
        <f t="shared" si="235"/>
        <v>7.25</v>
      </c>
      <c r="Q2538" t="str">
        <f t="shared" si="239"/>
        <v>music</v>
      </c>
      <c r="R2538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17">
        <f t="shared" si="235"/>
        <v>100</v>
      </c>
      <c r="Q2539" t="str">
        <f t="shared" si="239"/>
        <v>music</v>
      </c>
      <c r="R2539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17">
        <f t="shared" si="235"/>
        <v>109.96308108108107</v>
      </c>
      <c r="Q2540" t="str">
        <f t="shared" si="239"/>
        <v>music</v>
      </c>
      <c r="R2540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17">
        <f t="shared" si="235"/>
        <v>169.91525423728814</v>
      </c>
      <c r="Q2541" t="str">
        <f t="shared" si="239"/>
        <v>music</v>
      </c>
      <c r="R2541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17">
        <f t="shared" si="235"/>
        <v>95.740740740740748</v>
      </c>
      <c r="Q2542" t="str">
        <f t="shared" si="239"/>
        <v>music</v>
      </c>
      <c r="R2542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17">
        <f t="shared" si="235"/>
        <v>59.460317460317462</v>
      </c>
      <c r="Q2543" t="str">
        <f t="shared" si="239"/>
        <v>music</v>
      </c>
      <c r="R2543" t="str">
        <f t="shared" si="236"/>
        <v>classical music</v>
      </c>
      <c r="S2543" s="9">
        <f t="shared" si="237"/>
        <v>41483.449282407404</v>
      </c>
      <c r="T2543" s="9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17">
        <f t="shared" si="235"/>
        <v>55.769230769230766</v>
      </c>
      <c r="Q2544" t="str">
        <f t="shared" si="239"/>
        <v>music</v>
      </c>
      <c r="R2544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17">
        <f t="shared" si="235"/>
        <v>30.076923076923077</v>
      </c>
      <c r="Q2545" t="str">
        <f t="shared" si="239"/>
        <v>music</v>
      </c>
      <c r="R2545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17">
        <f t="shared" si="235"/>
        <v>88.438596491228068</v>
      </c>
      <c r="Q2546" t="str">
        <f t="shared" si="239"/>
        <v>music</v>
      </c>
      <c r="R254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17">
        <f t="shared" si="235"/>
        <v>64.032786885245898</v>
      </c>
      <c r="Q2547" t="str">
        <f t="shared" si="239"/>
        <v>music</v>
      </c>
      <c r="R2547" t="str">
        <f t="shared" si="236"/>
        <v>classical music</v>
      </c>
      <c r="S2547" s="9">
        <f t="shared" si="237"/>
        <v>42027.13817129629</v>
      </c>
      <c r="T2547" s="9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17">
        <f t="shared" si="235"/>
        <v>60.153846153846153</v>
      </c>
      <c r="Q2548" t="str">
        <f t="shared" si="239"/>
        <v>music</v>
      </c>
      <c r="R2548" t="str">
        <f t="shared" si="236"/>
        <v>classical music</v>
      </c>
      <c r="S2548" s="9">
        <f t="shared" si="237"/>
        <v>41524.858553240738</v>
      </c>
      <c r="T2548" s="9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17">
        <f t="shared" si="235"/>
        <v>49.194029850746269</v>
      </c>
      <c r="Q2549" t="str">
        <f t="shared" si="239"/>
        <v>music</v>
      </c>
      <c r="R2549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17">
        <f t="shared" si="235"/>
        <v>165.16216216216216</v>
      </c>
      <c r="Q2550" t="str">
        <f t="shared" si="239"/>
        <v>music</v>
      </c>
      <c r="R2550" t="str">
        <f t="shared" si="236"/>
        <v>classical music</v>
      </c>
      <c r="S2550" s="9">
        <f t="shared" si="237"/>
        <v>42618.625428240746</v>
      </c>
      <c r="T2550" s="9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17">
        <f t="shared" si="235"/>
        <v>43.621621621621621</v>
      </c>
      <c r="Q2551" t="str">
        <f t="shared" si="239"/>
        <v>music</v>
      </c>
      <c r="R2551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17">
        <f t="shared" si="235"/>
        <v>43.7</v>
      </c>
      <c r="Q2552" t="str">
        <f t="shared" si="239"/>
        <v>music</v>
      </c>
      <c r="R2552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17">
        <f t="shared" si="235"/>
        <v>67.419642857142861</v>
      </c>
      <c r="Q2553" t="str">
        <f t="shared" si="239"/>
        <v>music</v>
      </c>
      <c r="R2553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17">
        <f t="shared" si="235"/>
        <v>177.5</v>
      </c>
      <c r="Q2554" t="str">
        <f t="shared" si="239"/>
        <v>music</v>
      </c>
      <c r="R2554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17">
        <f t="shared" si="235"/>
        <v>38.883333333333333</v>
      </c>
      <c r="Q2555" t="str">
        <f t="shared" si="239"/>
        <v>music</v>
      </c>
      <c r="R2555" t="str">
        <f t="shared" si="236"/>
        <v>classical music</v>
      </c>
      <c r="S2555" s="9">
        <f t="shared" si="237"/>
        <v>41113.199155092596</v>
      </c>
      <c r="T2555" s="9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17">
        <f t="shared" si="235"/>
        <v>54.985074626865675</v>
      </c>
      <c r="Q2556" t="str">
        <f t="shared" si="239"/>
        <v>music</v>
      </c>
      <c r="R255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17">
        <f t="shared" si="235"/>
        <v>61.342857142857142</v>
      </c>
      <c r="Q2557" t="str">
        <f t="shared" si="239"/>
        <v>music</v>
      </c>
      <c r="R2557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17">
        <f t="shared" si="235"/>
        <v>23.117647058823529</v>
      </c>
      <c r="Q2558" t="str">
        <f t="shared" si="239"/>
        <v>music</v>
      </c>
      <c r="R2558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17">
        <f t="shared" si="235"/>
        <v>29.611111111111111</v>
      </c>
      <c r="Q2559" t="str">
        <f t="shared" si="239"/>
        <v>music</v>
      </c>
      <c r="R2559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17">
        <f t="shared" si="235"/>
        <v>75.611111111111114</v>
      </c>
      <c r="Q2560" t="str">
        <f t="shared" si="239"/>
        <v>music</v>
      </c>
      <c r="R2560" t="str">
        <f t="shared" si="236"/>
        <v>classical music</v>
      </c>
      <c r="S2560" s="9">
        <f t="shared" si="237"/>
        <v>42093.860023148154</v>
      </c>
      <c r="T2560" s="9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ref="O2561:O2624" si="240">E2561/D2561</f>
        <v>1.1125</v>
      </c>
      <c r="P2561" s="17">
        <f t="shared" si="235"/>
        <v>35.6</v>
      </c>
      <c r="Q2561" t="str">
        <f t="shared" si="239"/>
        <v>music</v>
      </c>
      <c r="R2561" t="str">
        <f t="shared" si="236"/>
        <v>classical music</v>
      </c>
      <c r="S2561" s="9">
        <f t="shared" si="237"/>
        <v>40829.873657407406</v>
      </c>
      <c r="T2561" s="9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0"/>
        <v>1.0009999999999999</v>
      </c>
      <c r="P2562" s="17">
        <f t="shared" si="235"/>
        <v>143</v>
      </c>
      <c r="Q2562" t="str">
        <f t="shared" si="239"/>
        <v>music</v>
      </c>
      <c r="R2562" t="str">
        <f t="shared" si="236"/>
        <v>classical music</v>
      </c>
      <c r="S2562" s="9">
        <f t="shared" si="237"/>
        <v>42039.951087962967</v>
      </c>
      <c r="T2562" s="9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17">
        <f t="shared" ref="P2563:P2626" si="241">IFERROR(E2563/L2563,0)</f>
        <v>0</v>
      </c>
      <c r="Q2563" t="str">
        <f t="shared" si="239"/>
        <v>food</v>
      </c>
      <c r="R2563" t="str">
        <f t="shared" ref="R2563:R2626" si="242">RIGHT(N2563,LEN(N2563)-SEARCH("/",N2563,1))</f>
        <v>food trucks</v>
      </c>
      <c r="S2563" s="9">
        <f t="shared" ref="S2563:S2626" si="243">((((J2563/60)/60)/24)+DATE(1970,1,1))</f>
        <v>42260.528807870374</v>
      </c>
      <c r="T2563" s="9">
        <f t="shared" ref="T2563:T2626" si="244">((((I2563/60)/60)/24)+DATE(1970,1,1))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17">
        <f t="shared" si="241"/>
        <v>25</v>
      </c>
      <c r="Q2564" t="str">
        <f t="shared" ref="Q2564:Q2627" si="245">LEFT(N2564, SEARCH("/",N2564,1)-1)</f>
        <v>food</v>
      </c>
      <c r="R2564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17">
        <f t="shared" si="241"/>
        <v>0</v>
      </c>
      <c r="Q2565" t="str">
        <f t="shared" si="245"/>
        <v>food</v>
      </c>
      <c r="R2565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17">
        <f t="shared" si="241"/>
        <v>0</v>
      </c>
      <c r="Q2566" t="str">
        <f t="shared" si="245"/>
        <v>food</v>
      </c>
      <c r="R256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17">
        <f t="shared" si="241"/>
        <v>100</v>
      </c>
      <c r="Q2567" t="str">
        <f t="shared" si="245"/>
        <v>food</v>
      </c>
      <c r="R2567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17">
        <f t="shared" si="241"/>
        <v>0</v>
      </c>
      <c r="Q2568" t="str">
        <f t="shared" si="245"/>
        <v>food</v>
      </c>
      <c r="R2568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17">
        <f t="shared" si="241"/>
        <v>60</v>
      </c>
      <c r="Q2569" t="str">
        <f t="shared" si="245"/>
        <v>food</v>
      </c>
      <c r="R2569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17">
        <f t="shared" si="241"/>
        <v>50</v>
      </c>
      <c r="Q2570" t="str">
        <f t="shared" si="245"/>
        <v>food</v>
      </c>
      <c r="R2570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17">
        <f t="shared" si="241"/>
        <v>72.5</v>
      </c>
      <c r="Q2571" t="str">
        <f t="shared" si="245"/>
        <v>food</v>
      </c>
      <c r="R2571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17">
        <f t="shared" si="241"/>
        <v>29.5</v>
      </c>
      <c r="Q2572" t="str">
        <f t="shared" si="245"/>
        <v>food</v>
      </c>
      <c r="R2572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17">
        <f t="shared" si="241"/>
        <v>62.5</v>
      </c>
      <c r="Q2573" t="str">
        <f t="shared" si="245"/>
        <v>food</v>
      </c>
      <c r="R2573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17">
        <f t="shared" si="241"/>
        <v>0</v>
      </c>
      <c r="Q2574" t="str">
        <f t="shared" si="245"/>
        <v>food</v>
      </c>
      <c r="R2574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17">
        <f t="shared" si="241"/>
        <v>0</v>
      </c>
      <c r="Q2575" t="str">
        <f t="shared" si="245"/>
        <v>food</v>
      </c>
      <c r="R2575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17">
        <f t="shared" si="241"/>
        <v>0</v>
      </c>
      <c r="Q2576" t="str">
        <f t="shared" si="245"/>
        <v>food</v>
      </c>
      <c r="R257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17">
        <f t="shared" si="241"/>
        <v>0</v>
      </c>
      <c r="Q2577" t="str">
        <f t="shared" si="245"/>
        <v>food</v>
      </c>
      <c r="R2577" t="str">
        <f t="shared" si="242"/>
        <v>food trucks</v>
      </c>
      <c r="S2577" s="9">
        <f t="shared" si="243"/>
        <v>41986.108726851846</v>
      </c>
      <c r="T2577" s="9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17">
        <f t="shared" si="241"/>
        <v>0</v>
      </c>
      <c r="Q2578" t="str">
        <f t="shared" si="245"/>
        <v>food</v>
      </c>
      <c r="R2578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17">
        <f t="shared" si="241"/>
        <v>0</v>
      </c>
      <c r="Q2579" t="str">
        <f t="shared" si="245"/>
        <v>food</v>
      </c>
      <c r="R2579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17">
        <f t="shared" si="241"/>
        <v>0</v>
      </c>
      <c r="Q2580" t="str">
        <f t="shared" si="245"/>
        <v>food</v>
      </c>
      <c r="R2580" t="str">
        <f t="shared" si="242"/>
        <v>food trucks</v>
      </c>
      <c r="S2580" s="9">
        <f t="shared" si="243"/>
        <v>42238.022905092599</v>
      </c>
      <c r="T2580" s="9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17">
        <f t="shared" si="241"/>
        <v>23.083333333333332</v>
      </c>
      <c r="Q2581" t="str">
        <f t="shared" si="245"/>
        <v>food</v>
      </c>
      <c r="R2581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17">
        <f t="shared" si="241"/>
        <v>25.5</v>
      </c>
      <c r="Q2582" t="str">
        <f t="shared" si="245"/>
        <v>food</v>
      </c>
      <c r="R2582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17">
        <f t="shared" si="241"/>
        <v>48.18181818181818</v>
      </c>
      <c r="Q2583" t="str">
        <f t="shared" si="245"/>
        <v>food</v>
      </c>
      <c r="R2583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17">
        <f t="shared" si="241"/>
        <v>1</v>
      </c>
      <c r="Q2584" t="str">
        <f t="shared" si="245"/>
        <v>food</v>
      </c>
      <c r="R2584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17">
        <f t="shared" si="241"/>
        <v>1</v>
      </c>
      <c r="Q2585" t="str">
        <f t="shared" si="245"/>
        <v>food</v>
      </c>
      <c r="R2585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17">
        <f t="shared" si="241"/>
        <v>0</v>
      </c>
      <c r="Q2586" t="str">
        <f t="shared" si="245"/>
        <v>food</v>
      </c>
      <c r="R2586" t="str">
        <f t="shared" si="242"/>
        <v>food trucks</v>
      </c>
      <c r="S2586" s="9">
        <f t="shared" si="243"/>
        <v>42140.173252314817</v>
      </c>
      <c r="T2586" s="9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17">
        <f t="shared" si="241"/>
        <v>50</v>
      </c>
      <c r="Q2587" t="str">
        <f t="shared" si="245"/>
        <v>food</v>
      </c>
      <c r="R2587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17">
        <f t="shared" si="241"/>
        <v>5</v>
      </c>
      <c r="Q2588" t="str">
        <f t="shared" si="245"/>
        <v>food</v>
      </c>
      <c r="R2588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17">
        <f t="shared" si="241"/>
        <v>202.83333333333334</v>
      </c>
      <c r="Q2589" t="str">
        <f t="shared" si="245"/>
        <v>food</v>
      </c>
      <c r="R2589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17">
        <f t="shared" si="241"/>
        <v>29.125</v>
      </c>
      <c r="Q2590" t="str">
        <f t="shared" si="245"/>
        <v>food</v>
      </c>
      <c r="R2590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17">
        <f t="shared" si="241"/>
        <v>5</v>
      </c>
      <c r="Q2591" t="str">
        <f t="shared" si="245"/>
        <v>food</v>
      </c>
      <c r="R2591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17">
        <f t="shared" si="241"/>
        <v>0</v>
      </c>
      <c r="Q2592" t="str">
        <f t="shared" si="245"/>
        <v>food</v>
      </c>
      <c r="R2592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17">
        <f t="shared" si="241"/>
        <v>13</v>
      </c>
      <c r="Q2593" t="str">
        <f t="shared" si="245"/>
        <v>food</v>
      </c>
      <c r="R2593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17">
        <f t="shared" si="241"/>
        <v>50</v>
      </c>
      <c r="Q2594" t="str">
        <f t="shared" si="245"/>
        <v>food</v>
      </c>
      <c r="R2594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17">
        <f t="shared" si="241"/>
        <v>0</v>
      </c>
      <c r="Q2595" t="str">
        <f t="shared" si="245"/>
        <v>food</v>
      </c>
      <c r="R2595" t="str">
        <f t="shared" si="242"/>
        <v>food trucks</v>
      </c>
      <c r="S2595" s="9">
        <f t="shared" si="243"/>
        <v>42089.84520833334</v>
      </c>
      <c r="T2595" s="9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17">
        <f t="shared" si="241"/>
        <v>1</v>
      </c>
      <c r="Q2596" t="str">
        <f t="shared" si="245"/>
        <v>food</v>
      </c>
      <c r="R259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17">
        <f t="shared" si="241"/>
        <v>96.05263157894737</v>
      </c>
      <c r="Q2597" t="str">
        <f t="shared" si="245"/>
        <v>food</v>
      </c>
      <c r="R2597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17">
        <f t="shared" si="241"/>
        <v>305.77777777777777</v>
      </c>
      <c r="Q2598" t="str">
        <f t="shared" si="245"/>
        <v>food</v>
      </c>
      <c r="R2598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17">
        <f t="shared" si="241"/>
        <v>12.142857142857142</v>
      </c>
      <c r="Q2599" t="str">
        <f t="shared" si="245"/>
        <v>food</v>
      </c>
      <c r="R2599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17">
        <f t="shared" si="241"/>
        <v>83.571428571428569</v>
      </c>
      <c r="Q2600" t="str">
        <f t="shared" si="245"/>
        <v>food</v>
      </c>
      <c r="R2600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17">
        <f t="shared" si="241"/>
        <v>18</v>
      </c>
      <c r="Q2601" t="str">
        <f t="shared" si="245"/>
        <v>food</v>
      </c>
      <c r="R2601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17">
        <f t="shared" si="241"/>
        <v>115.53333333333333</v>
      </c>
      <c r="Q2602" t="str">
        <f t="shared" si="245"/>
        <v>food</v>
      </c>
      <c r="R2602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17">
        <f t="shared" si="241"/>
        <v>21.900662251655628</v>
      </c>
      <c r="Q2603" t="str">
        <f t="shared" si="245"/>
        <v>technology</v>
      </c>
      <c r="R2603" t="str">
        <f t="shared" si="242"/>
        <v>space 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17">
        <f t="shared" si="241"/>
        <v>80.022494887525568</v>
      </c>
      <c r="Q2604" t="str">
        <f t="shared" si="245"/>
        <v>technology</v>
      </c>
      <c r="R2604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17">
        <f t="shared" si="241"/>
        <v>35.520000000000003</v>
      </c>
      <c r="Q2605" t="str">
        <f t="shared" si="245"/>
        <v>technology</v>
      </c>
      <c r="R2605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17">
        <f t="shared" si="241"/>
        <v>64.933333333333323</v>
      </c>
      <c r="Q2606" t="str">
        <f t="shared" si="245"/>
        <v>technology</v>
      </c>
      <c r="R260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17">
        <f t="shared" si="241"/>
        <v>60.965703745743475</v>
      </c>
      <c r="Q2607" t="str">
        <f t="shared" si="245"/>
        <v>technology</v>
      </c>
      <c r="R2607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17">
        <f t="shared" si="241"/>
        <v>31.444155844155844</v>
      </c>
      <c r="Q2608" t="str">
        <f t="shared" si="245"/>
        <v>technology</v>
      </c>
      <c r="R2608" t="str">
        <f t="shared" si="242"/>
        <v>space 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17">
        <f t="shared" si="241"/>
        <v>81.949748743718587</v>
      </c>
      <c r="Q2609" t="str">
        <f t="shared" si="245"/>
        <v>technology</v>
      </c>
      <c r="R2609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17">
        <f t="shared" si="241"/>
        <v>58.92763157894737</v>
      </c>
      <c r="Q2610" t="str">
        <f t="shared" si="245"/>
        <v>technology</v>
      </c>
      <c r="R2610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17">
        <f t="shared" si="241"/>
        <v>157.29347633136095</v>
      </c>
      <c r="Q2611" t="str">
        <f t="shared" si="245"/>
        <v>technology</v>
      </c>
      <c r="R2611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17">
        <f t="shared" si="241"/>
        <v>55.758509532062391</v>
      </c>
      <c r="Q2612" t="str">
        <f t="shared" si="245"/>
        <v>technology</v>
      </c>
      <c r="R2612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17">
        <f t="shared" si="241"/>
        <v>83.802893802893806</v>
      </c>
      <c r="Q2613" t="str">
        <f t="shared" si="245"/>
        <v>technology</v>
      </c>
      <c r="R2613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17">
        <f t="shared" si="241"/>
        <v>58.422210884353746</v>
      </c>
      <c r="Q2614" t="str">
        <f t="shared" si="245"/>
        <v>technology</v>
      </c>
      <c r="R2614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17">
        <f t="shared" si="241"/>
        <v>270.57142857142856</v>
      </c>
      <c r="Q2615" t="str">
        <f t="shared" si="245"/>
        <v>technology</v>
      </c>
      <c r="R2615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17">
        <f t="shared" si="241"/>
        <v>107.1</v>
      </c>
      <c r="Q2616" t="str">
        <f t="shared" si="245"/>
        <v>technology</v>
      </c>
      <c r="R261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17">
        <f t="shared" si="241"/>
        <v>47.180555555555557</v>
      </c>
      <c r="Q2617" t="str">
        <f t="shared" si="245"/>
        <v>technology</v>
      </c>
      <c r="R2617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17">
        <f t="shared" si="241"/>
        <v>120.30882352941177</v>
      </c>
      <c r="Q2618" t="str">
        <f t="shared" si="245"/>
        <v>technology</v>
      </c>
      <c r="R2618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17">
        <f t="shared" si="241"/>
        <v>27.59748427672956</v>
      </c>
      <c r="Q2619" t="str">
        <f t="shared" si="245"/>
        <v>technology</v>
      </c>
      <c r="R2619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17">
        <f t="shared" si="241"/>
        <v>205.2987012987013</v>
      </c>
      <c r="Q2620" t="str">
        <f t="shared" si="245"/>
        <v>technology</v>
      </c>
      <c r="R2620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17">
        <f t="shared" si="241"/>
        <v>35.547169811320757</v>
      </c>
      <c r="Q2621" t="str">
        <f t="shared" si="245"/>
        <v>technology</v>
      </c>
      <c r="R2621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17">
        <f t="shared" si="241"/>
        <v>74.639488409272587</v>
      </c>
      <c r="Q2622" t="str">
        <f t="shared" si="245"/>
        <v>technology</v>
      </c>
      <c r="R2622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17">
        <f t="shared" si="241"/>
        <v>47.058064516129029</v>
      </c>
      <c r="Q2623" t="str">
        <f t="shared" si="245"/>
        <v>technology</v>
      </c>
      <c r="R2623" t="str">
        <f t="shared" si="242"/>
        <v>space exploration</v>
      </c>
      <c r="S2623" s="9">
        <f t="shared" si="243"/>
        <v>42115.74754629629</v>
      </c>
      <c r="T2623" s="9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17">
        <f t="shared" si="241"/>
        <v>26.591351351351353</v>
      </c>
      <c r="Q2624" t="str">
        <f t="shared" si="245"/>
        <v>technology</v>
      </c>
      <c r="R2624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ref="O2625:O2688" si="246">E2625/D2625</f>
        <v>1.1399999999999999</v>
      </c>
      <c r="P2625" s="17">
        <f t="shared" si="241"/>
        <v>36.774193548387096</v>
      </c>
      <c r="Q2625" t="str">
        <f t="shared" si="245"/>
        <v>technology</v>
      </c>
      <c r="R2625" t="str">
        <f t="shared" si="242"/>
        <v>space 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6"/>
        <v>13.794206249999998</v>
      </c>
      <c r="P2626" s="17">
        <f t="shared" si="241"/>
        <v>31.820544982698959</v>
      </c>
      <c r="Q2626" t="str">
        <f t="shared" si="245"/>
        <v>technology</v>
      </c>
      <c r="R2626" t="str">
        <f t="shared" si="242"/>
        <v>space exploration</v>
      </c>
      <c r="S2626" s="9">
        <f t="shared" si="243"/>
        <v>41144.42155092593</v>
      </c>
      <c r="T2626" s="9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17">
        <f t="shared" ref="P2627:P2690" si="247">IFERROR(E2627/L2627,0)</f>
        <v>27.576923076923077</v>
      </c>
      <c r="Q2627" t="str">
        <f t="shared" si="245"/>
        <v>technology</v>
      </c>
      <c r="R2627" t="str">
        <f t="shared" ref="R2627:R2690" si="248">RIGHT(N2627,LEN(N2627)-SEARCH("/",N2627,1))</f>
        <v>space exploration</v>
      </c>
      <c r="S2627" s="9">
        <f t="shared" ref="S2627:S2690" si="249">((((J2627/60)/60)/24)+DATE(1970,1,1))</f>
        <v>42658.810277777782</v>
      </c>
      <c r="T2627" s="9">
        <f t="shared" ref="T2627:T2690" si="250">((((I2627/60)/60)/24)+DATE(1970,1,1))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17">
        <f t="shared" si="247"/>
        <v>56</v>
      </c>
      <c r="Q2628" t="str">
        <f t="shared" ref="Q2628:Q2691" si="251">LEFT(N2628, SEARCH("/",N2628,1)-1)</f>
        <v>technology</v>
      </c>
      <c r="R2628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17">
        <f t="shared" si="247"/>
        <v>21.555555555555557</v>
      </c>
      <c r="Q2629" t="str">
        <f t="shared" si="251"/>
        <v>technology</v>
      </c>
      <c r="R2629" t="str">
        <f t="shared" si="248"/>
        <v>space 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17">
        <f t="shared" si="247"/>
        <v>44.095238095238095</v>
      </c>
      <c r="Q2630" t="str">
        <f t="shared" si="251"/>
        <v>technology</v>
      </c>
      <c r="R2630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17">
        <f t="shared" si="247"/>
        <v>63.87</v>
      </c>
      <c r="Q2631" t="str">
        <f t="shared" si="251"/>
        <v>technology</v>
      </c>
      <c r="R2631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17">
        <f t="shared" si="247"/>
        <v>38.987654320987652</v>
      </c>
      <c r="Q2632" t="str">
        <f t="shared" si="251"/>
        <v>technology</v>
      </c>
      <c r="R2632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17">
        <f t="shared" si="247"/>
        <v>80.185489510489504</v>
      </c>
      <c r="Q2633" t="str">
        <f t="shared" si="251"/>
        <v>technology</v>
      </c>
      <c r="R2633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17">
        <f t="shared" si="247"/>
        <v>34.904761904761905</v>
      </c>
      <c r="Q2634" t="str">
        <f t="shared" si="251"/>
        <v>technology</v>
      </c>
      <c r="R2634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17">
        <f t="shared" si="247"/>
        <v>89.100502512562812</v>
      </c>
      <c r="Q2635" t="str">
        <f t="shared" si="251"/>
        <v>technology</v>
      </c>
      <c r="R2635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17">
        <f t="shared" si="247"/>
        <v>39.44</v>
      </c>
      <c r="Q2636" t="str">
        <f t="shared" si="251"/>
        <v>technology</v>
      </c>
      <c r="R2636" t="str">
        <f t="shared" si="248"/>
        <v>space 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17">
        <f t="shared" si="247"/>
        <v>136.9047619047619</v>
      </c>
      <c r="Q2637" t="str">
        <f t="shared" si="251"/>
        <v>technology</v>
      </c>
      <c r="R2637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17">
        <f t="shared" si="247"/>
        <v>37.46</v>
      </c>
      <c r="Q2638" t="str">
        <f t="shared" si="251"/>
        <v>technology</v>
      </c>
      <c r="R2638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17">
        <f t="shared" si="247"/>
        <v>31.96153846153846</v>
      </c>
      <c r="Q2639" t="str">
        <f t="shared" si="251"/>
        <v>technology</v>
      </c>
      <c r="R2639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17">
        <f t="shared" si="247"/>
        <v>25.214285714285715</v>
      </c>
      <c r="Q2640" t="str">
        <f t="shared" si="251"/>
        <v>technology</v>
      </c>
      <c r="R2640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17">
        <f t="shared" si="247"/>
        <v>10.040816326530612</v>
      </c>
      <c r="Q2641" t="str">
        <f t="shared" si="251"/>
        <v>technology</v>
      </c>
      <c r="R2641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17">
        <f t="shared" si="247"/>
        <v>45.94202898550725</v>
      </c>
      <c r="Q2642" t="str">
        <f t="shared" si="251"/>
        <v>technology</v>
      </c>
      <c r="R2642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17">
        <f t="shared" si="247"/>
        <v>15</v>
      </c>
      <c r="Q2643" t="str">
        <f t="shared" si="251"/>
        <v>technology</v>
      </c>
      <c r="R2643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17">
        <f t="shared" si="247"/>
        <v>0</v>
      </c>
      <c r="Q2644" t="str">
        <f t="shared" si="251"/>
        <v>technology</v>
      </c>
      <c r="R2644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17">
        <f t="shared" si="247"/>
        <v>223.58248500999335</v>
      </c>
      <c r="Q2645" t="str">
        <f t="shared" si="251"/>
        <v>technology</v>
      </c>
      <c r="R2645" t="str">
        <f t="shared" si="248"/>
        <v>space 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17">
        <f t="shared" si="247"/>
        <v>39.480769230769234</v>
      </c>
      <c r="Q2646" t="str">
        <f t="shared" si="251"/>
        <v>technology</v>
      </c>
      <c r="R264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17">
        <f t="shared" si="247"/>
        <v>91.304347826086953</v>
      </c>
      <c r="Q2647" t="str">
        <f t="shared" si="251"/>
        <v>technology</v>
      </c>
      <c r="R2647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17">
        <f t="shared" si="247"/>
        <v>78.666205607476627</v>
      </c>
      <c r="Q2648" t="str">
        <f t="shared" si="251"/>
        <v>technology</v>
      </c>
      <c r="R2648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17">
        <f t="shared" si="247"/>
        <v>12</v>
      </c>
      <c r="Q2649" t="str">
        <f t="shared" si="251"/>
        <v>technology</v>
      </c>
      <c r="R2649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17">
        <f t="shared" si="247"/>
        <v>17.666666666666668</v>
      </c>
      <c r="Q2650" t="str">
        <f t="shared" si="251"/>
        <v>technology</v>
      </c>
      <c r="R2650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17">
        <f t="shared" si="247"/>
        <v>41.333333333333336</v>
      </c>
      <c r="Q2651" t="str">
        <f t="shared" si="251"/>
        <v>technology</v>
      </c>
      <c r="R2651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17">
        <f t="shared" si="247"/>
        <v>71.599999999999994</v>
      </c>
      <c r="Q2652" t="str">
        <f t="shared" si="251"/>
        <v>technology</v>
      </c>
      <c r="R2652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17">
        <f t="shared" si="247"/>
        <v>307.8235294117647</v>
      </c>
      <c r="Q2653" t="str">
        <f t="shared" si="251"/>
        <v>technology</v>
      </c>
      <c r="R2653" t="str">
        <f t="shared" si="248"/>
        <v>space 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17">
        <f t="shared" si="247"/>
        <v>80.454545454545453</v>
      </c>
      <c r="Q2654" t="str">
        <f t="shared" si="251"/>
        <v>technology</v>
      </c>
      <c r="R2654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17">
        <f t="shared" si="247"/>
        <v>83.942857142857136</v>
      </c>
      <c r="Q2655" t="str">
        <f t="shared" si="251"/>
        <v>technology</v>
      </c>
      <c r="R2655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17">
        <f t="shared" si="247"/>
        <v>8.5</v>
      </c>
      <c r="Q2656" t="str">
        <f t="shared" si="251"/>
        <v>technology</v>
      </c>
      <c r="R2656" t="str">
        <f t="shared" si="248"/>
        <v>space exploration</v>
      </c>
      <c r="S2656" s="9">
        <f t="shared" si="249"/>
        <v>42055.600995370376</v>
      </c>
      <c r="T2656" s="9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17">
        <f t="shared" si="247"/>
        <v>73.372093023255815</v>
      </c>
      <c r="Q2657" t="str">
        <f t="shared" si="251"/>
        <v>technology</v>
      </c>
      <c r="R2657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17">
        <f t="shared" si="247"/>
        <v>112.86184210526316</v>
      </c>
      <c r="Q2658" t="str">
        <f t="shared" si="251"/>
        <v>technology</v>
      </c>
      <c r="R2658" t="str">
        <f t="shared" si="248"/>
        <v>space 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17">
        <f t="shared" si="247"/>
        <v>95.277627118644077</v>
      </c>
      <c r="Q2659" t="str">
        <f t="shared" si="251"/>
        <v>technology</v>
      </c>
      <c r="R2659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17">
        <f t="shared" si="247"/>
        <v>22.75</v>
      </c>
      <c r="Q2660" t="str">
        <f t="shared" si="251"/>
        <v>technology</v>
      </c>
      <c r="R2660" t="str">
        <f t="shared" si="248"/>
        <v>space exploration</v>
      </c>
      <c r="S2660" s="9">
        <f t="shared" si="249"/>
        <v>42551.884189814817</v>
      </c>
      <c r="T2660" s="9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17">
        <f t="shared" si="247"/>
        <v>133.30000000000001</v>
      </c>
      <c r="Q2661" t="str">
        <f t="shared" si="251"/>
        <v>technology</v>
      </c>
      <c r="R2661" t="str">
        <f t="shared" si="248"/>
        <v>space 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17">
        <f t="shared" si="247"/>
        <v>3.8</v>
      </c>
      <c r="Q2662" t="str">
        <f t="shared" si="251"/>
        <v>technology</v>
      </c>
      <c r="R2662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17">
        <f t="shared" si="247"/>
        <v>85.75</v>
      </c>
      <c r="Q2663" t="str">
        <f t="shared" si="251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17">
        <f t="shared" si="247"/>
        <v>267</v>
      </c>
      <c r="Q2664" t="str">
        <f t="shared" si="251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17">
        <f t="shared" si="247"/>
        <v>373.55803571428572</v>
      </c>
      <c r="Q2665" t="str">
        <f t="shared" si="251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17">
        <f t="shared" si="247"/>
        <v>174.03846153846155</v>
      </c>
      <c r="Q2666" t="str">
        <f t="shared" si="251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17">
        <f t="shared" si="247"/>
        <v>93.695652173913047</v>
      </c>
      <c r="Q2667" t="str">
        <f t="shared" si="251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17">
        <f t="shared" si="247"/>
        <v>77.327718446601949</v>
      </c>
      <c r="Q2668" t="str">
        <f t="shared" si="251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17">
        <f t="shared" si="247"/>
        <v>92.222222222222229</v>
      </c>
      <c r="Q2669" t="str">
        <f t="shared" si="251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17">
        <f t="shared" si="247"/>
        <v>60.964285714285715</v>
      </c>
      <c r="Q2670" t="str">
        <f t="shared" si="251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17">
        <f t="shared" si="247"/>
        <v>91</v>
      </c>
      <c r="Q2671" t="str">
        <f t="shared" si="251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17">
        <f t="shared" si="247"/>
        <v>41.583333333333336</v>
      </c>
      <c r="Q2672" t="str">
        <f t="shared" si="251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17">
        <f t="shared" si="247"/>
        <v>33.761904761904759</v>
      </c>
      <c r="Q2673" t="str">
        <f t="shared" si="251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17">
        <f t="shared" si="247"/>
        <v>70.61702127659575</v>
      </c>
      <c r="Q2674" t="str">
        <f t="shared" si="251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17">
        <f t="shared" si="247"/>
        <v>167.15151515151516</v>
      </c>
      <c r="Q2675" t="str">
        <f t="shared" si="251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17">
        <f t="shared" si="247"/>
        <v>128.61988304093566</v>
      </c>
      <c r="Q2676" t="str">
        <f t="shared" si="251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17">
        <f t="shared" si="247"/>
        <v>65.41379310344827</v>
      </c>
      <c r="Q2677" t="str">
        <f t="shared" si="251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17">
        <f t="shared" si="247"/>
        <v>117.55555555555556</v>
      </c>
      <c r="Q2678" t="str">
        <f t="shared" si="251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17">
        <f t="shared" si="247"/>
        <v>126.48148148148148</v>
      </c>
      <c r="Q2679" t="str">
        <f t="shared" si="251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17">
        <f t="shared" si="247"/>
        <v>550</v>
      </c>
      <c r="Q2680" t="str">
        <f t="shared" si="251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17">
        <f t="shared" si="247"/>
        <v>44</v>
      </c>
      <c r="Q2681" t="str">
        <f t="shared" si="251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17">
        <f t="shared" si="247"/>
        <v>69</v>
      </c>
      <c r="Q2682" t="str">
        <f t="shared" si="251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17">
        <f t="shared" si="247"/>
        <v>27.5</v>
      </c>
      <c r="Q2683" t="str">
        <f t="shared" si="251"/>
        <v>food</v>
      </c>
      <c r="R2683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17">
        <f t="shared" si="247"/>
        <v>84.9</v>
      </c>
      <c r="Q2684" t="str">
        <f t="shared" si="251"/>
        <v>food</v>
      </c>
      <c r="R2684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17">
        <f t="shared" si="247"/>
        <v>12</v>
      </c>
      <c r="Q2685" t="str">
        <f t="shared" si="251"/>
        <v>food</v>
      </c>
      <c r="R2685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17">
        <f t="shared" si="247"/>
        <v>200</v>
      </c>
      <c r="Q2686" t="str">
        <f t="shared" si="251"/>
        <v>food</v>
      </c>
      <c r="R2686" t="str">
        <f t="shared" si="248"/>
        <v>food trucks</v>
      </c>
      <c r="S2686" s="9">
        <f t="shared" si="249"/>
        <v>41820.914641203701</v>
      </c>
      <c r="T2686" s="9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17">
        <f t="shared" si="247"/>
        <v>10</v>
      </c>
      <c r="Q2687" t="str">
        <f t="shared" si="251"/>
        <v>food</v>
      </c>
      <c r="R2687" t="str">
        <f t="shared" si="248"/>
        <v>food trucks</v>
      </c>
      <c r="S2687" s="9">
        <f t="shared" si="249"/>
        <v>42061.69594907407</v>
      </c>
      <c r="T2687" s="9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17">
        <f t="shared" si="247"/>
        <v>0</v>
      </c>
      <c r="Q2688" t="str">
        <f t="shared" si="251"/>
        <v>food</v>
      </c>
      <c r="R2688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ref="O2689:O2752" si="252">E2689/D2689</f>
        <v>0</v>
      </c>
      <c r="P2689" s="17">
        <f t="shared" si="247"/>
        <v>0</v>
      </c>
      <c r="Q2689" t="str">
        <f t="shared" si="251"/>
        <v>food</v>
      </c>
      <c r="R2689" t="str">
        <f t="shared" si="248"/>
        <v>food trucks</v>
      </c>
      <c r="S2689" s="9">
        <f t="shared" si="249"/>
        <v>42154.64025462963</v>
      </c>
      <c r="T2689" s="9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2"/>
        <v>1.48E-3</v>
      </c>
      <c r="P2690" s="17">
        <f t="shared" si="247"/>
        <v>5.2857142857142856</v>
      </c>
      <c r="Q2690" t="str">
        <f t="shared" si="251"/>
        <v>food</v>
      </c>
      <c r="R2690" t="str">
        <f t="shared" si="248"/>
        <v>food trucks</v>
      </c>
      <c r="S2690" s="9">
        <f t="shared" si="249"/>
        <v>42028.118865740747</v>
      </c>
      <c r="T2690" s="9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17">
        <f t="shared" ref="P2691:P2754" si="253">IFERROR(E2691/L2691,0)</f>
        <v>1</v>
      </c>
      <c r="Q2691" t="str">
        <f t="shared" si="251"/>
        <v>food</v>
      </c>
      <c r="R2691" t="str">
        <f t="shared" ref="R2691:R2754" si="254">RIGHT(N2691,LEN(N2691)-SEARCH("/",N2691,1))</f>
        <v>food trucks</v>
      </c>
      <c r="S2691" s="9">
        <f t="shared" ref="S2691:S2754" si="255">((((J2691/60)/60)/24)+DATE(1970,1,1))</f>
        <v>42551.961689814809</v>
      </c>
      <c r="T2691" s="9">
        <f t="shared" ref="T2691:T2754" si="256">((((I2691/60)/60)/24)+DATE(1970,1,1))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17">
        <f t="shared" si="253"/>
        <v>72.762711864406782</v>
      </c>
      <c r="Q2692" t="str">
        <f t="shared" ref="Q2692:Q2755" si="257">LEFT(N2692, SEARCH("/",N2692,1)-1)</f>
        <v>food</v>
      </c>
      <c r="R2692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17">
        <f t="shared" si="253"/>
        <v>17.5</v>
      </c>
      <c r="Q2693" t="str">
        <f t="shared" si="257"/>
        <v>food</v>
      </c>
      <c r="R2693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17">
        <f t="shared" si="253"/>
        <v>25</v>
      </c>
      <c r="Q2694" t="str">
        <f t="shared" si="257"/>
        <v>food</v>
      </c>
      <c r="R2694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17">
        <f t="shared" si="253"/>
        <v>13.333333333333334</v>
      </c>
      <c r="Q2695" t="str">
        <f t="shared" si="257"/>
        <v>food</v>
      </c>
      <c r="R2695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17">
        <f t="shared" si="253"/>
        <v>1</v>
      </c>
      <c r="Q2696" t="str">
        <f t="shared" si="257"/>
        <v>food</v>
      </c>
      <c r="R269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17">
        <f t="shared" si="253"/>
        <v>23.666666666666668</v>
      </c>
      <c r="Q2697" t="str">
        <f t="shared" si="257"/>
        <v>food</v>
      </c>
      <c r="R2697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17">
        <f t="shared" si="253"/>
        <v>89.21052631578948</v>
      </c>
      <c r="Q2698" t="str">
        <f t="shared" si="257"/>
        <v>food</v>
      </c>
      <c r="R2698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17">
        <f t="shared" si="253"/>
        <v>116.55769230769231</v>
      </c>
      <c r="Q2699" t="str">
        <f t="shared" si="257"/>
        <v>food</v>
      </c>
      <c r="R2699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17">
        <f t="shared" si="253"/>
        <v>13.005000000000001</v>
      </c>
      <c r="Q2700" t="str">
        <f t="shared" si="257"/>
        <v>food</v>
      </c>
      <c r="R2700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17">
        <f t="shared" si="253"/>
        <v>0</v>
      </c>
      <c r="Q2701" t="str">
        <f t="shared" si="257"/>
        <v>food</v>
      </c>
      <c r="R2701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17">
        <f t="shared" si="253"/>
        <v>17.5</v>
      </c>
      <c r="Q2702" t="str">
        <f t="shared" si="257"/>
        <v>food</v>
      </c>
      <c r="R2702" t="str">
        <f t="shared" si="254"/>
        <v>food trucks</v>
      </c>
      <c r="S2702" s="9">
        <f t="shared" si="255"/>
        <v>41870.87467592593</v>
      </c>
      <c r="T2702" s="9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17">
        <f t="shared" si="253"/>
        <v>34.130434782608695</v>
      </c>
      <c r="Q2703" t="str">
        <f t="shared" si="257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17">
        <f t="shared" si="253"/>
        <v>132.34615384615384</v>
      </c>
      <c r="Q2704" t="str">
        <f t="shared" si="257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17">
        <f t="shared" si="253"/>
        <v>922.22222222222217</v>
      </c>
      <c r="Q2705" t="str">
        <f t="shared" si="257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17">
        <f t="shared" si="253"/>
        <v>163.57142857142858</v>
      </c>
      <c r="Q2706" t="str">
        <f t="shared" si="257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17">
        <f t="shared" si="253"/>
        <v>217.375</v>
      </c>
      <c r="Q2707" t="str">
        <f t="shared" si="257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17">
        <f t="shared" si="253"/>
        <v>149.44486692015209</v>
      </c>
      <c r="Q2708" t="str">
        <f t="shared" si="257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17">
        <f t="shared" si="253"/>
        <v>71.237487309644663</v>
      </c>
      <c r="Q2709" t="str">
        <f t="shared" si="257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17">
        <f t="shared" si="253"/>
        <v>44.464318398474738</v>
      </c>
      <c r="Q2710" t="str">
        <f t="shared" si="257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17">
        <f t="shared" si="253"/>
        <v>164.94480519480518</v>
      </c>
      <c r="Q2711" t="str">
        <f t="shared" si="257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17">
        <f t="shared" si="253"/>
        <v>84.871516544117654</v>
      </c>
      <c r="Q2712" t="str">
        <f t="shared" si="257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17">
        <f t="shared" si="253"/>
        <v>53.945205479452056</v>
      </c>
      <c r="Q2713" t="str">
        <f t="shared" si="257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17">
        <f t="shared" si="253"/>
        <v>50.531468531468533</v>
      </c>
      <c r="Q2714" t="str">
        <f t="shared" si="257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17">
        <f t="shared" si="253"/>
        <v>108.00140845070422</v>
      </c>
      <c r="Q2715" t="str">
        <f t="shared" si="257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17">
        <f t="shared" si="253"/>
        <v>95.373770491803285</v>
      </c>
      <c r="Q2716" t="str">
        <f t="shared" si="257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17">
        <f t="shared" si="253"/>
        <v>57.631016333938291</v>
      </c>
      <c r="Q2717" t="str">
        <f t="shared" si="257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17">
        <f t="shared" si="253"/>
        <v>64.160481283422456</v>
      </c>
      <c r="Q2718" t="str">
        <f t="shared" si="257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17">
        <f t="shared" si="253"/>
        <v>92.387692307692305</v>
      </c>
      <c r="Q2719" t="str">
        <f t="shared" si="257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17">
        <f t="shared" si="253"/>
        <v>125.97972972972973</v>
      </c>
      <c r="Q2720" t="str">
        <f t="shared" si="257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17">
        <f t="shared" si="253"/>
        <v>94.637681159420296</v>
      </c>
      <c r="Q2721" t="str">
        <f t="shared" si="257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17">
        <f t="shared" si="253"/>
        <v>170.69942196531792</v>
      </c>
      <c r="Q2722" t="str">
        <f t="shared" si="257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17">
        <f t="shared" si="253"/>
        <v>40.762081784386616</v>
      </c>
      <c r="Q2723" t="str">
        <f t="shared" si="257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17">
        <f t="shared" si="253"/>
        <v>68.254054054054052</v>
      </c>
      <c r="Q2724" t="str">
        <f t="shared" si="257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17">
        <f t="shared" si="253"/>
        <v>95.48863636363636</v>
      </c>
      <c r="Q2725" t="str">
        <f t="shared" si="257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17">
        <f t="shared" si="253"/>
        <v>7.1902649656526005</v>
      </c>
      <c r="Q2726" t="str">
        <f t="shared" si="257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17">
        <f t="shared" si="253"/>
        <v>511.65486725663715</v>
      </c>
      <c r="Q2727" t="str">
        <f t="shared" si="257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17">
        <f t="shared" si="253"/>
        <v>261.74504950495049</v>
      </c>
      <c r="Q2728" t="str">
        <f t="shared" si="257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17">
        <f t="shared" si="253"/>
        <v>69.760961810466767</v>
      </c>
      <c r="Q2729" t="str">
        <f t="shared" si="257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17">
        <f t="shared" si="253"/>
        <v>77.229591836734699</v>
      </c>
      <c r="Q2730" t="str">
        <f t="shared" si="257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17">
        <f t="shared" si="253"/>
        <v>340.56521739130437</v>
      </c>
      <c r="Q2731" t="str">
        <f t="shared" si="257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17">
        <f t="shared" si="253"/>
        <v>67.417903225806455</v>
      </c>
      <c r="Q2732" t="str">
        <f t="shared" si="257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17">
        <f t="shared" si="253"/>
        <v>845.70270270270271</v>
      </c>
      <c r="Q2733" t="str">
        <f t="shared" si="257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17">
        <f t="shared" si="253"/>
        <v>97.191780821917803</v>
      </c>
      <c r="Q2734" t="str">
        <f t="shared" si="257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17">
        <f t="shared" si="253"/>
        <v>451.84033613445376</v>
      </c>
      <c r="Q2735" t="str">
        <f t="shared" si="257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17">
        <f t="shared" si="253"/>
        <v>138.66871165644173</v>
      </c>
      <c r="Q2736" t="str">
        <f t="shared" si="257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17">
        <f t="shared" si="253"/>
        <v>21.640147492625371</v>
      </c>
      <c r="Q2737" t="str">
        <f t="shared" si="257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17">
        <f t="shared" si="253"/>
        <v>169.51724137931035</v>
      </c>
      <c r="Q2738" t="str">
        <f t="shared" si="257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17">
        <f t="shared" si="253"/>
        <v>161.88210526315791</v>
      </c>
      <c r="Q2739" t="str">
        <f t="shared" si="257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17">
        <f t="shared" si="253"/>
        <v>493.13333333333333</v>
      </c>
      <c r="Q2740" t="str">
        <f t="shared" si="257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17">
        <f t="shared" si="253"/>
        <v>22.120418848167539</v>
      </c>
      <c r="Q2741" t="str">
        <f t="shared" si="257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17">
        <f t="shared" si="253"/>
        <v>18.235294117647058</v>
      </c>
      <c r="Q2742" t="str">
        <f t="shared" si="257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17">
        <f t="shared" si="253"/>
        <v>8.75</v>
      </c>
      <c r="Q2743" t="str">
        <f t="shared" si="257"/>
        <v>publishing</v>
      </c>
      <c r="R2743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17">
        <f t="shared" si="253"/>
        <v>40.611111111111114</v>
      </c>
      <c r="Q2744" t="str">
        <f t="shared" si="257"/>
        <v>publishing</v>
      </c>
      <c r="R2744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17">
        <f t="shared" si="253"/>
        <v>0</v>
      </c>
      <c r="Q2745" t="str">
        <f t="shared" si="257"/>
        <v>publishing</v>
      </c>
      <c r="R2745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17">
        <f t="shared" si="253"/>
        <v>37.954545454545453</v>
      </c>
      <c r="Q2746" t="str">
        <f t="shared" si="257"/>
        <v>publishing</v>
      </c>
      <c r="R274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17">
        <f t="shared" si="253"/>
        <v>35.734693877551024</v>
      </c>
      <c r="Q2747" t="str">
        <f t="shared" si="257"/>
        <v>publishing</v>
      </c>
      <c r="R2747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17">
        <f t="shared" si="253"/>
        <v>42.157894736842103</v>
      </c>
      <c r="Q2748" t="str">
        <f t="shared" si="257"/>
        <v>publishing</v>
      </c>
      <c r="R2748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17">
        <f t="shared" si="253"/>
        <v>35</v>
      </c>
      <c r="Q2749" t="str">
        <f t="shared" si="257"/>
        <v>publishing</v>
      </c>
      <c r="R2749" t="str">
        <f t="shared" si="254"/>
        <v>children's books</v>
      </c>
      <c r="S2749" s="9">
        <f t="shared" si="255"/>
        <v>41044.64811342593</v>
      </c>
      <c r="T2749" s="9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17">
        <f t="shared" si="253"/>
        <v>13.25</v>
      </c>
      <c r="Q2750" t="str">
        <f t="shared" si="257"/>
        <v>publishing</v>
      </c>
      <c r="R2750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17">
        <f t="shared" si="253"/>
        <v>55</v>
      </c>
      <c r="Q2751" t="str">
        <f t="shared" si="257"/>
        <v>publishing</v>
      </c>
      <c r="R2751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17">
        <f t="shared" si="253"/>
        <v>0</v>
      </c>
      <c r="Q2752" t="str">
        <f t="shared" si="257"/>
        <v>publishing</v>
      </c>
      <c r="R2752" t="str">
        <f t="shared" si="254"/>
        <v>children's books</v>
      </c>
      <c r="S2752" s="9">
        <f t="shared" si="255"/>
        <v>41078.899826388886</v>
      </c>
      <c r="T2752" s="9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ref="O2753:O2816" si="258">E2753/D2753</f>
        <v>0</v>
      </c>
      <c r="P2753" s="17">
        <f t="shared" si="253"/>
        <v>0</v>
      </c>
      <c r="Q2753" t="str">
        <f t="shared" si="257"/>
        <v>publishing</v>
      </c>
      <c r="R2753" t="str">
        <f t="shared" si="254"/>
        <v>children's books</v>
      </c>
      <c r="S2753" s="9">
        <f t="shared" si="255"/>
        <v>41747.887060185189</v>
      </c>
      <c r="T2753" s="9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8"/>
        <v>0.11458333333333333</v>
      </c>
      <c r="P2754" s="17">
        <f t="shared" si="253"/>
        <v>39.285714285714285</v>
      </c>
      <c r="Q2754" t="str">
        <f t="shared" si="257"/>
        <v>publishing</v>
      </c>
      <c r="R2754" t="str">
        <f t="shared" si="254"/>
        <v>children's books</v>
      </c>
      <c r="S2754" s="9">
        <f t="shared" si="255"/>
        <v>40855.765092592592</v>
      </c>
      <c r="T2754" s="9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17">
        <f t="shared" ref="P2755:P2818" si="259">IFERROR(E2755/L2755,0)</f>
        <v>47.5</v>
      </c>
      <c r="Q2755" t="str">
        <f t="shared" si="257"/>
        <v>publishing</v>
      </c>
      <c r="R2755" t="str">
        <f t="shared" ref="R2755:R2818" si="260">RIGHT(N2755,LEN(N2755)-SEARCH("/",N2755,1))</f>
        <v>children's books</v>
      </c>
      <c r="S2755" s="9">
        <f t="shared" ref="S2755:S2818" si="261">((((J2755/60)/60)/24)+DATE(1970,1,1))</f>
        <v>41117.900729166664</v>
      </c>
      <c r="T2755" s="9">
        <f t="shared" ref="T2755:T2818" si="262">((((I2755/60)/60)/24)+DATE(1970,1,1))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17">
        <f t="shared" si="259"/>
        <v>0</v>
      </c>
      <c r="Q2756" t="str">
        <f t="shared" ref="Q2756:Q2819" si="263">LEFT(N2756, SEARCH("/",N2756,1)-1)</f>
        <v>publishing</v>
      </c>
      <c r="R2756" t="str">
        <f t="shared" si="260"/>
        <v>children's books</v>
      </c>
      <c r="S2756" s="9">
        <f t="shared" si="261"/>
        <v>41863.636006944449</v>
      </c>
      <c r="T2756" s="9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17">
        <f t="shared" si="259"/>
        <v>17.333333333333332</v>
      </c>
      <c r="Q2757" t="str">
        <f t="shared" si="263"/>
        <v>publishing</v>
      </c>
      <c r="R2757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17">
        <f t="shared" si="259"/>
        <v>31.757575757575758</v>
      </c>
      <c r="Q2758" t="str">
        <f t="shared" si="263"/>
        <v>publishing</v>
      </c>
      <c r="R2758" t="str">
        <f t="shared" si="260"/>
        <v>children's books</v>
      </c>
      <c r="S2758" s="9">
        <f t="shared" si="261"/>
        <v>41620.90047453704</v>
      </c>
      <c r="T2758" s="9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17">
        <f t="shared" si="259"/>
        <v>5</v>
      </c>
      <c r="Q2759" t="str">
        <f t="shared" si="263"/>
        <v>publishing</v>
      </c>
      <c r="R2759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17">
        <f t="shared" si="259"/>
        <v>39</v>
      </c>
      <c r="Q2760" t="str">
        <f t="shared" si="263"/>
        <v>publishing</v>
      </c>
      <c r="R2760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17">
        <f t="shared" si="259"/>
        <v>52.5</v>
      </c>
      <c r="Q2761" t="str">
        <f t="shared" si="263"/>
        <v>publishing</v>
      </c>
      <c r="R2761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17">
        <f t="shared" si="259"/>
        <v>0</v>
      </c>
      <c r="Q2762" t="str">
        <f t="shared" si="263"/>
        <v>publishing</v>
      </c>
      <c r="R2762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17">
        <f t="shared" si="259"/>
        <v>9</v>
      </c>
      <c r="Q2763" t="str">
        <f t="shared" si="263"/>
        <v>publishing</v>
      </c>
      <c r="R2763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17">
        <f t="shared" si="259"/>
        <v>25</v>
      </c>
      <c r="Q2764" t="str">
        <f t="shared" si="263"/>
        <v>publishing</v>
      </c>
      <c r="R2764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17">
        <f t="shared" si="259"/>
        <v>30</v>
      </c>
      <c r="Q2765" t="str">
        <f t="shared" si="263"/>
        <v>publishing</v>
      </c>
      <c r="R2765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17">
        <f t="shared" si="259"/>
        <v>11.25</v>
      </c>
      <c r="Q2766" t="str">
        <f t="shared" si="263"/>
        <v>publishing</v>
      </c>
      <c r="R276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17">
        <f t="shared" si="259"/>
        <v>0</v>
      </c>
      <c r="Q2767" t="str">
        <f t="shared" si="263"/>
        <v>publishing</v>
      </c>
      <c r="R2767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17">
        <f t="shared" si="259"/>
        <v>25</v>
      </c>
      <c r="Q2768" t="str">
        <f t="shared" si="263"/>
        <v>publishing</v>
      </c>
      <c r="R2768" t="str">
        <f t="shared" si="260"/>
        <v>children's books</v>
      </c>
      <c r="S2768" s="9">
        <f t="shared" si="261"/>
        <v>40736.668032407404</v>
      </c>
      <c r="T2768" s="9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17">
        <f t="shared" si="259"/>
        <v>11.333333333333334</v>
      </c>
      <c r="Q2769" t="str">
        <f t="shared" si="263"/>
        <v>publishing</v>
      </c>
      <c r="R2769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17">
        <f t="shared" si="259"/>
        <v>29.470588235294116</v>
      </c>
      <c r="Q2770" t="str">
        <f t="shared" si="263"/>
        <v>publishing</v>
      </c>
      <c r="R2770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17">
        <f t="shared" si="259"/>
        <v>1</v>
      </c>
      <c r="Q2771" t="str">
        <f t="shared" si="263"/>
        <v>publishing</v>
      </c>
      <c r="R2771" t="str">
        <f t="shared" si="260"/>
        <v>children's books</v>
      </c>
      <c r="S2771" s="9">
        <f t="shared" si="261"/>
        <v>41745.826273148145</v>
      </c>
      <c r="T2771" s="9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17">
        <f t="shared" si="259"/>
        <v>63.098484848484851</v>
      </c>
      <c r="Q2772" t="str">
        <f t="shared" si="263"/>
        <v>publishing</v>
      </c>
      <c r="R2772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17">
        <f t="shared" si="259"/>
        <v>0</v>
      </c>
      <c r="Q2773" t="str">
        <f t="shared" si="263"/>
        <v>publishing</v>
      </c>
      <c r="R2773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17">
        <f t="shared" si="259"/>
        <v>0</v>
      </c>
      <c r="Q2774" t="str">
        <f t="shared" si="263"/>
        <v>publishing</v>
      </c>
      <c r="R2774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17">
        <f t="shared" si="259"/>
        <v>1</v>
      </c>
      <c r="Q2775" t="str">
        <f t="shared" si="263"/>
        <v>publishing</v>
      </c>
      <c r="R2775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17">
        <f t="shared" si="259"/>
        <v>43.846153846153847</v>
      </c>
      <c r="Q2776" t="str">
        <f t="shared" si="263"/>
        <v>publishing</v>
      </c>
      <c r="R277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17">
        <f t="shared" si="259"/>
        <v>75</v>
      </c>
      <c r="Q2777" t="str">
        <f t="shared" si="263"/>
        <v>publishing</v>
      </c>
      <c r="R2777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17">
        <f t="shared" si="259"/>
        <v>45.972222222222221</v>
      </c>
      <c r="Q2778" t="str">
        <f t="shared" si="263"/>
        <v>publishing</v>
      </c>
      <c r="R2778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17">
        <f t="shared" si="259"/>
        <v>10</v>
      </c>
      <c r="Q2779" t="str">
        <f t="shared" si="263"/>
        <v>publishing</v>
      </c>
      <c r="R2779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17">
        <f t="shared" si="259"/>
        <v>93.666666666666671</v>
      </c>
      <c r="Q2780" t="str">
        <f t="shared" si="263"/>
        <v>publishing</v>
      </c>
      <c r="R2780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17">
        <f t="shared" si="259"/>
        <v>53</v>
      </c>
      <c r="Q2781" t="str">
        <f t="shared" si="263"/>
        <v>publishing</v>
      </c>
      <c r="R2781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17">
        <f t="shared" si="259"/>
        <v>0</v>
      </c>
      <c r="Q2782" t="str">
        <f t="shared" si="263"/>
        <v>publishing</v>
      </c>
      <c r="R2782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17">
        <f t="shared" si="259"/>
        <v>47</v>
      </c>
      <c r="Q2783" t="str">
        <f t="shared" si="263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17">
        <f t="shared" si="259"/>
        <v>66.666666666666671</v>
      </c>
      <c r="Q2784" t="str">
        <f t="shared" si="263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17">
        <f t="shared" si="259"/>
        <v>18.770491803278688</v>
      </c>
      <c r="Q2785" t="str">
        <f t="shared" si="263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17">
        <f t="shared" si="259"/>
        <v>66.111111111111114</v>
      </c>
      <c r="Q2786" t="str">
        <f t="shared" si="263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17">
        <f t="shared" si="259"/>
        <v>36.859154929577464</v>
      </c>
      <c r="Q2787" t="str">
        <f t="shared" si="263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17">
        <f t="shared" si="259"/>
        <v>39.810810810810814</v>
      </c>
      <c r="Q2788" t="str">
        <f t="shared" si="263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17">
        <f t="shared" si="259"/>
        <v>31.5</v>
      </c>
      <c r="Q2789" t="str">
        <f t="shared" si="263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17">
        <f t="shared" si="259"/>
        <v>102.5</v>
      </c>
      <c r="Q2790" t="str">
        <f t="shared" si="263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17">
        <f t="shared" si="259"/>
        <v>126.45833333333333</v>
      </c>
      <c r="Q2791" t="str">
        <f t="shared" si="263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17">
        <f t="shared" si="259"/>
        <v>47.878787878787875</v>
      </c>
      <c r="Q2792" t="str">
        <f t="shared" si="263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17">
        <f t="shared" si="259"/>
        <v>73.214285714285708</v>
      </c>
      <c r="Q2793" t="str">
        <f t="shared" si="263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17">
        <f t="shared" si="259"/>
        <v>89.666666666666671</v>
      </c>
      <c r="Q2794" t="str">
        <f t="shared" si="263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17">
        <f t="shared" si="259"/>
        <v>151.4623287671233</v>
      </c>
      <c r="Q2795" t="str">
        <f t="shared" si="263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17">
        <f t="shared" si="259"/>
        <v>25</v>
      </c>
      <c r="Q2796" t="str">
        <f t="shared" si="263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17">
        <f t="shared" si="259"/>
        <v>36.5</v>
      </c>
      <c r="Q2797" t="str">
        <f t="shared" si="263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17">
        <f t="shared" si="259"/>
        <v>44</v>
      </c>
      <c r="Q2798" t="str">
        <f t="shared" si="263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17">
        <f t="shared" si="259"/>
        <v>87.357553191489373</v>
      </c>
      <c r="Q2799" t="str">
        <f t="shared" si="263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17">
        <f t="shared" si="259"/>
        <v>36.474820143884891</v>
      </c>
      <c r="Q2800" t="str">
        <f t="shared" si="263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17">
        <f t="shared" si="259"/>
        <v>44.859538461538463</v>
      </c>
      <c r="Q2801" t="str">
        <f t="shared" si="263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17">
        <f t="shared" si="259"/>
        <v>42.903225806451616</v>
      </c>
      <c r="Q2802" t="str">
        <f t="shared" si="263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17">
        <f t="shared" si="259"/>
        <v>51.230769230769234</v>
      </c>
      <c r="Q2803" t="str">
        <f t="shared" si="263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17">
        <f t="shared" si="259"/>
        <v>33.944444444444443</v>
      </c>
      <c r="Q2804" t="str">
        <f t="shared" si="263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17">
        <f t="shared" si="259"/>
        <v>90.744680851063833</v>
      </c>
      <c r="Q2805" t="str">
        <f t="shared" si="263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17">
        <f t="shared" si="259"/>
        <v>50</v>
      </c>
      <c r="Q2806" t="str">
        <f t="shared" si="263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17">
        <f t="shared" si="259"/>
        <v>24.444444444444443</v>
      </c>
      <c r="Q2807" t="str">
        <f t="shared" si="263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17">
        <f t="shared" si="259"/>
        <v>44.25</v>
      </c>
      <c r="Q2808" t="str">
        <f t="shared" si="263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17">
        <f t="shared" si="259"/>
        <v>67.741935483870961</v>
      </c>
      <c r="Q2809" t="str">
        <f t="shared" si="263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17">
        <f t="shared" si="259"/>
        <v>65.376811594202906</v>
      </c>
      <c r="Q2810" t="str">
        <f t="shared" si="263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17">
        <f t="shared" si="259"/>
        <v>121.9047619047619</v>
      </c>
      <c r="Q2811" t="str">
        <f t="shared" si="263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17">
        <f t="shared" si="259"/>
        <v>47.456140350877192</v>
      </c>
      <c r="Q2812" t="str">
        <f t="shared" si="263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17">
        <f t="shared" si="259"/>
        <v>92.842592592592595</v>
      </c>
      <c r="Q2813" t="str">
        <f t="shared" si="263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17">
        <f t="shared" si="259"/>
        <v>68.253012048192772</v>
      </c>
      <c r="Q2814" t="str">
        <f t="shared" si="263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17">
        <f t="shared" si="259"/>
        <v>37.209583333333335</v>
      </c>
      <c r="Q2815" t="str">
        <f t="shared" si="263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17">
        <f t="shared" si="259"/>
        <v>25.25</v>
      </c>
      <c r="Q2816" t="str">
        <f t="shared" si="263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ref="O2817:O2880" si="264">E2817/D2817</f>
        <v>2.42</v>
      </c>
      <c r="P2817" s="17">
        <f t="shared" si="259"/>
        <v>43.214285714285715</v>
      </c>
      <c r="Q2817" t="str">
        <f t="shared" si="263"/>
        <v>theater</v>
      </c>
      <c r="R2817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4"/>
        <v>1.4156666666666666</v>
      </c>
      <c r="P2818" s="17">
        <f t="shared" si="259"/>
        <v>25.130177514792898</v>
      </c>
      <c r="Q2818" t="str">
        <f t="shared" si="263"/>
        <v>theater</v>
      </c>
      <c r="R2818" t="str">
        <f t="shared" si="260"/>
        <v>plays</v>
      </c>
      <c r="S2818" s="9">
        <f t="shared" si="261"/>
        <v>42188.467499999999</v>
      </c>
      <c r="T2818" s="9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17">
        <f t="shared" ref="P2819:P2882" si="265">IFERROR(E2819/L2819,0)</f>
        <v>23.636363636363637</v>
      </c>
      <c r="Q2819" t="str">
        <f t="shared" si="263"/>
        <v>theater</v>
      </c>
      <c r="R2819" t="str">
        <f t="shared" ref="R2819:R2882" si="266">RIGHT(N2819,LEN(N2819)-SEARCH("/",N2819,1))</f>
        <v>plays</v>
      </c>
      <c r="S2819" s="9">
        <f t="shared" ref="S2819:S2882" si="267">((((J2819/60)/60)/24)+DATE(1970,1,1))</f>
        <v>42023.634976851856</v>
      </c>
      <c r="T2819" s="9">
        <f t="shared" ref="T2819:T2882" si="268">((((I2819/60)/60)/24)+DATE(1970,1,1))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17">
        <f t="shared" si="265"/>
        <v>103.95098039215686</v>
      </c>
      <c r="Q2820" t="str">
        <f t="shared" ref="Q2820:Q2883" si="269">LEFT(N2820, SEARCH("/",N2820,1)-1)</f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17">
        <f t="shared" si="265"/>
        <v>50.384615384615387</v>
      </c>
      <c r="Q2821" t="str">
        <f t="shared" si="269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17">
        <f t="shared" si="265"/>
        <v>13.6</v>
      </c>
      <c r="Q2822" t="str">
        <f t="shared" si="269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17">
        <f t="shared" si="265"/>
        <v>28.571428571428573</v>
      </c>
      <c r="Q2823" t="str">
        <f t="shared" si="269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17">
        <f t="shared" si="265"/>
        <v>63.829787234042556</v>
      </c>
      <c r="Q2824" t="str">
        <f t="shared" si="269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17">
        <f t="shared" si="265"/>
        <v>8.8571428571428577</v>
      </c>
      <c r="Q2825" t="str">
        <f t="shared" si="269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17">
        <f t="shared" si="265"/>
        <v>50.666666666666664</v>
      </c>
      <c r="Q2826" t="str">
        <f t="shared" si="269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17">
        <f t="shared" si="265"/>
        <v>60.784313725490193</v>
      </c>
      <c r="Q2827" t="str">
        <f t="shared" si="269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17">
        <f t="shared" si="265"/>
        <v>113.42105263157895</v>
      </c>
      <c r="Q2828" t="str">
        <f t="shared" si="269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17">
        <f t="shared" si="265"/>
        <v>104.56521739130434</v>
      </c>
      <c r="Q2829" t="str">
        <f t="shared" si="269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17">
        <f t="shared" si="265"/>
        <v>98.30927835051547</v>
      </c>
      <c r="Q2830" t="str">
        <f t="shared" si="269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17">
        <f t="shared" si="265"/>
        <v>35.039473684210527</v>
      </c>
      <c r="Q2831" t="str">
        <f t="shared" si="269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17">
        <f t="shared" si="265"/>
        <v>272.72727272727275</v>
      </c>
      <c r="Q2832" t="str">
        <f t="shared" si="269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17">
        <f t="shared" si="265"/>
        <v>63.846153846153847</v>
      </c>
      <c r="Q2833" t="str">
        <f t="shared" si="269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17">
        <f t="shared" si="265"/>
        <v>30.189368421052631</v>
      </c>
      <c r="Q2834" t="str">
        <f t="shared" si="269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17">
        <f t="shared" si="265"/>
        <v>83.51428571428572</v>
      </c>
      <c r="Q2835" t="str">
        <f t="shared" si="269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17">
        <f t="shared" si="265"/>
        <v>64.761904761904759</v>
      </c>
      <c r="Q2836" t="str">
        <f t="shared" si="269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17">
        <f t="shared" si="265"/>
        <v>20.118172043010752</v>
      </c>
      <c r="Q2837" t="str">
        <f t="shared" si="269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17">
        <f t="shared" si="265"/>
        <v>44.090909090909093</v>
      </c>
      <c r="Q2838" t="str">
        <f t="shared" si="269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17">
        <f t="shared" si="265"/>
        <v>40.476190476190474</v>
      </c>
      <c r="Q2839" t="str">
        <f t="shared" si="269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17">
        <f t="shared" si="265"/>
        <v>44.537037037037038</v>
      </c>
      <c r="Q2840" t="str">
        <f t="shared" si="269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17">
        <f t="shared" si="265"/>
        <v>125.80645161290323</v>
      </c>
      <c r="Q2841" t="str">
        <f t="shared" si="269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17">
        <f t="shared" si="265"/>
        <v>19.696969696969695</v>
      </c>
      <c r="Q2842" t="str">
        <f t="shared" si="269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17">
        <f t="shared" si="265"/>
        <v>10</v>
      </c>
      <c r="Q2843" t="str">
        <f t="shared" si="269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17">
        <f t="shared" si="265"/>
        <v>0</v>
      </c>
      <c r="Q2844" t="str">
        <f t="shared" si="269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17">
        <f t="shared" si="265"/>
        <v>0</v>
      </c>
      <c r="Q2845" t="str">
        <f t="shared" si="269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17">
        <f t="shared" si="265"/>
        <v>30</v>
      </c>
      <c r="Q2846" t="str">
        <f t="shared" si="269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17">
        <f t="shared" si="265"/>
        <v>60.666666666666664</v>
      </c>
      <c r="Q2847" t="str">
        <f t="shared" si="269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17">
        <f t="shared" si="265"/>
        <v>0</v>
      </c>
      <c r="Q2848" t="str">
        <f t="shared" si="269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17">
        <f t="shared" si="265"/>
        <v>0</v>
      </c>
      <c r="Q2849" t="str">
        <f t="shared" si="269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17">
        <f t="shared" si="265"/>
        <v>23.333333333333332</v>
      </c>
      <c r="Q2850" t="str">
        <f t="shared" si="269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17">
        <f t="shared" si="265"/>
        <v>5</v>
      </c>
      <c r="Q2851" t="str">
        <f t="shared" si="269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17">
        <f t="shared" si="265"/>
        <v>23.923076923076923</v>
      </c>
      <c r="Q2852" t="str">
        <f t="shared" si="269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17">
        <f t="shared" si="265"/>
        <v>0</v>
      </c>
      <c r="Q2853" t="str">
        <f t="shared" si="269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17">
        <f t="shared" si="265"/>
        <v>15.833333333333334</v>
      </c>
      <c r="Q2854" t="str">
        <f t="shared" si="269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17">
        <f t="shared" si="265"/>
        <v>0</v>
      </c>
      <c r="Q2855" t="str">
        <f t="shared" si="269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17">
        <f t="shared" si="265"/>
        <v>29.785714285714285</v>
      </c>
      <c r="Q2856" t="str">
        <f t="shared" si="269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17">
        <f t="shared" si="265"/>
        <v>60</v>
      </c>
      <c r="Q2857" t="str">
        <f t="shared" si="269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17">
        <f t="shared" si="265"/>
        <v>24.333333333333332</v>
      </c>
      <c r="Q2858" t="str">
        <f t="shared" si="269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17">
        <f t="shared" si="265"/>
        <v>500</v>
      </c>
      <c r="Q2859" t="str">
        <f t="shared" si="269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17">
        <f t="shared" si="265"/>
        <v>0</v>
      </c>
      <c r="Q2860" t="str">
        <f t="shared" si="269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17">
        <f t="shared" si="265"/>
        <v>35</v>
      </c>
      <c r="Q2861" t="str">
        <f t="shared" si="269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17">
        <f t="shared" si="265"/>
        <v>29.555555555555557</v>
      </c>
      <c r="Q2862" t="str">
        <f t="shared" si="269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17">
        <f t="shared" si="265"/>
        <v>26.666666666666668</v>
      </c>
      <c r="Q2863" t="str">
        <f t="shared" si="269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17">
        <f t="shared" si="265"/>
        <v>18.333333333333332</v>
      </c>
      <c r="Q2864" t="str">
        <f t="shared" si="269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17">
        <f t="shared" si="265"/>
        <v>20</v>
      </c>
      <c r="Q2865" t="str">
        <f t="shared" si="269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17">
        <f t="shared" si="265"/>
        <v>13.333333333333334</v>
      </c>
      <c r="Q2866" t="str">
        <f t="shared" si="269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17">
        <f t="shared" si="265"/>
        <v>0</v>
      </c>
      <c r="Q2867" t="str">
        <f t="shared" si="269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17">
        <f t="shared" si="265"/>
        <v>22.5</v>
      </c>
      <c r="Q2868" t="str">
        <f t="shared" si="269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17">
        <f t="shared" si="265"/>
        <v>50.4</v>
      </c>
      <c r="Q2869" t="str">
        <f t="shared" si="269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17">
        <f t="shared" si="265"/>
        <v>105.02933333333334</v>
      </c>
      <c r="Q2870" t="str">
        <f t="shared" si="269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17">
        <f t="shared" si="265"/>
        <v>35.4</v>
      </c>
      <c r="Q2871" t="str">
        <f t="shared" si="269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17">
        <f t="shared" si="265"/>
        <v>83.333333333333329</v>
      </c>
      <c r="Q2872" t="str">
        <f t="shared" si="269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17">
        <f t="shared" si="265"/>
        <v>35.92307692307692</v>
      </c>
      <c r="Q2873" t="str">
        <f t="shared" si="269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17">
        <f t="shared" si="265"/>
        <v>0</v>
      </c>
      <c r="Q2874" t="str">
        <f t="shared" si="269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17">
        <f t="shared" si="265"/>
        <v>119.125</v>
      </c>
      <c r="Q2875" t="str">
        <f t="shared" si="269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17">
        <f t="shared" si="265"/>
        <v>90.333333333333329</v>
      </c>
      <c r="Q2876" t="str">
        <f t="shared" si="269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17">
        <f t="shared" si="265"/>
        <v>2.3333333333333335</v>
      </c>
      <c r="Q2877" t="str">
        <f t="shared" si="269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17">
        <f t="shared" si="265"/>
        <v>0</v>
      </c>
      <c r="Q2878" t="str">
        <f t="shared" si="269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17">
        <f t="shared" si="265"/>
        <v>108.33333333333333</v>
      </c>
      <c r="Q2879" t="str">
        <f t="shared" si="269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17">
        <f t="shared" si="265"/>
        <v>15.75</v>
      </c>
      <c r="Q2880" t="str">
        <f t="shared" si="269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ref="O2881:O2944" si="270">E2881/D2881</f>
        <v>2.5892857142857141E-3</v>
      </c>
      <c r="P2881" s="17">
        <f t="shared" si="265"/>
        <v>29</v>
      </c>
      <c r="Q2881" t="str">
        <f t="shared" si="269"/>
        <v>theater</v>
      </c>
      <c r="R2881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0"/>
        <v>0.23333333333333334</v>
      </c>
      <c r="P2882" s="17">
        <f t="shared" si="265"/>
        <v>96.551724137931032</v>
      </c>
      <c r="Q2882" t="str">
        <f t="shared" si="269"/>
        <v>theater</v>
      </c>
      <c r="R2882" t="str">
        <f t="shared" si="266"/>
        <v>plays</v>
      </c>
      <c r="S2882" s="9">
        <f t="shared" si="267"/>
        <v>42192.905694444446</v>
      </c>
      <c r="T2882" s="9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17">
        <f t="shared" ref="P2883:P2946" si="271">IFERROR(E2883/L2883,0)</f>
        <v>0</v>
      </c>
      <c r="Q2883" t="str">
        <f t="shared" si="269"/>
        <v>theater</v>
      </c>
      <c r="R2883" t="str">
        <f t="shared" ref="R2883:R2946" si="272">RIGHT(N2883,LEN(N2883)-SEARCH("/",N2883,1))</f>
        <v>plays</v>
      </c>
      <c r="S2883" s="9">
        <f t="shared" ref="S2883:S2946" si="273">((((J2883/60)/60)/24)+DATE(1970,1,1))</f>
        <v>41916.597638888888</v>
      </c>
      <c r="T2883" s="9">
        <f t="shared" ref="T2883:T2946" si="274">((((I2883/60)/60)/24)+DATE(1970,1,1))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17">
        <f t="shared" si="271"/>
        <v>63</v>
      </c>
      <c r="Q2884" t="str">
        <f t="shared" ref="Q2884:Q2947" si="275">LEFT(N2884, SEARCH("/",N2884,1)-1)</f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17">
        <f t="shared" si="271"/>
        <v>381.6</v>
      </c>
      <c r="Q2885" t="str">
        <f t="shared" si="275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17">
        <f t="shared" si="271"/>
        <v>46.25</v>
      </c>
      <c r="Q2886" t="str">
        <f t="shared" si="275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17">
        <f t="shared" si="271"/>
        <v>26</v>
      </c>
      <c r="Q2887" t="str">
        <f t="shared" si="275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17">
        <f t="shared" si="271"/>
        <v>10</v>
      </c>
      <c r="Q2888" t="str">
        <f t="shared" si="275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17">
        <f t="shared" si="271"/>
        <v>5</v>
      </c>
      <c r="Q2889" t="str">
        <f t="shared" si="275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17">
        <f t="shared" si="271"/>
        <v>0</v>
      </c>
      <c r="Q2890" t="str">
        <f t="shared" si="275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17">
        <f t="shared" si="271"/>
        <v>81.571428571428569</v>
      </c>
      <c r="Q2891" t="str">
        <f t="shared" si="275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17">
        <f t="shared" si="271"/>
        <v>7</v>
      </c>
      <c r="Q2892" t="str">
        <f t="shared" si="275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17">
        <f t="shared" si="271"/>
        <v>27.3</v>
      </c>
      <c r="Q2893" t="str">
        <f t="shared" si="275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17">
        <f t="shared" si="271"/>
        <v>29.411764705882351</v>
      </c>
      <c r="Q2894" t="str">
        <f t="shared" si="275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17">
        <f t="shared" si="271"/>
        <v>12.5</v>
      </c>
      <c r="Q2895" t="str">
        <f t="shared" si="275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17">
        <f t="shared" si="271"/>
        <v>0</v>
      </c>
      <c r="Q2896" t="str">
        <f t="shared" si="275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17">
        <f t="shared" si="271"/>
        <v>5.75</v>
      </c>
      <c r="Q2897" t="str">
        <f t="shared" si="275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17">
        <f t="shared" si="271"/>
        <v>52.083333333333336</v>
      </c>
      <c r="Q2898" t="str">
        <f t="shared" si="275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17">
        <f t="shared" si="271"/>
        <v>183.33333333333334</v>
      </c>
      <c r="Q2899" t="str">
        <f t="shared" si="275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17">
        <f t="shared" si="271"/>
        <v>26.333333333333332</v>
      </c>
      <c r="Q2900" t="str">
        <f t="shared" si="275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17">
        <f t="shared" si="271"/>
        <v>0</v>
      </c>
      <c r="Q2901" t="str">
        <f t="shared" si="275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17">
        <f t="shared" si="271"/>
        <v>486.42857142857144</v>
      </c>
      <c r="Q2902" t="str">
        <f t="shared" si="275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17">
        <f t="shared" si="271"/>
        <v>3</v>
      </c>
      <c r="Q2903" t="str">
        <f t="shared" si="275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17">
        <f t="shared" si="271"/>
        <v>25</v>
      </c>
      <c r="Q2904" t="str">
        <f t="shared" si="275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17">
        <f t="shared" si="271"/>
        <v>9.75</v>
      </c>
      <c r="Q2905" t="str">
        <f t="shared" si="275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17">
        <f t="shared" si="271"/>
        <v>18.75</v>
      </c>
      <c r="Q2906" t="str">
        <f t="shared" si="275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17">
        <f t="shared" si="271"/>
        <v>36.588235294117645</v>
      </c>
      <c r="Q2907" t="str">
        <f t="shared" si="275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17">
        <f t="shared" si="271"/>
        <v>80.714285714285708</v>
      </c>
      <c r="Q2908" t="str">
        <f t="shared" si="275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17">
        <f t="shared" si="271"/>
        <v>1</v>
      </c>
      <c r="Q2909" t="str">
        <f t="shared" si="275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17">
        <f t="shared" si="271"/>
        <v>52.8</v>
      </c>
      <c r="Q2910" t="str">
        <f t="shared" si="275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17">
        <f t="shared" si="271"/>
        <v>20</v>
      </c>
      <c r="Q2911" t="str">
        <f t="shared" si="275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17">
        <f t="shared" si="271"/>
        <v>1</v>
      </c>
      <c r="Q2912" t="str">
        <f t="shared" si="275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17">
        <f t="shared" si="271"/>
        <v>46.928571428571431</v>
      </c>
      <c r="Q2913" t="str">
        <f t="shared" si="275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17">
        <f t="shared" si="271"/>
        <v>78.07692307692308</v>
      </c>
      <c r="Q2914" t="str">
        <f t="shared" si="275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17">
        <f t="shared" si="271"/>
        <v>1</v>
      </c>
      <c r="Q2915" t="str">
        <f t="shared" si="275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17">
        <f t="shared" si="271"/>
        <v>1</v>
      </c>
      <c r="Q2916" t="str">
        <f t="shared" si="275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17">
        <f t="shared" si="271"/>
        <v>203.66666666666666</v>
      </c>
      <c r="Q2917" t="str">
        <f t="shared" si="275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17">
        <f t="shared" si="271"/>
        <v>20.714285714285715</v>
      </c>
      <c r="Q2918" t="str">
        <f t="shared" si="275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17">
        <f t="shared" si="271"/>
        <v>48.555555555555557</v>
      </c>
      <c r="Q2919" t="str">
        <f t="shared" si="275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17">
        <f t="shared" si="271"/>
        <v>68.099999999999994</v>
      </c>
      <c r="Q2920" t="str">
        <f t="shared" si="275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17">
        <f t="shared" si="271"/>
        <v>8.5</v>
      </c>
      <c r="Q2921" t="str">
        <f t="shared" si="275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17">
        <f t="shared" si="271"/>
        <v>51.615384615384613</v>
      </c>
      <c r="Q2922" t="str">
        <f t="shared" si="275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17">
        <f t="shared" si="271"/>
        <v>43</v>
      </c>
      <c r="Q2923" t="str">
        <f t="shared" si="275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17">
        <f t="shared" si="271"/>
        <v>83.333333333333329</v>
      </c>
      <c r="Q2924" t="str">
        <f t="shared" si="275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17">
        <f t="shared" si="271"/>
        <v>30</v>
      </c>
      <c r="Q2925" t="str">
        <f t="shared" si="275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17">
        <f t="shared" si="271"/>
        <v>175.51020408163265</v>
      </c>
      <c r="Q2926" t="str">
        <f t="shared" si="275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17">
        <f t="shared" si="271"/>
        <v>231.66175879396985</v>
      </c>
      <c r="Q2927" t="str">
        <f t="shared" si="275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17">
        <f t="shared" si="271"/>
        <v>75</v>
      </c>
      <c r="Q2928" t="str">
        <f t="shared" si="275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17">
        <f t="shared" si="271"/>
        <v>112.14285714285714</v>
      </c>
      <c r="Q2929" t="str">
        <f t="shared" si="275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17">
        <f t="shared" si="271"/>
        <v>41.666666666666664</v>
      </c>
      <c r="Q2930" t="str">
        <f t="shared" si="275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17">
        <f t="shared" si="271"/>
        <v>255.17343750000001</v>
      </c>
      <c r="Q2931" t="str">
        <f t="shared" si="275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17">
        <f t="shared" si="271"/>
        <v>162.7741935483871</v>
      </c>
      <c r="Q2932" t="str">
        <f t="shared" si="275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17">
        <f t="shared" si="271"/>
        <v>88.333333333333329</v>
      </c>
      <c r="Q2933" t="str">
        <f t="shared" si="275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17">
        <f t="shared" si="271"/>
        <v>85.736842105263165</v>
      </c>
      <c r="Q2934" t="str">
        <f t="shared" si="275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17">
        <f t="shared" si="271"/>
        <v>47.574074074074076</v>
      </c>
      <c r="Q2935" t="str">
        <f t="shared" si="275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17">
        <f t="shared" si="271"/>
        <v>72.972972972972968</v>
      </c>
      <c r="Q2936" t="str">
        <f t="shared" si="275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17">
        <f t="shared" si="271"/>
        <v>90.538461538461533</v>
      </c>
      <c r="Q2937" t="str">
        <f t="shared" si="275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17">
        <f t="shared" si="271"/>
        <v>37.647058823529413</v>
      </c>
      <c r="Q2938" t="str">
        <f t="shared" si="275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17">
        <f t="shared" si="271"/>
        <v>36.363636363636367</v>
      </c>
      <c r="Q2939" t="str">
        <f t="shared" si="275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17">
        <f t="shared" si="271"/>
        <v>126.71875</v>
      </c>
      <c r="Q2940" t="str">
        <f t="shared" si="275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17">
        <f t="shared" si="271"/>
        <v>329.2</v>
      </c>
      <c r="Q2941" t="str">
        <f t="shared" si="275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17">
        <f t="shared" si="271"/>
        <v>81.242424242424249</v>
      </c>
      <c r="Q2942" t="str">
        <f t="shared" si="275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17">
        <f t="shared" si="271"/>
        <v>1</v>
      </c>
      <c r="Q2943" t="str">
        <f t="shared" si="275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17">
        <f t="shared" si="271"/>
        <v>202.22772277227722</v>
      </c>
      <c r="Q2944" t="str">
        <f t="shared" si="275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ref="O2945:O3008" si="276">E2945/D2945</f>
        <v>0</v>
      </c>
      <c r="P2945" s="17">
        <f t="shared" si="271"/>
        <v>0</v>
      </c>
      <c r="Q2945" t="str">
        <f t="shared" si="275"/>
        <v>theater</v>
      </c>
      <c r="R2945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6"/>
        <v>0.01</v>
      </c>
      <c r="P2946" s="17">
        <f t="shared" si="271"/>
        <v>100</v>
      </c>
      <c r="Q2946" t="str">
        <f t="shared" si="275"/>
        <v>theater</v>
      </c>
      <c r="R2946" t="str">
        <f t="shared" si="272"/>
        <v>spaces</v>
      </c>
      <c r="S2946" s="9">
        <f t="shared" si="273"/>
        <v>42132.9143287037</v>
      </c>
      <c r="T2946" s="9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17">
        <f t="shared" ref="P2947:P3010" si="277">IFERROR(E2947/L2947,0)</f>
        <v>0</v>
      </c>
      <c r="Q2947" t="str">
        <f t="shared" si="275"/>
        <v>theater</v>
      </c>
      <c r="R2947" t="str">
        <f t="shared" ref="R2947:R3010" si="278">RIGHT(N2947,LEN(N2947)-SEARCH("/",N2947,1))</f>
        <v>spaces</v>
      </c>
      <c r="S2947" s="9">
        <f t="shared" ref="S2947:S3010" si="279">((((J2947/60)/60)/24)+DATE(1970,1,1))</f>
        <v>42118.139583333337</v>
      </c>
      <c r="T2947" s="9">
        <f t="shared" ref="T2947:T3010" si="280">((((I2947/60)/60)/24)+DATE(1970,1,1))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17">
        <f t="shared" si="277"/>
        <v>1</v>
      </c>
      <c r="Q2948" t="str">
        <f t="shared" ref="Q2948:Q3011" si="281">LEFT(N2948, SEARCH("/",N2948,1)-1)</f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17">
        <f t="shared" si="277"/>
        <v>82.461538461538467</v>
      </c>
      <c r="Q2949" t="str">
        <f t="shared" si="281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17">
        <f t="shared" si="277"/>
        <v>2.6666666666666665</v>
      </c>
      <c r="Q2950" t="str">
        <f t="shared" si="281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17">
        <f t="shared" si="277"/>
        <v>12.5</v>
      </c>
      <c r="Q2951" t="str">
        <f t="shared" si="281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17">
        <f t="shared" si="277"/>
        <v>0</v>
      </c>
      <c r="Q2952" t="str">
        <f t="shared" si="281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17">
        <f t="shared" si="277"/>
        <v>18.896551724137932</v>
      </c>
      <c r="Q2953" t="str">
        <f t="shared" si="281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17">
        <f t="shared" si="277"/>
        <v>200.625</v>
      </c>
      <c r="Q2954" t="str">
        <f t="shared" si="281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17">
        <f t="shared" si="277"/>
        <v>201.66666666666666</v>
      </c>
      <c r="Q2955" t="str">
        <f t="shared" si="281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17">
        <f t="shared" si="277"/>
        <v>0</v>
      </c>
      <c r="Q2956" t="str">
        <f t="shared" si="281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17">
        <f t="shared" si="277"/>
        <v>65</v>
      </c>
      <c r="Q2957" t="str">
        <f t="shared" si="281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17">
        <f t="shared" si="277"/>
        <v>66.099999999999994</v>
      </c>
      <c r="Q2958" t="str">
        <f t="shared" si="281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17">
        <f t="shared" si="277"/>
        <v>93.333333333333329</v>
      </c>
      <c r="Q2959" t="str">
        <f t="shared" si="281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17">
        <f t="shared" si="277"/>
        <v>0</v>
      </c>
      <c r="Q2960" t="str">
        <f t="shared" si="281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17">
        <f t="shared" si="277"/>
        <v>0</v>
      </c>
      <c r="Q2961" t="str">
        <f t="shared" si="281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17">
        <f t="shared" si="277"/>
        <v>0</v>
      </c>
      <c r="Q2962" t="str">
        <f t="shared" si="281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17">
        <f t="shared" si="277"/>
        <v>50.75</v>
      </c>
      <c r="Q2963" t="str">
        <f t="shared" si="281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17">
        <f t="shared" si="277"/>
        <v>60.9</v>
      </c>
      <c r="Q2964" t="str">
        <f t="shared" si="281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17">
        <f t="shared" si="277"/>
        <v>109.03061224489795</v>
      </c>
      <c r="Q2965" t="str">
        <f t="shared" si="281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17">
        <f t="shared" si="277"/>
        <v>25.692295918367346</v>
      </c>
      <c r="Q2966" t="str">
        <f t="shared" si="281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17">
        <f t="shared" si="277"/>
        <v>41.92307692307692</v>
      </c>
      <c r="Q2967" t="str">
        <f t="shared" si="281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17">
        <f t="shared" si="277"/>
        <v>88.7734375</v>
      </c>
      <c r="Q2968" t="str">
        <f t="shared" si="281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17">
        <f t="shared" si="277"/>
        <v>80.225352112676063</v>
      </c>
      <c r="Q2969" t="str">
        <f t="shared" si="281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17">
        <f t="shared" si="277"/>
        <v>78.936170212765958</v>
      </c>
      <c r="Q2970" t="str">
        <f t="shared" si="281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17">
        <f t="shared" si="277"/>
        <v>95.588235294117652</v>
      </c>
      <c r="Q2971" t="str">
        <f t="shared" si="281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17">
        <f t="shared" si="277"/>
        <v>69.890109890109883</v>
      </c>
      <c r="Q2972" t="str">
        <f t="shared" si="281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17">
        <f t="shared" si="277"/>
        <v>74.534883720930239</v>
      </c>
      <c r="Q2973" t="str">
        <f t="shared" si="281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17">
        <f t="shared" si="277"/>
        <v>123.94117647058823</v>
      </c>
      <c r="Q2974" t="str">
        <f t="shared" si="281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17">
        <f t="shared" si="277"/>
        <v>264.84848484848487</v>
      </c>
      <c r="Q2975" t="str">
        <f t="shared" si="281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17">
        <f t="shared" si="277"/>
        <v>58.620689655172413</v>
      </c>
      <c r="Q2976" t="str">
        <f t="shared" si="281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17">
        <f t="shared" si="277"/>
        <v>70.884955752212392</v>
      </c>
      <c r="Q2977" t="str">
        <f t="shared" si="281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17">
        <f t="shared" si="277"/>
        <v>8.5714285714285712</v>
      </c>
      <c r="Q2978" t="str">
        <f t="shared" si="281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17">
        <f t="shared" si="277"/>
        <v>113.56666666666666</v>
      </c>
      <c r="Q2979" t="str">
        <f t="shared" si="281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17">
        <f t="shared" si="277"/>
        <v>60.6875</v>
      </c>
      <c r="Q2980" t="str">
        <f t="shared" si="281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17">
        <f t="shared" si="277"/>
        <v>110.21739130434783</v>
      </c>
      <c r="Q2981" t="str">
        <f t="shared" si="281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17">
        <f t="shared" si="277"/>
        <v>136.45833333333334</v>
      </c>
      <c r="Q2982" t="str">
        <f t="shared" si="281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17">
        <f t="shared" si="277"/>
        <v>53.164948453608247</v>
      </c>
      <c r="Q2983" t="str">
        <f t="shared" si="281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17">
        <f t="shared" si="277"/>
        <v>86.491525423728817</v>
      </c>
      <c r="Q2984" t="str">
        <f t="shared" si="281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17">
        <f t="shared" si="277"/>
        <v>155.23827397260274</v>
      </c>
      <c r="Q2985" t="str">
        <f t="shared" si="281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17">
        <f t="shared" si="277"/>
        <v>115.08256880733946</v>
      </c>
      <c r="Q2986" t="str">
        <f t="shared" si="281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17">
        <f t="shared" si="277"/>
        <v>109.5945945945946</v>
      </c>
      <c r="Q2987" t="str">
        <f t="shared" si="281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17">
        <f t="shared" si="277"/>
        <v>45.214285714285715</v>
      </c>
      <c r="Q2988" t="str">
        <f t="shared" si="281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17">
        <f t="shared" si="277"/>
        <v>104.15169811320754</v>
      </c>
      <c r="Q2989" t="str">
        <f t="shared" si="281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17">
        <f t="shared" si="277"/>
        <v>35.714285714285715</v>
      </c>
      <c r="Q2990" t="str">
        <f t="shared" si="281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17">
        <f t="shared" si="277"/>
        <v>96.997252747252745</v>
      </c>
      <c r="Q2991" t="str">
        <f t="shared" si="281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17">
        <f t="shared" si="277"/>
        <v>370.37037037037038</v>
      </c>
      <c r="Q2992" t="str">
        <f t="shared" si="281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17">
        <f t="shared" si="277"/>
        <v>94.408602150537632</v>
      </c>
      <c r="Q2993" t="str">
        <f t="shared" si="281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17">
        <f t="shared" si="277"/>
        <v>48.984375</v>
      </c>
      <c r="Q2994" t="str">
        <f t="shared" si="281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17">
        <f t="shared" si="277"/>
        <v>45.590909090909093</v>
      </c>
      <c r="Q2995" t="str">
        <f t="shared" si="281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17">
        <f t="shared" si="277"/>
        <v>23.275254237288134</v>
      </c>
      <c r="Q2996" t="str">
        <f t="shared" si="281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17">
        <f t="shared" si="277"/>
        <v>63.2289156626506</v>
      </c>
      <c r="Q2997" t="str">
        <f t="shared" si="281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17">
        <f t="shared" si="277"/>
        <v>153.5204081632653</v>
      </c>
      <c r="Q2998" t="str">
        <f t="shared" si="281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17">
        <f t="shared" si="277"/>
        <v>90.2</v>
      </c>
      <c r="Q2999" t="str">
        <f t="shared" si="281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17">
        <f t="shared" si="277"/>
        <v>118.97113163972287</v>
      </c>
      <c r="Q3000" t="str">
        <f t="shared" si="281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17">
        <f t="shared" si="277"/>
        <v>80.25</v>
      </c>
      <c r="Q3001" t="str">
        <f t="shared" si="281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17">
        <f t="shared" si="277"/>
        <v>62.5</v>
      </c>
      <c r="Q3002" t="str">
        <f t="shared" si="281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17">
        <f t="shared" si="277"/>
        <v>131.37719999999999</v>
      </c>
      <c r="Q3003" t="str">
        <f t="shared" si="281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17">
        <f t="shared" si="277"/>
        <v>73.032980769230775</v>
      </c>
      <c r="Q3004" t="str">
        <f t="shared" si="281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17">
        <f t="shared" si="277"/>
        <v>178.52941176470588</v>
      </c>
      <c r="Q3005" t="str">
        <f t="shared" si="281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17">
        <f t="shared" si="277"/>
        <v>162.90974729241879</v>
      </c>
      <c r="Q3006" t="str">
        <f t="shared" si="281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17">
        <f t="shared" si="277"/>
        <v>108.24237288135593</v>
      </c>
      <c r="Q3007" t="str">
        <f t="shared" si="281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17">
        <f t="shared" si="277"/>
        <v>88.865979381443296</v>
      </c>
      <c r="Q3008" t="str">
        <f t="shared" si="281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ref="O3009:O3072" si="282">E3009/D3009</f>
        <v>1.8</v>
      </c>
      <c r="P3009" s="17">
        <f t="shared" si="277"/>
        <v>54</v>
      </c>
      <c r="Q3009" t="str">
        <f t="shared" si="281"/>
        <v>theater</v>
      </c>
      <c r="R3009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2"/>
        <v>1.0116666666666667</v>
      </c>
      <c r="P3010" s="17">
        <f t="shared" si="277"/>
        <v>116.73076923076923</v>
      </c>
      <c r="Q3010" t="str">
        <f t="shared" si="281"/>
        <v>theater</v>
      </c>
      <c r="R3010" t="str">
        <f t="shared" si="278"/>
        <v>spaces</v>
      </c>
      <c r="S3010" s="9">
        <f t="shared" si="279"/>
        <v>42360.212025462963</v>
      </c>
      <c r="T3010" s="9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17">
        <f t="shared" ref="P3011:P3074" si="283">IFERROR(E3011/L3011,0)</f>
        <v>233.8984375</v>
      </c>
      <c r="Q3011" t="str">
        <f t="shared" si="281"/>
        <v>theater</v>
      </c>
      <c r="R3011" t="str">
        <f t="shared" ref="R3011:R3074" si="284">RIGHT(N3011,LEN(N3011)-SEARCH("/",N3011,1))</f>
        <v>spaces</v>
      </c>
      <c r="S3011" s="9">
        <f t="shared" ref="S3011:S3074" si="285">((((J3011/60)/60)/24)+DATE(1970,1,1))</f>
        <v>41939.569907407407</v>
      </c>
      <c r="T3011" s="9">
        <f t="shared" ref="T3011:T3074" si="286">((((I3011/60)/60)/24)+DATE(1970,1,1))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17">
        <f t="shared" si="283"/>
        <v>158</v>
      </c>
      <c r="Q3012" t="str">
        <f t="shared" ref="Q3012:Q3075" si="287">LEFT(N3012, SEARCH("/",N3012,1)-1)</f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17">
        <f t="shared" si="283"/>
        <v>14.84</v>
      </c>
      <c r="Q3013" t="str">
        <f t="shared" si="287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17">
        <f t="shared" si="283"/>
        <v>85.181818181818187</v>
      </c>
      <c r="Q3014" t="str">
        <f t="shared" si="287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17">
        <f t="shared" si="283"/>
        <v>146.69158878504672</v>
      </c>
      <c r="Q3015" t="str">
        <f t="shared" si="287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17">
        <f t="shared" si="283"/>
        <v>50.764811490125673</v>
      </c>
      <c r="Q3016" t="str">
        <f t="shared" si="287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17">
        <f t="shared" si="283"/>
        <v>87.7</v>
      </c>
      <c r="Q3017" t="str">
        <f t="shared" si="287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17">
        <f t="shared" si="283"/>
        <v>242.27777777777777</v>
      </c>
      <c r="Q3018" t="str">
        <f t="shared" si="287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17">
        <f t="shared" si="283"/>
        <v>146.44654088050314</v>
      </c>
      <c r="Q3019" t="str">
        <f t="shared" si="287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17">
        <f t="shared" si="283"/>
        <v>103.17073170731707</v>
      </c>
      <c r="Q3020" t="str">
        <f t="shared" si="287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17">
        <f t="shared" si="283"/>
        <v>80.464601769911511</v>
      </c>
      <c r="Q3021" t="str">
        <f t="shared" si="287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17">
        <f t="shared" si="283"/>
        <v>234.66666666666666</v>
      </c>
      <c r="Q3022" t="str">
        <f t="shared" si="287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17">
        <f t="shared" si="283"/>
        <v>50.689320388349515</v>
      </c>
      <c r="Q3023" t="str">
        <f t="shared" si="287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17">
        <f t="shared" si="283"/>
        <v>162.70967741935485</v>
      </c>
      <c r="Q3024" t="str">
        <f t="shared" si="287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17">
        <f t="shared" si="283"/>
        <v>120.16666666666667</v>
      </c>
      <c r="Q3025" t="str">
        <f t="shared" si="287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17">
        <f t="shared" si="283"/>
        <v>67.697802197802204</v>
      </c>
      <c r="Q3026" t="str">
        <f t="shared" si="287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17">
        <f t="shared" si="283"/>
        <v>52.103448275862071</v>
      </c>
      <c r="Q3027" t="str">
        <f t="shared" si="287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17">
        <f t="shared" si="283"/>
        <v>51.6</v>
      </c>
      <c r="Q3028" t="str">
        <f t="shared" si="287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17">
        <f t="shared" si="283"/>
        <v>164.3</v>
      </c>
      <c r="Q3029" t="str">
        <f t="shared" si="287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17">
        <f t="shared" si="283"/>
        <v>84.858585858585855</v>
      </c>
      <c r="Q3030" t="str">
        <f t="shared" si="287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17">
        <f t="shared" si="283"/>
        <v>94.548850574712645</v>
      </c>
      <c r="Q3031" t="str">
        <f t="shared" si="287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17">
        <f t="shared" si="283"/>
        <v>45.536585365853661</v>
      </c>
      <c r="Q3032" t="str">
        <f t="shared" si="287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17">
        <f t="shared" si="283"/>
        <v>51.724137931034484</v>
      </c>
      <c r="Q3033" t="str">
        <f t="shared" si="287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17">
        <f t="shared" si="283"/>
        <v>50.88</v>
      </c>
      <c r="Q3034" t="str">
        <f t="shared" si="287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17">
        <f t="shared" si="283"/>
        <v>191.13043478260869</v>
      </c>
      <c r="Q3035" t="str">
        <f t="shared" si="287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17">
        <f t="shared" si="283"/>
        <v>89.314285714285717</v>
      </c>
      <c r="Q3036" t="str">
        <f t="shared" si="287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17">
        <f t="shared" si="283"/>
        <v>88.588631921824103</v>
      </c>
      <c r="Q3037" t="str">
        <f t="shared" si="287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17">
        <f t="shared" si="283"/>
        <v>96.300911854103347</v>
      </c>
      <c r="Q3038" t="str">
        <f t="shared" si="287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17">
        <f t="shared" si="283"/>
        <v>33.3125</v>
      </c>
      <c r="Q3039" t="str">
        <f t="shared" si="287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17">
        <f t="shared" si="283"/>
        <v>37.222222222222221</v>
      </c>
      <c r="Q3040" t="str">
        <f t="shared" si="287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17">
        <f t="shared" si="283"/>
        <v>92.130423728813554</v>
      </c>
      <c r="Q3041" t="str">
        <f t="shared" si="287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17">
        <f t="shared" si="283"/>
        <v>76.785714285714292</v>
      </c>
      <c r="Q3042" t="str">
        <f t="shared" si="287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17">
        <f t="shared" si="283"/>
        <v>96.526315789473685</v>
      </c>
      <c r="Q3043" t="str">
        <f t="shared" si="287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17">
        <f t="shared" si="283"/>
        <v>51.891891891891895</v>
      </c>
      <c r="Q3044" t="str">
        <f t="shared" si="287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17">
        <f t="shared" si="283"/>
        <v>128.9140625</v>
      </c>
      <c r="Q3045" t="str">
        <f t="shared" si="287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17">
        <f t="shared" si="283"/>
        <v>84.108974358974365</v>
      </c>
      <c r="Q3046" t="str">
        <f t="shared" si="287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17">
        <f t="shared" si="283"/>
        <v>82.941562500000003</v>
      </c>
      <c r="Q3047" t="str">
        <f t="shared" si="287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17">
        <f t="shared" si="283"/>
        <v>259.94827586206895</v>
      </c>
      <c r="Q3048" t="str">
        <f t="shared" si="287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17">
        <f t="shared" si="283"/>
        <v>37.25</v>
      </c>
      <c r="Q3049" t="str">
        <f t="shared" si="287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17">
        <f t="shared" si="283"/>
        <v>177.02127659574469</v>
      </c>
      <c r="Q3050" t="str">
        <f t="shared" si="287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17">
        <f t="shared" si="283"/>
        <v>74.074074074074076</v>
      </c>
      <c r="Q3051" t="str">
        <f t="shared" si="287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17">
        <f t="shared" si="283"/>
        <v>70.666666666666671</v>
      </c>
      <c r="Q3052" t="str">
        <f t="shared" si="287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17">
        <f t="shared" si="283"/>
        <v>23.62857142857143</v>
      </c>
      <c r="Q3053" t="str">
        <f t="shared" si="287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17">
        <f t="shared" si="283"/>
        <v>37.5</v>
      </c>
      <c r="Q3054" t="str">
        <f t="shared" si="287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17">
        <f t="shared" si="283"/>
        <v>13.333333333333334</v>
      </c>
      <c r="Q3055" t="str">
        <f t="shared" si="287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17">
        <f t="shared" si="283"/>
        <v>0</v>
      </c>
      <c r="Q3056" t="str">
        <f t="shared" si="287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17">
        <f t="shared" si="283"/>
        <v>1</v>
      </c>
      <c r="Q3057" t="str">
        <f t="shared" si="287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17">
        <f t="shared" si="283"/>
        <v>0</v>
      </c>
      <c r="Q3058" t="str">
        <f t="shared" si="287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17">
        <f t="shared" si="283"/>
        <v>0</v>
      </c>
      <c r="Q3059" t="str">
        <f t="shared" si="287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17">
        <f t="shared" si="283"/>
        <v>1</v>
      </c>
      <c r="Q3060" t="str">
        <f t="shared" si="287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17">
        <f t="shared" si="283"/>
        <v>41</v>
      </c>
      <c r="Q3061" t="str">
        <f t="shared" si="287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17">
        <f t="shared" si="283"/>
        <v>55.833333333333336</v>
      </c>
      <c r="Q3062" t="str">
        <f t="shared" si="287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17">
        <f t="shared" si="283"/>
        <v>0</v>
      </c>
      <c r="Q3063" t="str">
        <f t="shared" si="287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17">
        <f t="shared" si="283"/>
        <v>99.761194029850742</v>
      </c>
      <c r="Q3064" t="str">
        <f t="shared" si="287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17">
        <f t="shared" si="283"/>
        <v>25.521739130434781</v>
      </c>
      <c r="Q3065" t="str">
        <f t="shared" si="287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17">
        <f t="shared" si="283"/>
        <v>117.65277777777777</v>
      </c>
      <c r="Q3066" t="str">
        <f t="shared" si="287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17">
        <f t="shared" si="283"/>
        <v>5</v>
      </c>
      <c r="Q3067" t="str">
        <f t="shared" si="287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17">
        <f t="shared" si="283"/>
        <v>2796.6666666666665</v>
      </c>
      <c r="Q3068" t="str">
        <f t="shared" si="287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17">
        <f t="shared" si="283"/>
        <v>200</v>
      </c>
      <c r="Q3069" t="str">
        <f t="shared" si="287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17">
        <f t="shared" si="283"/>
        <v>87.5</v>
      </c>
      <c r="Q3070" t="str">
        <f t="shared" si="287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17">
        <f t="shared" si="283"/>
        <v>20.142857142857142</v>
      </c>
      <c r="Q3071" t="str">
        <f t="shared" si="287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17">
        <f t="shared" si="283"/>
        <v>20.875</v>
      </c>
      <c r="Q3072" t="str">
        <f t="shared" si="287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ref="O3073:O3136" si="288">E3073/D3073</f>
        <v>0.59775</v>
      </c>
      <c r="P3073" s="17">
        <f t="shared" si="283"/>
        <v>61.307692307692307</v>
      </c>
      <c r="Q3073" t="str">
        <f t="shared" si="287"/>
        <v>theater</v>
      </c>
      <c r="R3073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8"/>
        <v>1.6666666666666666E-4</v>
      </c>
      <c r="P3074" s="17">
        <f t="shared" si="283"/>
        <v>1</v>
      </c>
      <c r="Q3074" t="str">
        <f t="shared" si="287"/>
        <v>theater</v>
      </c>
      <c r="R3074" t="str">
        <f t="shared" si="284"/>
        <v>spaces</v>
      </c>
      <c r="S3074" s="9">
        <f t="shared" si="285"/>
        <v>42658.690532407403</v>
      </c>
      <c r="T3074" s="9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17">
        <f t="shared" ref="P3075:P3138" si="289">IFERROR(E3075/L3075,0)</f>
        <v>92.142857142857139</v>
      </c>
      <c r="Q3075" t="str">
        <f t="shared" si="287"/>
        <v>theater</v>
      </c>
      <c r="R3075" t="str">
        <f t="shared" ref="R3075:R3138" si="290">RIGHT(N3075,LEN(N3075)-SEARCH("/",N3075,1))</f>
        <v>spaces</v>
      </c>
      <c r="S3075" s="9">
        <f t="shared" ref="S3075:S3138" si="291">((((J3075/60)/60)/24)+DATE(1970,1,1))</f>
        <v>42111.684027777781</v>
      </c>
      <c r="T3075" s="9">
        <f t="shared" ref="T3075:T3138" si="292">((((I3075/60)/60)/24)+DATE(1970,1,1))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17">
        <f t="shared" si="289"/>
        <v>7.333333333333333</v>
      </c>
      <c r="Q3076" t="str">
        <f t="shared" ref="Q3076:Q3139" si="293">LEFT(N3076, SEARCH("/",N3076,1)-1)</f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17">
        <f t="shared" si="289"/>
        <v>64.8</v>
      </c>
      <c r="Q3077" t="str">
        <f t="shared" si="293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17">
        <f t="shared" si="289"/>
        <v>30.12</v>
      </c>
      <c r="Q3078" t="str">
        <f t="shared" si="293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17">
        <f t="shared" si="289"/>
        <v>52.5</v>
      </c>
      <c r="Q3079" t="str">
        <f t="shared" si="293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17">
        <f t="shared" si="289"/>
        <v>23.666666666666668</v>
      </c>
      <c r="Q3080" t="str">
        <f t="shared" si="293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17">
        <f t="shared" si="289"/>
        <v>415.77777777777777</v>
      </c>
      <c r="Q3081" t="str">
        <f t="shared" si="293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17">
        <f t="shared" si="289"/>
        <v>53.714285714285715</v>
      </c>
      <c r="Q3082" t="str">
        <f t="shared" si="293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17">
        <f t="shared" si="289"/>
        <v>420.6</v>
      </c>
      <c r="Q3083" t="str">
        <f t="shared" si="293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17">
        <f t="shared" si="289"/>
        <v>0</v>
      </c>
      <c r="Q3084" t="str">
        <f t="shared" si="293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17">
        <f t="shared" si="289"/>
        <v>18.666666666666668</v>
      </c>
      <c r="Q3085" t="str">
        <f t="shared" si="293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17">
        <f t="shared" si="289"/>
        <v>78.333333333333329</v>
      </c>
      <c r="Q3086" t="str">
        <f t="shared" si="293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17">
        <f t="shared" si="289"/>
        <v>67.777777777777771</v>
      </c>
      <c r="Q3087" t="str">
        <f t="shared" si="293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17">
        <f t="shared" si="289"/>
        <v>16.666666666666668</v>
      </c>
      <c r="Q3088" t="str">
        <f t="shared" si="293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17">
        <f t="shared" si="289"/>
        <v>62.5</v>
      </c>
      <c r="Q3089" t="str">
        <f t="shared" si="293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17">
        <f t="shared" si="289"/>
        <v>42</v>
      </c>
      <c r="Q3090" t="str">
        <f t="shared" si="293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17">
        <f t="shared" si="289"/>
        <v>130.0888888888889</v>
      </c>
      <c r="Q3091" t="str">
        <f t="shared" si="293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17">
        <f t="shared" si="289"/>
        <v>1270.2222222222222</v>
      </c>
      <c r="Q3092" t="str">
        <f t="shared" si="293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17">
        <f t="shared" si="289"/>
        <v>88.444444444444443</v>
      </c>
      <c r="Q3093" t="str">
        <f t="shared" si="293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17">
        <f t="shared" si="289"/>
        <v>56.342380952380957</v>
      </c>
      <c r="Q3094" t="str">
        <f t="shared" si="293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17">
        <f t="shared" si="289"/>
        <v>53.529411764705884</v>
      </c>
      <c r="Q3095" t="str">
        <f t="shared" si="293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17">
        <f t="shared" si="289"/>
        <v>25</v>
      </c>
      <c r="Q3096" t="str">
        <f t="shared" si="293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17">
        <f t="shared" si="289"/>
        <v>50</v>
      </c>
      <c r="Q3097" t="str">
        <f t="shared" si="293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17">
        <f t="shared" si="289"/>
        <v>56.785714285714285</v>
      </c>
      <c r="Q3098" t="str">
        <f t="shared" si="293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17">
        <f t="shared" si="289"/>
        <v>40.833333333333336</v>
      </c>
      <c r="Q3099" t="str">
        <f t="shared" si="293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17">
        <f t="shared" si="289"/>
        <v>65.111111111111114</v>
      </c>
      <c r="Q3100" t="str">
        <f t="shared" si="293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17">
        <f t="shared" si="289"/>
        <v>55.6</v>
      </c>
      <c r="Q3101" t="str">
        <f t="shared" si="293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17">
        <f t="shared" si="289"/>
        <v>140.53846153846155</v>
      </c>
      <c r="Q3102" t="str">
        <f t="shared" si="293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17">
        <f t="shared" si="289"/>
        <v>25</v>
      </c>
      <c r="Q3103" t="str">
        <f t="shared" si="293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17">
        <f t="shared" si="289"/>
        <v>69.533333333333331</v>
      </c>
      <c r="Q3104" t="str">
        <f t="shared" si="293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17">
        <f t="shared" si="289"/>
        <v>5.5</v>
      </c>
      <c r="Q3105" t="str">
        <f t="shared" si="293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17">
        <f t="shared" si="289"/>
        <v>237</v>
      </c>
      <c r="Q3106" t="str">
        <f t="shared" si="293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17">
        <f t="shared" si="289"/>
        <v>79.870967741935488</v>
      </c>
      <c r="Q3107" t="str">
        <f t="shared" si="293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17">
        <f t="shared" si="289"/>
        <v>10.25</v>
      </c>
      <c r="Q3108" t="str">
        <f t="shared" si="293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17">
        <f t="shared" si="289"/>
        <v>272.58620689655174</v>
      </c>
      <c r="Q3109" t="str">
        <f t="shared" si="293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17">
        <f t="shared" si="289"/>
        <v>13</v>
      </c>
      <c r="Q3110" t="str">
        <f t="shared" si="293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17">
        <f t="shared" si="289"/>
        <v>58.184210526315788</v>
      </c>
      <c r="Q3111" t="str">
        <f t="shared" si="293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17">
        <f t="shared" si="289"/>
        <v>10</v>
      </c>
      <c r="Q3112" t="str">
        <f t="shared" si="293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17">
        <f t="shared" si="289"/>
        <v>70.10526315789474</v>
      </c>
      <c r="Q3113" t="str">
        <f t="shared" si="293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17">
        <f t="shared" si="289"/>
        <v>57.888888888888886</v>
      </c>
      <c r="Q3114" t="str">
        <f t="shared" si="293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17">
        <f t="shared" si="289"/>
        <v>125.27027027027027</v>
      </c>
      <c r="Q3115" t="str">
        <f t="shared" si="293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17">
        <f t="shared" si="289"/>
        <v>0</v>
      </c>
      <c r="Q3116" t="str">
        <f t="shared" si="293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17">
        <f t="shared" si="289"/>
        <v>300</v>
      </c>
      <c r="Q3117" t="str">
        <f t="shared" si="293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17">
        <f t="shared" si="289"/>
        <v>43</v>
      </c>
      <c r="Q3118" t="str">
        <f t="shared" si="293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17">
        <f t="shared" si="289"/>
        <v>1</v>
      </c>
      <c r="Q3119" t="str">
        <f t="shared" si="293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17">
        <f t="shared" si="289"/>
        <v>775</v>
      </c>
      <c r="Q3120" t="str">
        <f t="shared" si="293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17">
        <f t="shared" si="289"/>
        <v>5</v>
      </c>
      <c r="Q3121" t="str">
        <f t="shared" si="293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17">
        <f t="shared" si="289"/>
        <v>12.8</v>
      </c>
      <c r="Q3122" t="str">
        <f t="shared" si="293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17">
        <f t="shared" si="289"/>
        <v>10</v>
      </c>
      <c r="Q3123" t="str">
        <f t="shared" si="293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17">
        <f t="shared" si="289"/>
        <v>58</v>
      </c>
      <c r="Q3124" t="str">
        <f t="shared" si="293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17">
        <f t="shared" si="289"/>
        <v>244.80459770114942</v>
      </c>
      <c r="Q3125" t="str">
        <f t="shared" si="293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17">
        <f t="shared" si="289"/>
        <v>6.5</v>
      </c>
      <c r="Q3126" t="str">
        <f t="shared" si="293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17">
        <f t="shared" si="289"/>
        <v>0</v>
      </c>
      <c r="Q3127" t="str">
        <f t="shared" si="293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17">
        <f t="shared" si="289"/>
        <v>61.176470588235297</v>
      </c>
      <c r="Q3128" t="str">
        <f t="shared" si="293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17">
        <f t="shared" si="289"/>
        <v>0</v>
      </c>
      <c r="Q3129" t="str">
        <f t="shared" si="293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17">
        <f t="shared" si="289"/>
        <v>139.23931623931625</v>
      </c>
      <c r="Q3130" t="str">
        <f t="shared" si="293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17">
        <f t="shared" si="289"/>
        <v>10</v>
      </c>
      <c r="Q3131" t="str">
        <f t="shared" si="293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17">
        <f t="shared" si="289"/>
        <v>93.75</v>
      </c>
      <c r="Q3132" t="str">
        <f t="shared" si="293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17">
        <f t="shared" si="289"/>
        <v>53.75</v>
      </c>
      <c r="Q3133" t="str">
        <f t="shared" si="293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17">
        <f t="shared" si="289"/>
        <v>10</v>
      </c>
      <c r="Q3134" t="str">
        <f t="shared" si="293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17">
        <f t="shared" si="289"/>
        <v>33.75</v>
      </c>
      <c r="Q3135" t="str">
        <f t="shared" si="293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17">
        <f t="shared" si="289"/>
        <v>18.75</v>
      </c>
      <c r="Q3136" t="str">
        <f t="shared" si="293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ref="O3137:O3200" si="294">E3137/D3137</f>
        <v>0.20849420849420849</v>
      </c>
      <c r="P3137" s="17">
        <f t="shared" si="289"/>
        <v>23.142857142857142</v>
      </c>
      <c r="Q3137" t="str">
        <f t="shared" si="293"/>
        <v>theater</v>
      </c>
      <c r="R3137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4"/>
        <v>1.278</v>
      </c>
      <c r="P3138" s="17">
        <f t="shared" si="289"/>
        <v>29.045454545454547</v>
      </c>
      <c r="Q3138" t="str">
        <f t="shared" si="293"/>
        <v>theater</v>
      </c>
      <c r="R3138" t="str">
        <f t="shared" si="290"/>
        <v>plays</v>
      </c>
      <c r="S3138" s="9">
        <f t="shared" si="291"/>
        <v>42789.462430555555</v>
      </c>
      <c r="T3138" s="9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17">
        <f t="shared" ref="P3139:P3202" si="295">IFERROR(E3139/L3139,0)</f>
        <v>50</v>
      </c>
      <c r="Q3139" t="str">
        <f t="shared" si="293"/>
        <v>theater</v>
      </c>
      <c r="R3139" t="str">
        <f t="shared" ref="R3139:R3202" si="296">RIGHT(N3139,LEN(N3139)-SEARCH("/",N3139,1))</f>
        <v>plays</v>
      </c>
      <c r="S3139" s="9">
        <f t="shared" ref="S3139:S3202" si="297">((((J3139/60)/60)/24)+DATE(1970,1,1))</f>
        <v>42807.885057870371</v>
      </c>
      <c r="T3139" s="9">
        <f t="shared" ref="T3139:T3202" si="298">((((I3139/60)/60)/24)+DATE(1970,1,1))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17">
        <f t="shared" si="295"/>
        <v>0</v>
      </c>
      <c r="Q3140" t="str">
        <f t="shared" ref="Q3140:Q3203" si="299">LEFT(N3140, SEARCH("/",N3140,1)-1)</f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17">
        <f t="shared" si="295"/>
        <v>450</v>
      </c>
      <c r="Q3141" t="str">
        <f t="shared" si="299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17">
        <f t="shared" si="295"/>
        <v>24</v>
      </c>
      <c r="Q3142" t="str">
        <f t="shared" si="299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17">
        <f t="shared" si="295"/>
        <v>32.25</v>
      </c>
      <c r="Q3143" t="str">
        <f t="shared" si="299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17">
        <f t="shared" si="295"/>
        <v>15</v>
      </c>
      <c r="Q3144" t="str">
        <f t="shared" si="299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17">
        <f t="shared" si="295"/>
        <v>0</v>
      </c>
      <c r="Q3145" t="str">
        <f t="shared" si="299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17">
        <f t="shared" si="295"/>
        <v>251.33333333333334</v>
      </c>
      <c r="Q3146" t="str">
        <f t="shared" si="299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17">
        <f t="shared" si="295"/>
        <v>0</v>
      </c>
      <c r="Q3147" t="str">
        <f t="shared" si="299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17">
        <f t="shared" si="295"/>
        <v>437.5</v>
      </c>
      <c r="Q3148" t="str">
        <f t="shared" si="299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17">
        <f t="shared" si="295"/>
        <v>110.35211267605634</v>
      </c>
      <c r="Q3149" t="str">
        <f t="shared" si="299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17">
        <f t="shared" si="295"/>
        <v>41.421052631578945</v>
      </c>
      <c r="Q3150" t="str">
        <f t="shared" si="299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17">
        <f t="shared" si="295"/>
        <v>52</v>
      </c>
      <c r="Q3151" t="str">
        <f t="shared" si="299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17">
        <f t="shared" si="295"/>
        <v>33.990384615384613</v>
      </c>
      <c r="Q3152" t="str">
        <f t="shared" si="299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17">
        <f t="shared" si="295"/>
        <v>103.35294117647059</v>
      </c>
      <c r="Q3153" t="str">
        <f t="shared" si="299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17">
        <f t="shared" si="295"/>
        <v>34.791044776119406</v>
      </c>
      <c r="Q3154" t="str">
        <f t="shared" si="299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17">
        <f t="shared" si="295"/>
        <v>41.773858921161825</v>
      </c>
      <c r="Q3155" t="str">
        <f t="shared" si="299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17">
        <f t="shared" si="295"/>
        <v>64.268292682926827</v>
      </c>
      <c r="Q3156" t="str">
        <f t="shared" si="299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17">
        <f t="shared" si="295"/>
        <v>31.209370860927152</v>
      </c>
      <c r="Q3157" t="str">
        <f t="shared" si="299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17">
        <f t="shared" si="295"/>
        <v>62.921348314606739</v>
      </c>
      <c r="Q3158" t="str">
        <f t="shared" si="299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17">
        <f t="shared" si="295"/>
        <v>98.536585365853654</v>
      </c>
      <c r="Q3159" t="str">
        <f t="shared" si="299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17">
        <f t="shared" si="295"/>
        <v>82.608695652173907</v>
      </c>
      <c r="Q3160" t="str">
        <f t="shared" si="299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17">
        <f t="shared" si="295"/>
        <v>38.504230769230773</v>
      </c>
      <c r="Q3161" t="str">
        <f t="shared" si="299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17">
        <f t="shared" si="295"/>
        <v>80.15789473684211</v>
      </c>
      <c r="Q3162" t="str">
        <f t="shared" si="299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17">
        <f t="shared" si="295"/>
        <v>28.405405405405407</v>
      </c>
      <c r="Q3163" t="str">
        <f t="shared" si="299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17">
        <f t="shared" si="295"/>
        <v>80.730158730158735</v>
      </c>
      <c r="Q3164" t="str">
        <f t="shared" si="299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17">
        <f t="shared" si="295"/>
        <v>200.69444444444446</v>
      </c>
      <c r="Q3165" t="str">
        <f t="shared" si="299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17">
        <f t="shared" si="295"/>
        <v>37.591549295774648</v>
      </c>
      <c r="Q3166" t="str">
        <f t="shared" si="299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17">
        <f t="shared" si="295"/>
        <v>58.095238095238095</v>
      </c>
      <c r="Q3167" t="str">
        <f t="shared" si="299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17">
        <f t="shared" si="295"/>
        <v>60.300892473118282</v>
      </c>
      <c r="Q3168" t="str">
        <f t="shared" si="299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17">
        <f t="shared" si="295"/>
        <v>63.363636363636367</v>
      </c>
      <c r="Q3169" t="str">
        <f t="shared" si="299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17">
        <f t="shared" si="295"/>
        <v>50.901639344262293</v>
      </c>
      <c r="Q3170" t="str">
        <f t="shared" si="299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17">
        <f t="shared" si="295"/>
        <v>100.5</v>
      </c>
      <c r="Q3171" t="str">
        <f t="shared" si="299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17">
        <f t="shared" si="295"/>
        <v>31.619718309859156</v>
      </c>
      <c r="Q3172" t="str">
        <f t="shared" si="299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17">
        <f t="shared" si="295"/>
        <v>65.102564102564102</v>
      </c>
      <c r="Q3173" t="str">
        <f t="shared" si="299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17">
        <f t="shared" si="295"/>
        <v>79.310344827586206</v>
      </c>
      <c r="Q3174" t="str">
        <f t="shared" si="299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17">
        <f t="shared" si="295"/>
        <v>139.18918918918919</v>
      </c>
      <c r="Q3175" t="str">
        <f t="shared" si="299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17">
        <f t="shared" si="295"/>
        <v>131.91304347826087</v>
      </c>
      <c r="Q3176" t="str">
        <f t="shared" si="299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17">
        <f t="shared" si="295"/>
        <v>91.3</v>
      </c>
      <c r="Q3177" t="str">
        <f t="shared" si="299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17">
        <f t="shared" si="295"/>
        <v>39.672727272727272</v>
      </c>
      <c r="Q3178" t="str">
        <f t="shared" si="299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17">
        <f t="shared" si="295"/>
        <v>57.549019607843135</v>
      </c>
      <c r="Q3179" t="str">
        <f t="shared" si="299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17">
        <f t="shared" si="295"/>
        <v>33.025641025641029</v>
      </c>
      <c r="Q3180" t="str">
        <f t="shared" si="299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17">
        <f t="shared" si="295"/>
        <v>77.335806451612896</v>
      </c>
      <c r="Q3181" t="str">
        <f t="shared" si="299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17">
        <f t="shared" si="295"/>
        <v>31.933333333333334</v>
      </c>
      <c r="Q3182" t="str">
        <f t="shared" si="299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17">
        <f t="shared" si="295"/>
        <v>36.333333333333336</v>
      </c>
      <c r="Q3183" t="str">
        <f t="shared" si="299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17">
        <f t="shared" si="295"/>
        <v>46.768211920529801</v>
      </c>
      <c r="Q3184" t="str">
        <f t="shared" si="299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17">
        <f t="shared" si="295"/>
        <v>40.073529411764703</v>
      </c>
      <c r="Q3185" t="str">
        <f t="shared" si="299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17">
        <f t="shared" si="295"/>
        <v>100.21739130434783</v>
      </c>
      <c r="Q3186" t="str">
        <f t="shared" si="299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17">
        <f t="shared" si="295"/>
        <v>41.666666666666664</v>
      </c>
      <c r="Q3187" t="str">
        <f t="shared" si="299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17">
        <f t="shared" si="295"/>
        <v>46.714285714285715</v>
      </c>
      <c r="Q3188" t="str">
        <f t="shared" si="299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17">
        <f t="shared" si="295"/>
        <v>71.491803278688522</v>
      </c>
      <c r="Q3189" t="str">
        <f t="shared" si="299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17">
        <f t="shared" si="295"/>
        <v>14.444444444444445</v>
      </c>
      <c r="Q3190" t="str">
        <f t="shared" si="299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17">
        <f t="shared" si="295"/>
        <v>356.84210526315792</v>
      </c>
      <c r="Q3191" t="str">
        <f t="shared" si="299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17">
        <f t="shared" si="295"/>
        <v>0</v>
      </c>
      <c r="Q3192" t="str">
        <f t="shared" si="299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17">
        <f t="shared" si="295"/>
        <v>37.75</v>
      </c>
      <c r="Q3193" t="str">
        <f t="shared" si="299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17">
        <f t="shared" si="295"/>
        <v>12.75</v>
      </c>
      <c r="Q3194" t="str">
        <f t="shared" si="299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17">
        <f t="shared" si="295"/>
        <v>24.458333333333332</v>
      </c>
      <c r="Q3195" t="str">
        <f t="shared" si="299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17">
        <f t="shared" si="295"/>
        <v>0</v>
      </c>
      <c r="Q3196" t="str">
        <f t="shared" si="299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17">
        <f t="shared" si="295"/>
        <v>53.07692307692308</v>
      </c>
      <c r="Q3197" t="str">
        <f t="shared" si="299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17">
        <f t="shared" si="295"/>
        <v>300</v>
      </c>
      <c r="Q3198" t="str">
        <f t="shared" si="299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17">
        <f t="shared" si="295"/>
        <v>286.25</v>
      </c>
      <c r="Q3199" t="str">
        <f t="shared" si="299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17">
        <f t="shared" si="295"/>
        <v>36.666666666666664</v>
      </c>
      <c r="Q3200" t="str">
        <f t="shared" si="299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ref="O3201:O3264" si="300">E3201/D3201</f>
        <v>0.52159999999999995</v>
      </c>
      <c r="P3201" s="17">
        <f t="shared" si="295"/>
        <v>49.20754716981132</v>
      </c>
      <c r="Q3201" t="str">
        <f t="shared" si="299"/>
        <v>theater</v>
      </c>
      <c r="R3201" t="str">
        <f t="shared" si="296"/>
        <v>musical</v>
      </c>
      <c r="S3201" s="9">
        <f t="shared" si="297"/>
        <v>41858.761782407404</v>
      </c>
      <c r="T3201" s="9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0"/>
        <v>2.0000000000000002E-5</v>
      </c>
      <c r="P3202" s="17">
        <f t="shared" si="295"/>
        <v>1</v>
      </c>
      <c r="Q3202" t="str">
        <f t="shared" si="299"/>
        <v>theater</v>
      </c>
      <c r="R3202" t="str">
        <f t="shared" si="296"/>
        <v>musical</v>
      </c>
      <c r="S3202" s="9">
        <f t="shared" si="297"/>
        <v>42460.320613425924</v>
      </c>
      <c r="T3202" s="9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17">
        <f t="shared" ref="P3203:P3266" si="301">IFERROR(E3203/L3203,0)</f>
        <v>12.5</v>
      </c>
      <c r="Q3203" t="str">
        <f t="shared" si="299"/>
        <v>theater</v>
      </c>
      <c r="R3203" t="str">
        <f t="shared" ref="R3203:R3266" si="302">RIGHT(N3203,LEN(N3203)-SEARCH("/",N3203,1))</f>
        <v>musical</v>
      </c>
      <c r="S3203" s="9">
        <f t="shared" ref="S3203:S3266" si="303">((((J3203/60)/60)/24)+DATE(1970,1,1))</f>
        <v>41861.767094907409</v>
      </c>
      <c r="T3203" s="9">
        <f t="shared" ref="T3203:T3266" si="304">((((I3203/60)/60)/24)+DATE(1970,1,1))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17">
        <f t="shared" si="301"/>
        <v>109.04</v>
      </c>
      <c r="Q3204" t="str">
        <f t="shared" ref="Q3204:Q3267" si="305">LEFT(N3204, SEARCH("/",N3204,1)-1)</f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17">
        <f t="shared" si="301"/>
        <v>41.666666666666664</v>
      </c>
      <c r="Q3205" t="str">
        <f t="shared" si="305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17">
        <f t="shared" si="301"/>
        <v>0</v>
      </c>
      <c r="Q3206" t="str">
        <f t="shared" si="305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17">
        <f t="shared" si="301"/>
        <v>22.75</v>
      </c>
      <c r="Q3207" t="str">
        <f t="shared" si="305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17">
        <f t="shared" si="301"/>
        <v>0</v>
      </c>
      <c r="Q3208" t="str">
        <f t="shared" si="305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17">
        <f t="shared" si="301"/>
        <v>70.833333333333329</v>
      </c>
      <c r="Q3209" t="str">
        <f t="shared" si="305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17">
        <f t="shared" si="301"/>
        <v>63.109756097560975</v>
      </c>
      <c r="Q3210" t="str">
        <f t="shared" si="305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17">
        <f t="shared" si="301"/>
        <v>50.157964601769912</v>
      </c>
      <c r="Q3211" t="str">
        <f t="shared" si="305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17">
        <f t="shared" si="301"/>
        <v>62.883333333333333</v>
      </c>
      <c r="Q3212" t="str">
        <f t="shared" si="305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17">
        <f t="shared" si="301"/>
        <v>85.531055900621112</v>
      </c>
      <c r="Q3213" t="str">
        <f t="shared" si="305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17">
        <f t="shared" si="301"/>
        <v>53.723404255319146</v>
      </c>
      <c r="Q3214" t="str">
        <f t="shared" si="305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17">
        <f t="shared" si="301"/>
        <v>127.80851063829788</v>
      </c>
      <c r="Q3215" t="str">
        <f t="shared" si="305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17">
        <f t="shared" si="301"/>
        <v>106.57391304347826</v>
      </c>
      <c r="Q3216" t="str">
        <f t="shared" si="305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17">
        <f t="shared" si="301"/>
        <v>262.11194029850748</v>
      </c>
      <c r="Q3217" t="str">
        <f t="shared" si="305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17">
        <f t="shared" si="301"/>
        <v>57.171428571428571</v>
      </c>
      <c r="Q3218" t="str">
        <f t="shared" si="305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17">
        <f t="shared" si="301"/>
        <v>50.20192307692308</v>
      </c>
      <c r="Q3219" t="str">
        <f t="shared" si="305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17">
        <f t="shared" si="301"/>
        <v>66.586956521739125</v>
      </c>
      <c r="Q3220" t="str">
        <f t="shared" si="305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17">
        <f t="shared" si="301"/>
        <v>168.25210084033614</v>
      </c>
      <c r="Q3221" t="str">
        <f t="shared" si="305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17">
        <f t="shared" si="301"/>
        <v>256.37288135593218</v>
      </c>
      <c r="Q3222" t="str">
        <f t="shared" si="305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17">
        <f t="shared" si="301"/>
        <v>36.610619469026545</v>
      </c>
      <c r="Q3223" t="str">
        <f t="shared" si="305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17">
        <f t="shared" si="301"/>
        <v>37.142857142857146</v>
      </c>
      <c r="Q3224" t="str">
        <f t="shared" si="305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17">
        <f t="shared" si="301"/>
        <v>45.878378378378379</v>
      </c>
      <c r="Q3225" t="str">
        <f t="shared" si="305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17">
        <f t="shared" si="301"/>
        <v>141.71296296296296</v>
      </c>
      <c r="Q3226" t="str">
        <f t="shared" si="305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17">
        <f t="shared" si="301"/>
        <v>52.487179487179489</v>
      </c>
      <c r="Q3227" t="str">
        <f t="shared" si="305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17">
        <f t="shared" si="301"/>
        <v>59.523809523809526</v>
      </c>
      <c r="Q3228" t="str">
        <f t="shared" si="305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17">
        <f t="shared" si="301"/>
        <v>50</v>
      </c>
      <c r="Q3229" t="str">
        <f t="shared" si="305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17">
        <f t="shared" si="301"/>
        <v>193.62162162162161</v>
      </c>
      <c r="Q3230" t="str">
        <f t="shared" si="305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17">
        <f t="shared" si="301"/>
        <v>106.79702970297029</v>
      </c>
      <c r="Q3231" t="str">
        <f t="shared" si="305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17">
        <f t="shared" si="301"/>
        <v>77.21621621621621</v>
      </c>
      <c r="Q3232" t="str">
        <f t="shared" si="305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17">
        <f t="shared" si="301"/>
        <v>57.5</v>
      </c>
      <c r="Q3233" t="str">
        <f t="shared" si="305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17">
        <f t="shared" si="301"/>
        <v>50.46153846153846</v>
      </c>
      <c r="Q3234" t="str">
        <f t="shared" si="305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17">
        <f t="shared" si="301"/>
        <v>97.377049180327873</v>
      </c>
      <c r="Q3235" t="str">
        <f t="shared" si="305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17">
        <f t="shared" si="301"/>
        <v>34.91921739130435</v>
      </c>
      <c r="Q3236" t="str">
        <f t="shared" si="305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17">
        <f t="shared" si="301"/>
        <v>85.530386740331494</v>
      </c>
      <c r="Q3237" t="str">
        <f t="shared" si="305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17">
        <f t="shared" si="301"/>
        <v>182.90909090909091</v>
      </c>
      <c r="Q3238" t="str">
        <f t="shared" si="305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17">
        <f t="shared" si="301"/>
        <v>131.13620817843866</v>
      </c>
      <c r="Q3239" t="str">
        <f t="shared" si="305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17">
        <f t="shared" si="301"/>
        <v>39.810126582278478</v>
      </c>
      <c r="Q3240" t="str">
        <f t="shared" si="305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17">
        <f t="shared" si="301"/>
        <v>59.701730769230764</v>
      </c>
      <c r="Q3241" t="str">
        <f t="shared" si="305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17">
        <f t="shared" si="301"/>
        <v>88.735294117647058</v>
      </c>
      <c r="Q3242" t="str">
        <f t="shared" si="305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17">
        <f t="shared" si="301"/>
        <v>58.688622754491021</v>
      </c>
      <c r="Q3243" t="str">
        <f t="shared" si="305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17">
        <f t="shared" si="301"/>
        <v>69.56513661202186</v>
      </c>
      <c r="Q3244" t="str">
        <f t="shared" si="305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17">
        <f t="shared" si="301"/>
        <v>115.87323943661971</v>
      </c>
      <c r="Q3245" t="str">
        <f t="shared" si="305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17">
        <f t="shared" si="301"/>
        <v>23.869565217391305</v>
      </c>
      <c r="Q3246" t="str">
        <f t="shared" si="305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17">
        <f t="shared" si="301"/>
        <v>81.125925925925927</v>
      </c>
      <c r="Q3247" t="str">
        <f t="shared" si="305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17">
        <f t="shared" si="301"/>
        <v>57.626943005181346</v>
      </c>
      <c r="Q3248" t="str">
        <f t="shared" si="305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17">
        <f t="shared" si="301"/>
        <v>46.429824561403507</v>
      </c>
      <c r="Q3249" t="str">
        <f t="shared" si="305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17">
        <f t="shared" si="301"/>
        <v>60.475000000000001</v>
      </c>
      <c r="Q3250" t="str">
        <f t="shared" si="305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17">
        <f t="shared" si="301"/>
        <v>65.579545454545453</v>
      </c>
      <c r="Q3251" t="str">
        <f t="shared" si="305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17">
        <f t="shared" si="301"/>
        <v>119.1924882629108</v>
      </c>
      <c r="Q3252" t="str">
        <f t="shared" si="305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17">
        <f t="shared" si="301"/>
        <v>83.05</v>
      </c>
      <c r="Q3253" t="str">
        <f t="shared" si="305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17">
        <f t="shared" si="301"/>
        <v>57.52</v>
      </c>
      <c r="Q3254" t="str">
        <f t="shared" si="305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17">
        <f t="shared" si="301"/>
        <v>177.08695652173913</v>
      </c>
      <c r="Q3255" t="str">
        <f t="shared" si="305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17">
        <f t="shared" si="301"/>
        <v>70.771505376344081</v>
      </c>
      <c r="Q3256" t="str">
        <f t="shared" si="305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17">
        <f t="shared" si="301"/>
        <v>29.166666666666668</v>
      </c>
      <c r="Q3257" t="str">
        <f t="shared" si="305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17">
        <f t="shared" si="301"/>
        <v>72.76136363636364</v>
      </c>
      <c r="Q3258" t="str">
        <f t="shared" si="305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17">
        <f t="shared" si="301"/>
        <v>51.853414634146333</v>
      </c>
      <c r="Q3259" t="str">
        <f t="shared" si="305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17">
        <f t="shared" si="301"/>
        <v>98.2</v>
      </c>
      <c r="Q3260" t="str">
        <f t="shared" si="305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17">
        <f t="shared" si="301"/>
        <v>251.7381443298969</v>
      </c>
      <c r="Q3261" t="str">
        <f t="shared" si="305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17">
        <f t="shared" si="301"/>
        <v>74.821917808219183</v>
      </c>
      <c r="Q3262" t="str">
        <f t="shared" si="305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17">
        <f t="shared" si="301"/>
        <v>67.65306122448979</v>
      </c>
      <c r="Q3263" t="str">
        <f t="shared" si="305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17">
        <f t="shared" si="301"/>
        <v>93.81343283582089</v>
      </c>
      <c r="Q3264" t="str">
        <f t="shared" si="305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ref="O3265:O3287" si="306">E3265/D3265</f>
        <v>1.121664</v>
      </c>
      <c r="P3265" s="17">
        <f t="shared" si="301"/>
        <v>41.237647058823526</v>
      </c>
      <c r="Q3265" t="str">
        <f t="shared" si="305"/>
        <v>theater</v>
      </c>
      <c r="R3265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6"/>
        <v>1.03</v>
      </c>
      <c r="P3266" s="17">
        <f t="shared" si="301"/>
        <v>52.551020408163268</v>
      </c>
      <c r="Q3266" t="str">
        <f t="shared" si="305"/>
        <v>theater</v>
      </c>
      <c r="R3266" t="str">
        <f t="shared" si="302"/>
        <v>plays</v>
      </c>
      <c r="S3266" s="9">
        <f t="shared" si="303"/>
        <v>42016.800208333334</v>
      </c>
      <c r="T3266" s="9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17">
        <f t="shared" ref="P3267:P3330" si="307">IFERROR(E3267/L3267,0)</f>
        <v>70.285714285714292</v>
      </c>
      <c r="Q3267" t="str">
        <f t="shared" si="305"/>
        <v>theater</v>
      </c>
      <c r="R3267" t="str">
        <f t="shared" ref="R3267:R3330" si="308">RIGHT(N3267,LEN(N3267)-SEARCH("/",N3267,1))</f>
        <v>plays</v>
      </c>
      <c r="S3267" s="9">
        <f t="shared" ref="S3267:S3330" si="309">((((J3267/60)/60)/24)+DATE(1970,1,1))</f>
        <v>42311.711979166663</v>
      </c>
      <c r="T3267" s="9">
        <f t="shared" ref="T3267:T3330" si="310">((((I3267/60)/60)/24)+DATE(1970,1,1))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17">
        <f t="shared" si="307"/>
        <v>48.325153374233132</v>
      </c>
      <c r="Q3268" t="str">
        <f t="shared" ref="Q3268:Q3331" si="311">LEFT(N3268, SEARCH("/",N3268,1)-1)</f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17">
        <f t="shared" si="307"/>
        <v>53.177083333333336</v>
      </c>
      <c r="Q3269" t="str">
        <f t="shared" si="311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17">
        <f t="shared" si="307"/>
        <v>60.952380952380949</v>
      </c>
      <c r="Q3270" t="str">
        <f t="shared" si="311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17">
        <f t="shared" si="307"/>
        <v>116</v>
      </c>
      <c r="Q3271" t="str">
        <f t="shared" si="311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17">
        <f t="shared" si="307"/>
        <v>61</v>
      </c>
      <c r="Q3272" t="str">
        <f t="shared" si="311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17">
        <f t="shared" si="307"/>
        <v>38.235294117647058</v>
      </c>
      <c r="Q3273" t="str">
        <f t="shared" si="311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17">
        <f t="shared" si="307"/>
        <v>106.50344827586207</v>
      </c>
      <c r="Q3274" t="str">
        <f t="shared" si="311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17">
        <f t="shared" si="307"/>
        <v>204.57142857142858</v>
      </c>
      <c r="Q3275" t="str">
        <f t="shared" si="311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17">
        <f t="shared" si="307"/>
        <v>54.912587412587413</v>
      </c>
      <c r="Q3276" t="str">
        <f t="shared" si="311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17">
        <f t="shared" si="307"/>
        <v>150.41666666666666</v>
      </c>
      <c r="Q3277" t="str">
        <f t="shared" si="311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17">
        <f t="shared" si="307"/>
        <v>52.58</v>
      </c>
      <c r="Q3278" t="str">
        <f t="shared" si="311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17">
        <f t="shared" si="307"/>
        <v>54.3</v>
      </c>
      <c r="Q3279" t="str">
        <f t="shared" si="311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17">
        <f t="shared" si="307"/>
        <v>76.029411764705884</v>
      </c>
      <c r="Q3280" t="str">
        <f t="shared" si="311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17">
        <f t="shared" si="307"/>
        <v>105.2063492063492</v>
      </c>
      <c r="Q3281" t="str">
        <f t="shared" si="311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17">
        <f t="shared" si="307"/>
        <v>68.666666666666671</v>
      </c>
      <c r="Q3282" t="str">
        <f t="shared" si="311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17">
        <f t="shared" si="307"/>
        <v>129.36170212765958</v>
      </c>
      <c r="Q3283" t="str">
        <f t="shared" si="311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17">
        <f t="shared" si="307"/>
        <v>134.26371308016877</v>
      </c>
      <c r="Q3284" t="str">
        <f t="shared" si="311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17">
        <f t="shared" si="307"/>
        <v>17.829787234042552</v>
      </c>
      <c r="Q3285" t="str">
        <f t="shared" si="311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17">
        <f t="shared" si="307"/>
        <v>203.2</v>
      </c>
      <c r="Q3286" t="str">
        <f t="shared" si="311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17">
        <f t="shared" si="307"/>
        <v>69.18518518518519</v>
      </c>
      <c r="Q3287" t="str">
        <f t="shared" si="311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17">
        <f t="shared" si="307"/>
        <v>125.12295081967213</v>
      </c>
      <c r="Q3288" t="str">
        <f t="shared" si="311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ref="O3289:O3352" si="312">E3289/D3289</f>
        <v>1</v>
      </c>
      <c r="P3289" s="17">
        <f t="shared" si="307"/>
        <v>73.529411764705884</v>
      </c>
      <c r="Q3289" t="str">
        <f t="shared" si="311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2"/>
        <v>1.0026489999999999</v>
      </c>
      <c r="P3290" s="17">
        <f t="shared" si="307"/>
        <v>48.437149758454105</v>
      </c>
      <c r="Q3290" t="str">
        <f t="shared" si="311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2"/>
        <v>1.3304200000000002</v>
      </c>
      <c r="P3291" s="17">
        <f t="shared" si="307"/>
        <v>26.608400000000003</v>
      </c>
      <c r="Q3291" t="str">
        <f t="shared" si="311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2"/>
        <v>1.212</v>
      </c>
      <c r="P3292" s="17">
        <f t="shared" si="307"/>
        <v>33.666666666666664</v>
      </c>
      <c r="Q3292" t="str">
        <f t="shared" si="311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2"/>
        <v>1.1399999999999999</v>
      </c>
      <c r="P3293" s="17">
        <f t="shared" si="307"/>
        <v>40.714285714285715</v>
      </c>
      <c r="Q3293" t="str">
        <f t="shared" si="311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2"/>
        <v>2.8613861386138613</v>
      </c>
      <c r="P3294" s="17">
        <f t="shared" si="307"/>
        <v>19.266666666666666</v>
      </c>
      <c r="Q3294" t="str">
        <f t="shared" si="311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2"/>
        <v>1.7044444444444444</v>
      </c>
      <c r="P3295" s="17">
        <f t="shared" si="307"/>
        <v>84.285714285714292</v>
      </c>
      <c r="Q3295" t="str">
        <f t="shared" si="311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2"/>
        <v>1.1833333333333333</v>
      </c>
      <c r="P3296" s="17">
        <f t="shared" si="307"/>
        <v>29.583333333333332</v>
      </c>
      <c r="Q3296" t="str">
        <f t="shared" si="311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2"/>
        <v>1.0285857142857142</v>
      </c>
      <c r="P3297" s="17">
        <f t="shared" si="307"/>
        <v>26.667037037037037</v>
      </c>
      <c r="Q3297" t="str">
        <f t="shared" si="311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2"/>
        <v>1.4406666666666668</v>
      </c>
      <c r="P3298" s="17">
        <f t="shared" si="307"/>
        <v>45.978723404255319</v>
      </c>
      <c r="Q3298" t="str">
        <f t="shared" si="311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2"/>
        <v>1.0007272727272727</v>
      </c>
      <c r="P3299" s="17">
        <f t="shared" si="307"/>
        <v>125.09090909090909</v>
      </c>
      <c r="Q3299" t="str">
        <f t="shared" si="311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2"/>
        <v>1.0173000000000001</v>
      </c>
      <c r="P3300" s="17">
        <f t="shared" si="307"/>
        <v>141.29166666666666</v>
      </c>
      <c r="Q3300" t="str">
        <f t="shared" si="311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2"/>
        <v>1.1619999999999999</v>
      </c>
      <c r="P3301" s="17">
        <f t="shared" si="307"/>
        <v>55.333333333333336</v>
      </c>
      <c r="Q3301" t="str">
        <f t="shared" si="311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2"/>
        <v>1.3616666666666666</v>
      </c>
      <c r="P3302" s="17">
        <f t="shared" si="307"/>
        <v>46.420454545454547</v>
      </c>
      <c r="Q3302" t="str">
        <f t="shared" si="311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2"/>
        <v>1.3346666666666667</v>
      </c>
      <c r="P3303" s="17">
        <f t="shared" si="307"/>
        <v>57.2</v>
      </c>
      <c r="Q3303" t="str">
        <f t="shared" si="311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2"/>
        <v>1.0339285714285715</v>
      </c>
      <c r="P3304" s="17">
        <f t="shared" si="307"/>
        <v>173.7</v>
      </c>
      <c r="Q3304" t="str">
        <f t="shared" si="311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2"/>
        <v>1.1588888888888889</v>
      </c>
      <c r="P3305" s="17">
        <f t="shared" si="307"/>
        <v>59.6</v>
      </c>
      <c r="Q3305" t="str">
        <f t="shared" si="311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2"/>
        <v>1.0451666666666666</v>
      </c>
      <c r="P3306" s="17">
        <f t="shared" si="307"/>
        <v>89.585714285714289</v>
      </c>
      <c r="Q3306" t="str">
        <f t="shared" si="311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2"/>
        <v>1.0202500000000001</v>
      </c>
      <c r="P3307" s="17">
        <f t="shared" si="307"/>
        <v>204.05</v>
      </c>
      <c r="Q3307" t="str">
        <f t="shared" si="311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2"/>
        <v>1.7533333333333334</v>
      </c>
      <c r="P3308" s="17">
        <f t="shared" si="307"/>
        <v>48.703703703703702</v>
      </c>
      <c r="Q3308" t="str">
        <f t="shared" si="311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2"/>
        <v>1.0668</v>
      </c>
      <c r="P3309" s="17">
        <f t="shared" si="307"/>
        <v>53.339999999999996</v>
      </c>
      <c r="Q3309" t="str">
        <f t="shared" si="311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2"/>
        <v>1.2228571428571429</v>
      </c>
      <c r="P3310" s="17">
        <f t="shared" si="307"/>
        <v>75.087719298245617</v>
      </c>
      <c r="Q3310" t="str">
        <f t="shared" si="311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2"/>
        <v>1.5942857142857143</v>
      </c>
      <c r="P3311" s="17">
        <f t="shared" si="307"/>
        <v>18</v>
      </c>
      <c r="Q3311" t="str">
        <f t="shared" si="311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2"/>
        <v>1.0007692307692309</v>
      </c>
      <c r="P3312" s="17">
        <f t="shared" si="307"/>
        <v>209.83870967741936</v>
      </c>
      <c r="Q3312" t="str">
        <f t="shared" si="311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2"/>
        <v>1.0984</v>
      </c>
      <c r="P3313" s="17">
        <f t="shared" si="307"/>
        <v>61.022222222222226</v>
      </c>
      <c r="Q3313" t="str">
        <f t="shared" si="311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2"/>
        <v>1.0004</v>
      </c>
      <c r="P3314" s="17">
        <f t="shared" si="307"/>
        <v>61</v>
      </c>
      <c r="Q3314" t="str">
        <f t="shared" si="311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2"/>
        <v>1.1605000000000001</v>
      </c>
      <c r="P3315" s="17">
        <f t="shared" si="307"/>
        <v>80.034482758620683</v>
      </c>
      <c r="Q3315" t="str">
        <f t="shared" si="311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2"/>
        <v>2.1074999999999999</v>
      </c>
      <c r="P3316" s="17">
        <f t="shared" si="307"/>
        <v>29.068965517241381</v>
      </c>
      <c r="Q3316" t="str">
        <f t="shared" si="311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2"/>
        <v>1.1000000000000001</v>
      </c>
      <c r="P3317" s="17">
        <f t="shared" si="307"/>
        <v>49.438202247191015</v>
      </c>
      <c r="Q3317" t="str">
        <f t="shared" si="311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2"/>
        <v>1.0008673425918038</v>
      </c>
      <c r="P3318" s="17">
        <f t="shared" si="307"/>
        <v>93.977440000000001</v>
      </c>
      <c r="Q3318" t="str">
        <f t="shared" si="311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2"/>
        <v>1.0619047619047619</v>
      </c>
      <c r="P3319" s="17">
        <f t="shared" si="307"/>
        <v>61.944444444444443</v>
      </c>
      <c r="Q3319" t="str">
        <f t="shared" si="311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2"/>
        <v>1.256</v>
      </c>
      <c r="P3320" s="17">
        <f t="shared" si="307"/>
        <v>78.5</v>
      </c>
      <c r="Q3320" t="str">
        <f t="shared" si="311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2"/>
        <v>1.08</v>
      </c>
      <c r="P3321" s="17">
        <f t="shared" si="307"/>
        <v>33.75</v>
      </c>
      <c r="Q3321" t="str">
        <f t="shared" si="311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2"/>
        <v>1.01</v>
      </c>
      <c r="P3322" s="17">
        <f t="shared" si="307"/>
        <v>66.44736842105263</v>
      </c>
      <c r="Q3322" t="str">
        <f t="shared" si="311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2"/>
        <v>1.0740000000000001</v>
      </c>
      <c r="P3323" s="17">
        <f t="shared" si="307"/>
        <v>35.799999999999997</v>
      </c>
      <c r="Q3323" t="str">
        <f t="shared" si="311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2"/>
        <v>1.0151515151515151</v>
      </c>
      <c r="P3324" s="17">
        <f t="shared" si="307"/>
        <v>145.65217391304347</v>
      </c>
      <c r="Q3324" t="str">
        <f t="shared" si="311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2"/>
        <v>1.2589999999999999</v>
      </c>
      <c r="P3325" s="17">
        <f t="shared" si="307"/>
        <v>25.693877551020407</v>
      </c>
      <c r="Q3325" t="str">
        <f t="shared" si="311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2"/>
        <v>1.0166666666666666</v>
      </c>
      <c r="P3326" s="17">
        <f t="shared" si="307"/>
        <v>152.5</v>
      </c>
      <c r="Q3326" t="str">
        <f t="shared" si="311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2"/>
        <v>1.125</v>
      </c>
      <c r="P3327" s="17">
        <f t="shared" si="307"/>
        <v>30</v>
      </c>
      <c r="Q3327" t="str">
        <f t="shared" si="311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2"/>
        <v>1.0137499999999999</v>
      </c>
      <c r="P3328" s="17">
        <f t="shared" si="307"/>
        <v>142.28070175438597</v>
      </c>
      <c r="Q3328" t="str">
        <f t="shared" si="311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2"/>
        <v>1.0125</v>
      </c>
      <c r="P3329" s="17">
        <f t="shared" si="307"/>
        <v>24.545454545454547</v>
      </c>
      <c r="Q3329" t="str">
        <f t="shared" si="311"/>
        <v>theater</v>
      </c>
      <c r="R3329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2"/>
        <v>1.4638888888888888</v>
      </c>
      <c r="P3330" s="17">
        <f t="shared" si="307"/>
        <v>292.77777777777777</v>
      </c>
      <c r="Q3330" t="str">
        <f t="shared" si="311"/>
        <v>theater</v>
      </c>
      <c r="R3330" t="str">
        <f t="shared" si="308"/>
        <v>plays</v>
      </c>
      <c r="S3330" s="9">
        <f t="shared" si="309"/>
        <v>41822.57503472222</v>
      </c>
      <c r="T3330" s="9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17">
        <f t="shared" ref="P3331:P3394" si="313">IFERROR(E3331/L3331,0)</f>
        <v>44.92307692307692</v>
      </c>
      <c r="Q3331" t="str">
        <f t="shared" si="311"/>
        <v>theater</v>
      </c>
      <c r="R3331" t="str">
        <f t="shared" ref="R3331:R3394" si="314">RIGHT(N3331,LEN(N3331)-SEARCH("/",N3331,1))</f>
        <v>plays</v>
      </c>
      <c r="S3331" s="9">
        <f t="shared" ref="S3331:S3394" si="315">((((J3331/60)/60)/24)+DATE(1970,1,1))</f>
        <v>41837.323009259257</v>
      </c>
      <c r="T3331" s="9">
        <f t="shared" ref="T3331:T3394" si="316">((((I3331/60)/60)/24)+DATE(1970,1,1))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17">
        <f t="shared" si="313"/>
        <v>23.10144927536232</v>
      </c>
      <c r="Q3332" t="str">
        <f t="shared" ref="Q3332:Q3395" si="317">LEFT(N3332, SEARCH("/",N3332,1)-1)</f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17">
        <f t="shared" si="313"/>
        <v>80.400000000000006</v>
      </c>
      <c r="Q3333" t="str">
        <f t="shared" si="317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17">
        <f t="shared" si="313"/>
        <v>72.289156626506028</v>
      </c>
      <c r="Q3334" t="str">
        <f t="shared" si="317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17">
        <f t="shared" si="313"/>
        <v>32.972972972972975</v>
      </c>
      <c r="Q3335" t="str">
        <f t="shared" si="317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17">
        <f t="shared" si="313"/>
        <v>116.65217391304348</v>
      </c>
      <c r="Q3336" t="str">
        <f t="shared" si="317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17">
        <f t="shared" si="313"/>
        <v>79.61904761904762</v>
      </c>
      <c r="Q3337" t="str">
        <f t="shared" si="317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17">
        <f t="shared" si="313"/>
        <v>27.777777777777779</v>
      </c>
      <c r="Q3338" t="str">
        <f t="shared" si="317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17">
        <f t="shared" si="313"/>
        <v>81.029411764705884</v>
      </c>
      <c r="Q3339" t="str">
        <f t="shared" si="317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17">
        <f t="shared" si="313"/>
        <v>136.84821428571428</v>
      </c>
      <c r="Q3340" t="str">
        <f t="shared" si="317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17">
        <f t="shared" si="313"/>
        <v>177.61702127659575</v>
      </c>
      <c r="Q3341" t="str">
        <f t="shared" si="317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17">
        <f t="shared" si="313"/>
        <v>109.07894736842105</v>
      </c>
      <c r="Q3342" t="str">
        <f t="shared" si="317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17">
        <f t="shared" si="313"/>
        <v>119.64285714285714</v>
      </c>
      <c r="Q3343" t="str">
        <f t="shared" si="317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17">
        <f t="shared" si="313"/>
        <v>78.205128205128204</v>
      </c>
      <c r="Q3344" t="str">
        <f t="shared" si="317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17">
        <f t="shared" si="313"/>
        <v>52.173913043478258</v>
      </c>
      <c r="Q3345" t="str">
        <f t="shared" si="317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17">
        <f t="shared" si="313"/>
        <v>114.125</v>
      </c>
      <c r="Q3346" t="str">
        <f t="shared" si="317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17">
        <f t="shared" si="313"/>
        <v>50</v>
      </c>
      <c r="Q3347" t="str">
        <f t="shared" si="317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17">
        <f t="shared" si="313"/>
        <v>91.666666666666671</v>
      </c>
      <c r="Q3348" t="str">
        <f t="shared" si="317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17">
        <f t="shared" si="313"/>
        <v>108.59090909090909</v>
      </c>
      <c r="Q3349" t="str">
        <f t="shared" si="317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17">
        <f t="shared" si="313"/>
        <v>69.822784810126578</v>
      </c>
      <c r="Q3350" t="str">
        <f t="shared" si="317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17">
        <f t="shared" si="313"/>
        <v>109.57142857142857</v>
      </c>
      <c r="Q3351" t="str">
        <f t="shared" si="317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17">
        <f t="shared" si="313"/>
        <v>71.666666666666671</v>
      </c>
      <c r="Q3352" t="str">
        <f t="shared" si="317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ref="O3353:O3416" si="318">E3353/D3353</f>
        <v>1.0109999999999999</v>
      </c>
      <c r="P3353" s="17">
        <f t="shared" si="313"/>
        <v>93.611111111111114</v>
      </c>
      <c r="Q3353" t="str">
        <f t="shared" si="317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8"/>
        <v>1.0751999999999999</v>
      </c>
      <c r="P3354" s="17">
        <f t="shared" si="313"/>
        <v>76.8</v>
      </c>
      <c r="Q3354" t="str">
        <f t="shared" si="317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8"/>
        <v>3.15</v>
      </c>
      <c r="P3355" s="17">
        <f t="shared" si="313"/>
        <v>35.795454545454547</v>
      </c>
      <c r="Q3355" t="str">
        <f t="shared" si="317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8"/>
        <v>1.0193333333333334</v>
      </c>
      <c r="P3356" s="17">
        <f t="shared" si="313"/>
        <v>55.6</v>
      </c>
      <c r="Q3356" t="str">
        <f t="shared" si="317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8"/>
        <v>1.2628571428571429</v>
      </c>
      <c r="P3357" s="17">
        <f t="shared" si="313"/>
        <v>147.33333333333334</v>
      </c>
      <c r="Q3357" t="str">
        <f t="shared" si="317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8"/>
        <v>1.014</v>
      </c>
      <c r="P3358" s="17">
        <f t="shared" si="313"/>
        <v>56.333333333333336</v>
      </c>
      <c r="Q3358" t="str">
        <f t="shared" si="317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8"/>
        <v>1.01</v>
      </c>
      <c r="P3359" s="17">
        <f t="shared" si="313"/>
        <v>96.19047619047619</v>
      </c>
      <c r="Q3359" t="str">
        <f t="shared" si="317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8"/>
        <v>1.0299</v>
      </c>
      <c r="P3360" s="17">
        <f t="shared" si="313"/>
        <v>63.574074074074076</v>
      </c>
      <c r="Q3360" t="str">
        <f t="shared" si="317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8"/>
        <v>1.0625</v>
      </c>
      <c r="P3361" s="17">
        <f t="shared" si="313"/>
        <v>184.78260869565219</v>
      </c>
      <c r="Q3361" t="str">
        <f t="shared" si="317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8"/>
        <v>1.0137777777777779</v>
      </c>
      <c r="P3362" s="17">
        <f t="shared" si="313"/>
        <v>126.72222222222223</v>
      </c>
      <c r="Q3362" t="str">
        <f t="shared" si="317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8"/>
        <v>1.1346000000000001</v>
      </c>
      <c r="P3363" s="17">
        <f t="shared" si="313"/>
        <v>83.42647058823529</v>
      </c>
      <c r="Q3363" t="str">
        <f t="shared" si="317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8"/>
        <v>2.1800000000000002</v>
      </c>
      <c r="P3364" s="17">
        <f t="shared" si="313"/>
        <v>54.5</v>
      </c>
      <c r="Q3364" t="str">
        <f t="shared" si="317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8"/>
        <v>1.0141935483870967</v>
      </c>
      <c r="P3365" s="17">
        <f t="shared" si="313"/>
        <v>302.30769230769232</v>
      </c>
      <c r="Q3365" t="str">
        <f t="shared" si="317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8"/>
        <v>1.0593333333333332</v>
      </c>
      <c r="P3366" s="17">
        <f t="shared" si="313"/>
        <v>44.138888888888886</v>
      </c>
      <c r="Q3366" t="str">
        <f t="shared" si="317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8"/>
        <v>1.04</v>
      </c>
      <c r="P3367" s="17">
        <f t="shared" si="313"/>
        <v>866.66666666666663</v>
      </c>
      <c r="Q3367" t="str">
        <f t="shared" si="317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8"/>
        <v>2.21</v>
      </c>
      <c r="P3368" s="17">
        <f t="shared" si="313"/>
        <v>61.388888888888886</v>
      </c>
      <c r="Q3368" t="str">
        <f t="shared" si="317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8"/>
        <v>1.1866666666666668</v>
      </c>
      <c r="P3369" s="17">
        <f t="shared" si="313"/>
        <v>29.666666666666668</v>
      </c>
      <c r="Q3369" t="str">
        <f t="shared" si="317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8"/>
        <v>1.046</v>
      </c>
      <c r="P3370" s="17">
        <f t="shared" si="313"/>
        <v>45.478260869565219</v>
      </c>
      <c r="Q3370" t="str">
        <f t="shared" si="317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8"/>
        <v>1.0389999999999999</v>
      </c>
      <c r="P3371" s="17">
        <f t="shared" si="313"/>
        <v>96.203703703703709</v>
      </c>
      <c r="Q3371" t="str">
        <f t="shared" si="317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8"/>
        <v>1.1773333333333333</v>
      </c>
      <c r="P3372" s="17">
        <f t="shared" si="313"/>
        <v>67.92307692307692</v>
      </c>
      <c r="Q3372" t="str">
        <f t="shared" si="317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8"/>
        <v>1.385</v>
      </c>
      <c r="P3373" s="17">
        <f t="shared" si="313"/>
        <v>30.777777777777779</v>
      </c>
      <c r="Q3373" t="str">
        <f t="shared" si="317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8"/>
        <v>1.0349999999999999</v>
      </c>
      <c r="P3374" s="17">
        <f t="shared" si="313"/>
        <v>38.333333333333336</v>
      </c>
      <c r="Q3374" t="str">
        <f t="shared" si="317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8"/>
        <v>1.0024999999999999</v>
      </c>
      <c r="P3375" s="17">
        <f t="shared" si="313"/>
        <v>66.833333333333329</v>
      </c>
      <c r="Q3375" t="str">
        <f t="shared" si="317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8"/>
        <v>1.0657142857142856</v>
      </c>
      <c r="P3376" s="17">
        <f t="shared" si="313"/>
        <v>71.730769230769226</v>
      </c>
      <c r="Q3376" t="str">
        <f t="shared" si="317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8"/>
        <v>1</v>
      </c>
      <c r="P3377" s="17">
        <f t="shared" si="313"/>
        <v>176.47058823529412</v>
      </c>
      <c r="Q3377" t="str">
        <f t="shared" si="317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8"/>
        <v>1.0001249999999999</v>
      </c>
      <c r="P3378" s="17">
        <f t="shared" si="313"/>
        <v>421.10526315789474</v>
      </c>
      <c r="Q3378" t="str">
        <f t="shared" si="317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8"/>
        <v>1.0105</v>
      </c>
      <c r="P3379" s="17">
        <f t="shared" si="313"/>
        <v>104.98701298701299</v>
      </c>
      <c r="Q3379" t="str">
        <f t="shared" si="317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8"/>
        <v>1.0763636363636364</v>
      </c>
      <c r="P3380" s="17">
        <f t="shared" si="313"/>
        <v>28.19047619047619</v>
      </c>
      <c r="Q3380" t="str">
        <f t="shared" si="317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8"/>
        <v>1.0365</v>
      </c>
      <c r="P3381" s="17">
        <f t="shared" si="313"/>
        <v>54.55263157894737</v>
      </c>
      <c r="Q3381" t="str">
        <f t="shared" si="317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8"/>
        <v>1.0443333333333333</v>
      </c>
      <c r="P3382" s="17">
        <f t="shared" si="313"/>
        <v>111.89285714285714</v>
      </c>
      <c r="Q3382" t="str">
        <f t="shared" si="317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8"/>
        <v>1.0225</v>
      </c>
      <c r="P3383" s="17">
        <f t="shared" si="313"/>
        <v>85.208333333333329</v>
      </c>
      <c r="Q3383" t="str">
        <f t="shared" si="317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8"/>
        <v>1.0074285714285713</v>
      </c>
      <c r="P3384" s="17">
        <f t="shared" si="313"/>
        <v>76.652173913043484</v>
      </c>
      <c r="Q3384" t="str">
        <f t="shared" si="317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8"/>
        <v>1.1171428571428572</v>
      </c>
      <c r="P3385" s="17">
        <f t="shared" si="313"/>
        <v>65.166666666666671</v>
      </c>
      <c r="Q3385" t="str">
        <f t="shared" si="317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8"/>
        <v>1.0001100000000001</v>
      </c>
      <c r="P3386" s="17">
        <f t="shared" si="313"/>
        <v>93.760312499999998</v>
      </c>
      <c r="Q3386" t="str">
        <f t="shared" si="317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8"/>
        <v>1</v>
      </c>
      <c r="P3387" s="17">
        <f t="shared" si="313"/>
        <v>133.33333333333334</v>
      </c>
      <c r="Q3387" t="str">
        <f t="shared" si="317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8"/>
        <v>1.05</v>
      </c>
      <c r="P3388" s="17">
        <f t="shared" si="313"/>
        <v>51.219512195121951</v>
      </c>
      <c r="Q3388" t="str">
        <f t="shared" si="317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8"/>
        <v>1.1686666666666667</v>
      </c>
      <c r="P3389" s="17">
        <f t="shared" si="313"/>
        <v>100.17142857142858</v>
      </c>
      <c r="Q3389" t="str">
        <f t="shared" si="317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8"/>
        <v>1.038</v>
      </c>
      <c r="P3390" s="17">
        <f t="shared" si="313"/>
        <v>34.6</v>
      </c>
      <c r="Q3390" t="str">
        <f t="shared" si="317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8"/>
        <v>1.145</v>
      </c>
      <c r="P3391" s="17">
        <f t="shared" si="313"/>
        <v>184.67741935483872</v>
      </c>
      <c r="Q3391" t="str">
        <f t="shared" si="317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8"/>
        <v>1.024</v>
      </c>
      <c r="P3392" s="17">
        <f t="shared" si="313"/>
        <v>69.818181818181813</v>
      </c>
      <c r="Q3392" t="str">
        <f t="shared" si="317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8"/>
        <v>2.23</v>
      </c>
      <c r="P3393" s="17">
        <f t="shared" si="313"/>
        <v>61.944444444444443</v>
      </c>
      <c r="Q3393" t="str">
        <f t="shared" si="317"/>
        <v>theater</v>
      </c>
      <c r="R3393" t="str">
        <f t="shared" si="314"/>
        <v>plays</v>
      </c>
      <c r="S3393" s="9">
        <f t="shared" si="315"/>
        <v>41830.545694444445</v>
      </c>
      <c r="T3393" s="9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8"/>
        <v>1</v>
      </c>
      <c r="P3394" s="17">
        <f t="shared" si="313"/>
        <v>41.666666666666664</v>
      </c>
      <c r="Q3394" t="str">
        <f t="shared" si="317"/>
        <v>theater</v>
      </c>
      <c r="R3394" t="str">
        <f t="shared" si="314"/>
        <v>plays</v>
      </c>
      <c r="S3394" s="9">
        <f t="shared" si="315"/>
        <v>42446.845543981486</v>
      </c>
      <c r="T3394" s="9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17">
        <f t="shared" ref="P3395:P3458" si="319">IFERROR(E3395/L3395,0)</f>
        <v>36.06818181818182</v>
      </c>
      <c r="Q3395" t="str">
        <f t="shared" si="317"/>
        <v>theater</v>
      </c>
      <c r="R3395" t="str">
        <f t="shared" ref="R3395:R3458" si="320">RIGHT(N3395,LEN(N3395)-SEARCH("/",N3395,1))</f>
        <v>plays</v>
      </c>
      <c r="S3395" s="9">
        <f t="shared" ref="S3395:S3458" si="321">((((J3395/60)/60)/24)+DATE(1970,1,1))</f>
        <v>41923.921643518523</v>
      </c>
      <c r="T3395" s="9">
        <f t="shared" ref="T3395:T3458" si="322">((((I3395/60)/60)/24)+DATE(1970,1,1))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17">
        <f t="shared" si="319"/>
        <v>29</v>
      </c>
      <c r="Q3396" t="str">
        <f t="shared" ref="Q3396:Q3459" si="323">LEFT(N3396, SEARCH("/",N3396,1)-1)</f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17">
        <f t="shared" si="319"/>
        <v>24.210526315789473</v>
      </c>
      <c r="Q3397" t="str">
        <f t="shared" si="323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17">
        <f t="shared" si="319"/>
        <v>55.892857142857146</v>
      </c>
      <c r="Q3398" t="str">
        <f t="shared" si="323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17">
        <f t="shared" si="319"/>
        <v>11.666666666666666</v>
      </c>
      <c r="Q3399" t="str">
        <f t="shared" si="323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17">
        <f t="shared" si="319"/>
        <v>68.353846153846149</v>
      </c>
      <c r="Q3400" t="str">
        <f t="shared" si="323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17">
        <f t="shared" si="319"/>
        <v>27.065217391304348</v>
      </c>
      <c r="Q3401" t="str">
        <f t="shared" si="323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17">
        <f t="shared" si="319"/>
        <v>118.12941176470588</v>
      </c>
      <c r="Q3402" t="str">
        <f t="shared" si="323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17">
        <f t="shared" si="319"/>
        <v>44.757575757575758</v>
      </c>
      <c r="Q3403" t="str">
        <f t="shared" si="323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17">
        <f t="shared" si="319"/>
        <v>99.787878787878782</v>
      </c>
      <c r="Q3404" t="str">
        <f t="shared" si="323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17">
        <f t="shared" si="319"/>
        <v>117.64705882352941</v>
      </c>
      <c r="Q3405" t="str">
        <f t="shared" si="323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17">
        <f t="shared" si="319"/>
        <v>203.33333333333334</v>
      </c>
      <c r="Q3406" t="str">
        <f t="shared" si="323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17">
        <f t="shared" si="319"/>
        <v>28.323529411764707</v>
      </c>
      <c r="Q3407" t="str">
        <f t="shared" si="323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17">
        <f t="shared" si="319"/>
        <v>110.23076923076923</v>
      </c>
      <c r="Q3408" t="str">
        <f t="shared" si="323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17">
        <f t="shared" si="319"/>
        <v>31.970149253731343</v>
      </c>
      <c r="Q3409" t="str">
        <f t="shared" si="323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17">
        <f t="shared" si="319"/>
        <v>58.611111111111114</v>
      </c>
      <c r="Q3410" t="str">
        <f t="shared" si="323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17">
        <f t="shared" si="319"/>
        <v>29.428571428571427</v>
      </c>
      <c r="Q3411" t="str">
        <f t="shared" si="323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17">
        <f t="shared" si="319"/>
        <v>81.375</v>
      </c>
      <c r="Q3412" t="str">
        <f t="shared" si="323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17">
        <f t="shared" si="319"/>
        <v>199.16666666666666</v>
      </c>
      <c r="Q3413" t="str">
        <f t="shared" si="323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17">
        <f t="shared" si="319"/>
        <v>115.38461538461539</v>
      </c>
      <c r="Q3414" t="str">
        <f t="shared" si="323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17">
        <f t="shared" si="319"/>
        <v>46.428571428571431</v>
      </c>
      <c r="Q3415" t="str">
        <f t="shared" si="323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17">
        <f t="shared" si="319"/>
        <v>70.568181818181813</v>
      </c>
      <c r="Q3416" t="str">
        <f t="shared" si="323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ref="O3417:O3480" si="324">E3417/D3417</f>
        <v>1</v>
      </c>
      <c r="P3417" s="17">
        <f t="shared" si="319"/>
        <v>22.222222222222221</v>
      </c>
      <c r="Q3417" t="str">
        <f t="shared" si="323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4"/>
        <v>1.196</v>
      </c>
      <c r="P3418" s="17">
        <f t="shared" si="319"/>
        <v>159.46666666666667</v>
      </c>
      <c r="Q3418" t="str">
        <f t="shared" si="323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4"/>
        <v>1.0000058823529412</v>
      </c>
      <c r="P3419" s="17">
        <f t="shared" si="319"/>
        <v>37.777999999999999</v>
      </c>
      <c r="Q3419" t="str">
        <f t="shared" si="323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4"/>
        <v>1.00875</v>
      </c>
      <c r="P3420" s="17">
        <f t="shared" si="319"/>
        <v>72.053571428571431</v>
      </c>
      <c r="Q3420" t="str">
        <f t="shared" si="323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4"/>
        <v>1.0654545454545454</v>
      </c>
      <c r="P3421" s="17">
        <f t="shared" si="319"/>
        <v>63.695652173913047</v>
      </c>
      <c r="Q3421" t="str">
        <f t="shared" si="323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4"/>
        <v>1.38</v>
      </c>
      <c r="P3422" s="17">
        <f t="shared" si="319"/>
        <v>28.411764705882351</v>
      </c>
      <c r="Q3422" t="str">
        <f t="shared" si="323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4"/>
        <v>1.0115000000000001</v>
      </c>
      <c r="P3423" s="17">
        <f t="shared" si="319"/>
        <v>103.21428571428571</v>
      </c>
      <c r="Q3423" t="str">
        <f t="shared" si="323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4"/>
        <v>1.091</v>
      </c>
      <c r="P3424" s="17">
        <f t="shared" si="319"/>
        <v>71.152173913043484</v>
      </c>
      <c r="Q3424" t="str">
        <f t="shared" si="323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4"/>
        <v>1.4</v>
      </c>
      <c r="P3425" s="17">
        <f t="shared" si="319"/>
        <v>35</v>
      </c>
      <c r="Q3425" t="str">
        <f t="shared" si="323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4"/>
        <v>1.0358333333333334</v>
      </c>
      <c r="P3426" s="17">
        <f t="shared" si="319"/>
        <v>81.776315789473685</v>
      </c>
      <c r="Q3426" t="str">
        <f t="shared" si="323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4"/>
        <v>1.0297033333333332</v>
      </c>
      <c r="P3427" s="17">
        <f t="shared" si="319"/>
        <v>297.02980769230766</v>
      </c>
      <c r="Q3427" t="str">
        <f t="shared" si="323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4"/>
        <v>1.0813333333333333</v>
      </c>
      <c r="P3428" s="17">
        <f t="shared" si="319"/>
        <v>46.609195402298852</v>
      </c>
      <c r="Q3428" t="str">
        <f t="shared" si="323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4"/>
        <v>1</v>
      </c>
      <c r="P3429" s="17">
        <f t="shared" si="319"/>
        <v>51.724137931034484</v>
      </c>
      <c r="Q3429" t="str">
        <f t="shared" si="323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4"/>
        <v>1.0275000000000001</v>
      </c>
      <c r="P3430" s="17">
        <f t="shared" si="319"/>
        <v>40.294117647058826</v>
      </c>
      <c r="Q3430" t="str">
        <f t="shared" si="323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4"/>
        <v>1.3</v>
      </c>
      <c r="P3431" s="17">
        <f t="shared" si="319"/>
        <v>16.25</v>
      </c>
      <c r="Q3431" t="str">
        <f t="shared" si="323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4"/>
        <v>1.0854949999999999</v>
      </c>
      <c r="P3432" s="17">
        <f t="shared" si="319"/>
        <v>30.152638888888887</v>
      </c>
      <c r="Q3432" t="str">
        <f t="shared" si="323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4"/>
        <v>1</v>
      </c>
      <c r="P3433" s="17">
        <f t="shared" si="319"/>
        <v>95.238095238095241</v>
      </c>
      <c r="Q3433" t="str">
        <f t="shared" si="323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4"/>
        <v>1.0965</v>
      </c>
      <c r="P3434" s="17">
        <f t="shared" si="319"/>
        <v>52.214285714285715</v>
      </c>
      <c r="Q3434" t="str">
        <f t="shared" si="323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4"/>
        <v>1.0026315789473683</v>
      </c>
      <c r="P3435" s="17">
        <f t="shared" si="319"/>
        <v>134.1549295774648</v>
      </c>
      <c r="Q3435" t="str">
        <f t="shared" si="323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4"/>
        <v>1.0555000000000001</v>
      </c>
      <c r="P3436" s="17">
        <f t="shared" si="319"/>
        <v>62.827380952380949</v>
      </c>
      <c r="Q3436" t="str">
        <f t="shared" si="323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4"/>
        <v>1.1200000000000001</v>
      </c>
      <c r="P3437" s="17">
        <f t="shared" si="319"/>
        <v>58.94736842105263</v>
      </c>
      <c r="Q3437" t="str">
        <f t="shared" si="323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4"/>
        <v>1.0589999999999999</v>
      </c>
      <c r="P3438" s="17">
        <f t="shared" si="319"/>
        <v>143.1081081081081</v>
      </c>
      <c r="Q3438" t="str">
        <f t="shared" si="323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4"/>
        <v>1.01</v>
      </c>
      <c r="P3439" s="17">
        <f t="shared" si="319"/>
        <v>84.166666666666671</v>
      </c>
      <c r="Q3439" t="str">
        <f t="shared" si="323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4"/>
        <v>1.042</v>
      </c>
      <c r="P3440" s="17">
        <f t="shared" si="319"/>
        <v>186.07142857142858</v>
      </c>
      <c r="Q3440" t="str">
        <f t="shared" si="323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4"/>
        <v>1.3467833333333334</v>
      </c>
      <c r="P3441" s="17">
        <f t="shared" si="319"/>
        <v>89.785555555555561</v>
      </c>
      <c r="Q3441" t="str">
        <f t="shared" si="323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4"/>
        <v>1.052184</v>
      </c>
      <c r="P3442" s="17">
        <f t="shared" si="319"/>
        <v>64.157560975609755</v>
      </c>
      <c r="Q3442" t="str">
        <f t="shared" si="323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4"/>
        <v>1.026</v>
      </c>
      <c r="P3443" s="17">
        <f t="shared" si="319"/>
        <v>59.651162790697676</v>
      </c>
      <c r="Q3443" t="str">
        <f t="shared" si="323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4"/>
        <v>1</v>
      </c>
      <c r="P3444" s="17">
        <f t="shared" si="319"/>
        <v>31.25</v>
      </c>
      <c r="Q3444" t="str">
        <f t="shared" si="323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4"/>
        <v>1.855</v>
      </c>
      <c r="P3445" s="17">
        <f t="shared" si="319"/>
        <v>41.222222222222221</v>
      </c>
      <c r="Q3445" t="str">
        <f t="shared" si="323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4"/>
        <v>2.89</v>
      </c>
      <c r="P3446" s="17">
        <f t="shared" si="319"/>
        <v>43.35</v>
      </c>
      <c r="Q3446" t="str">
        <f t="shared" si="323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4"/>
        <v>1</v>
      </c>
      <c r="P3447" s="17">
        <f t="shared" si="319"/>
        <v>64.516129032258064</v>
      </c>
      <c r="Q3447" t="str">
        <f t="shared" si="323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4"/>
        <v>1.0820000000000001</v>
      </c>
      <c r="P3448" s="17">
        <f t="shared" si="319"/>
        <v>43.28</v>
      </c>
      <c r="Q3448" t="str">
        <f t="shared" si="323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4"/>
        <v>1.0780000000000001</v>
      </c>
      <c r="P3449" s="17">
        <f t="shared" si="319"/>
        <v>77</v>
      </c>
      <c r="Q3449" t="str">
        <f t="shared" si="323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4"/>
        <v>1.0976190476190477</v>
      </c>
      <c r="P3450" s="17">
        <f t="shared" si="319"/>
        <v>51.222222222222221</v>
      </c>
      <c r="Q3450" t="str">
        <f t="shared" si="323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4"/>
        <v>1.70625</v>
      </c>
      <c r="P3451" s="17">
        <f t="shared" si="319"/>
        <v>68.25</v>
      </c>
      <c r="Q3451" t="str">
        <f t="shared" si="323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4"/>
        <v>1.52</v>
      </c>
      <c r="P3452" s="17">
        <f t="shared" si="319"/>
        <v>19.487179487179485</v>
      </c>
      <c r="Q3452" t="str">
        <f t="shared" si="323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4"/>
        <v>1.0123076923076924</v>
      </c>
      <c r="P3453" s="17">
        <f t="shared" si="319"/>
        <v>41.125</v>
      </c>
      <c r="Q3453" t="str">
        <f t="shared" si="323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4"/>
        <v>1.532</v>
      </c>
      <c r="P3454" s="17">
        <f t="shared" si="319"/>
        <v>41.405405405405403</v>
      </c>
      <c r="Q3454" t="str">
        <f t="shared" si="323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4"/>
        <v>1.2833333333333334</v>
      </c>
      <c r="P3455" s="17">
        <f t="shared" si="319"/>
        <v>27.5</v>
      </c>
      <c r="Q3455" t="str">
        <f t="shared" si="323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4"/>
        <v>1.0071428571428571</v>
      </c>
      <c r="P3456" s="17">
        <f t="shared" si="319"/>
        <v>33.571428571428569</v>
      </c>
      <c r="Q3456" t="str">
        <f t="shared" si="323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4"/>
        <v>1.0065</v>
      </c>
      <c r="P3457" s="17">
        <f t="shared" si="319"/>
        <v>145.86956521739131</v>
      </c>
      <c r="Q3457" t="str">
        <f t="shared" si="323"/>
        <v>theater</v>
      </c>
      <c r="R3457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4"/>
        <v>1.913</v>
      </c>
      <c r="P3458" s="17">
        <f t="shared" si="319"/>
        <v>358.6875</v>
      </c>
      <c r="Q3458" t="str">
        <f t="shared" si="323"/>
        <v>theater</v>
      </c>
      <c r="R3458" t="str">
        <f t="shared" si="320"/>
        <v>plays</v>
      </c>
      <c r="S3458" s="9">
        <f t="shared" si="321"/>
        <v>41821.205636574072</v>
      </c>
      <c r="T3458" s="9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17">
        <f t="shared" ref="P3459:P3522" si="325">IFERROR(E3459/L3459,0)</f>
        <v>50.981818181818184</v>
      </c>
      <c r="Q3459" t="str">
        <f t="shared" si="323"/>
        <v>theater</v>
      </c>
      <c r="R3459" t="str">
        <f t="shared" ref="R3459:R3522" si="326">RIGHT(N3459,LEN(N3459)-SEARCH("/",N3459,1))</f>
        <v>plays</v>
      </c>
      <c r="S3459" s="9">
        <f t="shared" ref="S3459:S3522" si="327">((((J3459/60)/60)/24)+DATE(1970,1,1))</f>
        <v>42016.706678240742</v>
      </c>
      <c r="T3459" s="9">
        <f t="shared" ref="T3459:T3522" si="328">((((I3459/60)/60)/24)+DATE(1970,1,1))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17">
        <f t="shared" si="325"/>
        <v>45.037037037037038</v>
      </c>
      <c r="Q3460" t="str">
        <f t="shared" ref="Q3460:Q3523" si="329">LEFT(N3460, SEARCH("/",N3460,1)-1)</f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17">
        <f t="shared" si="325"/>
        <v>17.527777777777779</v>
      </c>
      <c r="Q3461" t="str">
        <f t="shared" si="329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17">
        <f t="shared" si="325"/>
        <v>50</v>
      </c>
      <c r="Q3462" t="str">
        <f t="shared" si="329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17">
        <f t="shared" si="325"/>
        <v>57.916666666666664</v>
      </c>
      <c r="Q3463" t="str">
        <f t="shared" si="329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17">
        <f t="shared" si="325"/>
        <v>29.705882352941178</v>
      </c>
      <c r="Q3464" t="str">
        <f t="shared" si="329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17">
        <f t="shared" si="325"/>
        <v>90.684210526315795</v>
      </c>
      <c r="Q3465" t="str">
        <f t="shared" si="329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17">
        <f t="shared" si="325"/>
        <v>55.012688172043013</v>
      </c>
      <c r="Q3466" t="str">
        <f t="shared" si="329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17">
        <f t="shared" si="325"/>
        <v>57.222222222222221</v>
      </c>
      <c r="Q3467" t="str">
        <f t="shared" si="329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17">
        <f t="shared" si="325"/>
        <v>72.950819672131146</v>
      </c>
      <c r="Q3468" t="str">
        <f t="shared" si="329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17">
        <f t="shared" si="325"/>
        <v>64.468085106382972</v>
      </c>
      <c r="Q3469" t="str">
        <f t="shared" si="329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17">
        <f t="shared" si="325"/>
        <v>716.35294117647061</v>
      </c>
      <c r="Q3470" t="str">
        <f t="shared" si="329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17">
        <f t="shared" si="325"/>
        <v>50.396825396825399</v>
      </c>
      <c r="Q3471" t="str">
        <f t="shared" si="329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17">
        <f t="shared" si="325"/>
        <v>41.666666666666664</v>
      </c>
      <c r="Q3472" t="str">
        <f t="shared" si="329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17">
        <f t="shared" si="325"/>
        <v>35.766666666666666</v>
      </c>
      <c r="Q3473" t="str">
        <f t="shared" si="329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17">
        <f t="shared" si="325"/>
        <v>88.739130434782609</v>
      </c>
      <c r="Q3474" t="str">
        <f t="shared" si="329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17">
        <f t="shared" si="325"/>
        <v>148.4848484848485</v>
      </c>
      <c r="Q3475" t="str">
        <f t="shared" si="329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17">
        <f t="shared" si="325"/>
        <v>51.794871794871796</v>
      </c>
      <c r="Q3476" t="str">
        <f t="shared" si="329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17">
        <f t="shared" si="325"/>
        <v>20</v>
      </c>
      <c r="Q3477" t="str">
        <f t="shared" si="329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17">
        <f t="shared" si="325"/>
        <v>52</v>
      </c>
      <c r="Q3478" t="str">
        <f t="shared" si="329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17">
        <f t="shared" si="325"/>
        <v>53.230769230769234</v>
      </c>
      <c r="Q3479" t="str">
        <f t="shared" si="329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17">
        <f t="shared" si="325"/>
        <v>39.596491228070178</v>
      </c>
      <c r="Q3480" t="str">
        <f t="shared" si="329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ref="O3481:O3544" si="330">E3481/D3481</f>
        <v>1.2786666666666666</v>
      </c>
      <c r="P3481" s="17">
        <f t="shared" si="325"/>
        <v>34.25</v>
      </c>
      <c r="Q3481" t="str">
        <f t="shared" si="329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30"/>
        <v>1.4266666666666667</v>
      </c>
      <c r="P3482" s="17">
        <f t="shared" si="325"/>
        <v>164.61538461538461</v>
      </c>
      <c r="Q3482" t="str">
        <f t="shared" si="329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30"/>
        <v>1.1879999999999999</v>
      </c>
      <c r="P3483" s="17">
        <f t="shared" si="325"/>
        <v>125.05263157894737</v>
      </c>
      <c r="Q3483" t="str">
        <f t="shared" si="329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30"/>
        <v>1.3833333333333333</v>
      </c>
      <c r="P3484" s="17">
        <f t="shared" si="325"/>
        <v>51.875</v>
      </c>
      <c r="Q3484" t="str">
        <f t="shared" si="329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0"/>
        <v>1.599402985074627</v>
      </c>
      <c r="P3485" s="17">
        <f t="shared" si="325"/>
        <v>40.285714285714285</v>
      </c>
      <c r="Q3485" t="str">
        <f t="shared" si="329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0"/>
        <v>1.1424000000000001</v>
      </c>
      <c r="P3486" s="17">
        <f t="shared" si="325"/>
        <v>64.909090909090907</v>
      </c>
      <c r="Q3486" t="str">
        <f t="shared" si="329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0"/>
        <v>1.0060606060606061</v>
      </c>
      <c r="P3487" s="17">
        <f t="shared" si="325"/>
        <v>55.333333333333336</v>
      </c>
      <c r="Q3487" t="str">
        <f t="shared" si="329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0"/>
        <v>1.552</v>
      </c>
      <c r="P3488" s="17">
        <f t="shared" si="325"/>
        <v>83.142857142857139</v>
      </c>
      <c r="Q3488" t="str">
        <f t="shared" si="329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0"/>
        <v>1.2775000000000001</v>
      </c>
      <c r="P3489" s="17">
        <f t="shared" si="325"/>
        <v>38.712121212121211</v>
      </c>
      <c r="Q3489" t="str">
        <f t="shared" si="329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0"/>
        <v>1.212</v>
      </c>
      <c r="P3490" s="17">
        <f t="shared" si="325"/>
        <v>125.37931034482759</v>
      </c>
      <c r="Q3490" t="str">
        <f t="shared" si="329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0"/>
        <v>1.127</v>
      </c>
      <c r="P3491" s="17">
        <f t="shared" si="325"/>
        <v>78.263888888888886</v>
      </c>
      <c r="Q3491" t="str">
        <f t="shared" si="329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0"/>
        <v>1.2749999999999999</v>
      </c>
      <c r="P3492" s="17">
        <f t="shared" si="325"/>
        <v>47.222222222222221</v>
      </c>
      <c r="Q3492" t="str">
        <f t="shared" si="329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0"/>
        <v>1.5820000000000001</v>
      </c>
      <c r="P3493" s="17">
        <f t="shared" si="325"/>
        <v>79.099999999999994</v>
      </c>
      <c r="Q3493" t="str">
        <f t="shared" si="329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0"/>
        <v>1.0526894736842105</v>
      </c>
      <c r="P3494" s="17">
        <f t="shared" si="325"/>
        <v>114.29199999999999</v>
      </c>
      <c r="Q3494" t="str">
        <f t="shared" si="329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0"/>
        <v>1</v>
      </c>
      <c r="P3495" s="17">
        <f t="shared" si="325"/>
        <v>51.724137931034484</v>
      </c>
      <c r="Q3495" t="str">
        <f t="shared" si="329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0"/>
        <v>1</v>
      </c>
      <c r="P3496" s="17">
        <f t="shared" si="325"/>
        <v>30.76923076923077</v>
      </c>
      <c r="Q3496" t="str">
        <f t="shared" si="329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0"/>
        <v>1.0686</v>
      </c>
      <c r="P3497" s="17">
        <f t="shared" si="325"/>
        <v>74.208333333333329</v>
      </c>
      <c r="Q3497" t="str">
        <f t="shared" si="329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0"/>
        <v>1.244</v>
      </c>
      <c r="P3498" s="17">
        <f t="shared" si="325"/>
        <v>47.846153846153847</v>
      </c>
      <c r="Q3498" t="str">
        <f t="shared" si="329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0"/>
        <v>1.0870406189555126</v>
      </c>
      <c r="P3499" s="17">
        <f t="shared" si="325"/>
        <v>34.408163265306122</v>
      </c>
      <c r="Q3499" t="str">
        <f t="shared" si="329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0"/>
        <v>1.0242424242424242</v>
      </c>
      <c r="P3500" s="17">
        <f t="shared" si="325"/>
        <v>40.238095238095241</v>
      </c>
      <c r="Q3500" t="str">
        <f t="shared" si="329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0"/>
        <v>1.0549999999999999</v>
      </c>
      <c r="P3501" s="17">
        <f t="shared" si="325"/>
        <v>60.285714285714285</v>
      </c>
      <c r="Q3501" t="str">
        <f t="shared" si="329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0"/>
        <v>1.0629999999999999</v>
      </c>
      <c r="P3502" s="17">
        <f t="shared" si="325"/>
        <v>25.30952380952381</v>
      </c>
      <c r="Q3502" t="str">
        <f t="shared" si="329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0"/>
        <v>1.0066666666666666</v>
      </c>
      <c r="P3503" s="17">
        <f t="shared" si="325"/>
        <v>35.952380952380949</v>
      </c>
      <c r="Q3503" t="str">
        <f t="shared" si="329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0"/>
        <v>1.054</v>
      </c>
      <c r="P3504" s="17">
        <f t="shared" si="325"/>
        <v>136</v>
      </c>
      <c r="Q3504" t="str">
        <f t="shared" si="329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0"/>
        <v>1.0755999999999999</v>
      </c>
      <c r="P3505" s="17">
        <f t="shared" si="325"/>
        <v>70.763157894736835</v>
      </c>
      <c r="Q3505" t="str">
        <f t="shared" si="329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0"/>
        <v>1</v>
      </c>
      <c r="P3506" s="17">
        <f t="shared" si="325"/>
        <v>125</v>
      </c>
      <c r="Q3506" t="str">
        <f t="shared" si="329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0"/>
        <v>1.0376000000000001</v>
      </c>
      <c r="P3507" s="17">
        <f t="shared" si="325"/>
        <v>66.512820512820511</v>
      </c>
      <c r="Q3507" t="str">
        <f t="shared" si="329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0"/>
        <v>1.0149999999999999</v>
      </c>
      <c r="P3508" s="17">
        <f t="shared" si="325"/>
        <v>105</v>
      </c>
      <c r="Q3508" t="str">
        <f t="shared" si="329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0"/>
        <v>1.044</v>
      </c>
      <c r="P3509" s="17">
        <f t="shared" si="325"/>
        <v>145</v>
      </c>
      <c r="Q3509" t="str">
        <f t="shared" si="329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0"/>
        <v>1.8</v>
      </c>
      <c r="P3510" s="17">
        <f t="shared" si="325"/>
        <v>12</v>
      </c>
      <c r="Q3510" t="str">
        <f t="shared" si="329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0"/>
        <v>1.0633333333333332</v>
      </c>
      <c r="P3511" s="17">
        <f t="shared" si="325"/>
        <v>96.666666666666671</v>
      </c>
      <c r="Q3511" t="str">
        <f t="shared" si="329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0"/>
        <v>1.0055555555555555</v>
      </c>
      <c r="P3512" s="17">
        <f t="shared" si="325"/>
        <v>60.333333333333336</v>
      </c>
      <c r="Q3512" t="str">
        <f t="shared" si="329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0"/>
        <v>1.012</v>
      </c>
      <c r="P3513" s="17">
        <f t="shared" si="325"/>
        <v>79.89473684210526</v>
      </c>
      <c r="Q3513" t="str">
        <f t="shared" si="329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0"/>
        <v>1</v>
      </c>
      <c r="P3514" s="17">
        <f t="shared" si="325"/>
        <v>58.823529411764703</v>
      </c>
      <c r="Q3514" t="str">
        <f t="shared" si="329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0"/>
        <v>1.1839285714285714</v>
      </c>
      <c r="P3515" s="17">
        <f t="shared" si="325"/>
        <v>75.340909090909093</v>
      </c>
      <c r="Q3515" t="str">
        <f t="shared" si="329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0"/>
        <v>1.1000000000000001</v>
      </c>
      <c r="P3516" s="17">
        <f t="shared" si="325"/>
        <v>55</v>
      </c>
      <c r="Q3516" t="str">
        <f t="shared" si="329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0"/>
        <v>1.0266666666666666</v>
      </c>
      <c r="P3517" s="17">
        <f t="shared" si="325"/>
        <v>66.956521739130437</v>
      </c>
      <c r="Q3517" t="str">
        <f t="shared" si="329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0"/>
        <v>1</v>
      </c>
      <c r="P3518" s="17">
        <f t="shared" si="325"/>
        <v>227.27272727272728</v>
      </c>
      <c r="Q3518" t="str">
        <f t="shared" si="329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0"/>
        <v>1</v>
      </c>
      <c r="P3519" s="17">
        <f t="shared" si="325"/>
        <v>307.69230769230768</v>
      </c>
      <c r="Q3519" t="str">
        <f t="shared" si="329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0"/>
        <v>1.10046</v>
      </c>
      <c r="P3520" s="17">
        <f t="shared" si="325"/>
        <v>50.020909090909093</v>
      </c>
      <c r="Q3520" t="str">
        <f t="shared" si="329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0"/>
        <v>1.0135000000000001</v>
      </c>
      <c r="P3521" s="17">
        <f t="shared" si="325"/>
        <v>72.392857142857139</v>
      </c>
      <c r="Q3521" t="str">
        <f t="shared" si="329"/>
        <v>theater</v>
      </c>
      <c r="R3521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0"/>
        <v>1.0075000000000001</v>
      </c>
      <c r="P3522" s="17">
        <f t="shared" si="325"/>
        <v>95.952380952380949</v>
      </c>
      <c r="Q3522" t="str">
        <f t="shared" si="329"/>
        <v>theater</v>
      </c>
      <c r="R3522" t="str">
        <f t="shared" si="326"/>
        <v>plays</v>
      </c>
      <c r="S3522" s="9">
        <f t="shared" si="327"/>
        <v>42227.824212962965</v>
      </c>
      <c r="T3522" s="9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17">
        <f t="shared" ref="P3523:P3586" si="331">IFERROR(E3523/L3523,0)</f>
        <v>45.615384615384613</v>
      </c>
      <c r="Q3523" t="str">
        <f t="shared" si="329"/>
        <v>theater</v>
      </c>
      <c r="R3523" t="str">
        <f t="shared" ref="R3523:R3586" si="332">RIGHT(N3523,LEN(N3523)-SEARCH("/",N3523,1))</f>
        <v>plays</v>
      </c>
      <c r="S3523" s="9">
        <f t="shared" ref="S3523:S3586" si="333">((((J3523/60)/60)/24)+DATE(1970,1,1))</f>
        <v>41881.361342592594</v>
      </c>
      <c r="T3523" s="9">
        <f t="shared" ref="T3523:T3586" si="334">((((I3523/60)/60)/24)+DATE(1970,1,1))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17">
        <f t="shared" si="331"/>
        <v>41.029411764705884</v>
      </c>
      <c r="Q3524" t="str">
        <f t="shared" ref="Q3524:Q3587" si="335">LEFT(N3524, SEARCH("/",N3524,1)-1)</f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17">
        <f t="shared" si="331"/>
        <v>56.825000000000003</v>
      </c>
      <c r="Q3525" t="str">
        <f t="shared" si="335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17">
        <f t="shared" si="331"/>
        <v>137.24324324324326</v>
      </c>
      <c r="Q3526" t="str">
        <f t="shared" si="335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17">
        <f t="shared" si="331"/>
        <v>75.714285714285708</v>
      </c>
      <c r="Q3527" t="str">
        <f t="shared" si="335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17">
        <f t="shared" si="331"/>
        <v>99</v>
      </c>
      <c r="Q3528" t="str">
        <f t="shared" si="335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17">
        <f t="shared" si="331"/>
        <v>81.569767441860463</v>
      </c>
      <c r="Q3529" t="str">
        <f t="shared" si="335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17">
        <f t="shared" si="331"/>
        <v>45.108108108108105</v>
      </c>
      <c r="Q3530" t="str">
        <f t="shared" si="335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17">
        <f t="shared" si="331"/>
        <v>36.666666666666664</v>
      </c>
      <c r="Q3531" t="str">
        <f t="shared" si="335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17">
        <f t="shared" si="331"/>
        <v>125</v>
      </c>
      <c r="Q3532" t="str">
        <f t="shared" si="335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17">
        <f t="shared" si="331"/>
        <v>49.230769230769234</v>
      </c>
      <c r="Q3533" t="str">
        <f t="shared" si="335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17">
        <f t="shared" si="331"/>
        <v>42.296296296296298</v>
      </c>
      <c r="Q3534" t="str">
        <f t="shared" si="335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17">
        <f t="shared" si="331"/>
        <v>78.875</v>
      </c>
      <c r="Q3535" t="str">
        <f t="shared" si="335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17">
        <f t="shared" si="331"/>
        <v>38.284313725490193</v>
      </c>
      <c r="Q3536" t="str">
        <f t="shared" si="335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17">
        <f t="shared" si="331"/>
        <v>44.847826086956523</v>
      </c>
      <c r="Q3537" t="str">
        <f t="shared" si="335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17">
        <f t="shared" si="331"/>
        <v>13.529411764705882</v>
      </c>
      <c r="Q3538" t="str">
        <f t="shared" si="335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17">
        <f t="shared" si="331"/>
        <v>43.5</v>
      </c>
      <c r="Q3539" t="str">
        <f t="shared" si="335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17">
        <f t="shared" si="331"/>
        <v>30.951807228915662</v>
      </c>
      <c r="Q3540" t="str">
        <f t="shared" si="335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17">
        <f t="shared" si="331"/>
        <v>55.230769230769234</v>
      </c>
      <c r="Q3541" t="str">
        <f t="shared" si="335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17">
        <f t="shared" si="331"/>
        <v>46.125</v>
      </c>
      <c r="Q3542" t="str">
        <f t="shared" si="335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17">
        <f t="shared" si="331"/>
        <v>39.375</v>
      </c>
      <c r="Q3543" t="str">
        <f t="shared" si="335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17">
        <f t="shared" si="331"/>
        <v>66.152941176470591</v>
      </c>
      <c r="Q3544" t="str">
        <f t="shared" si="335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ref="O3545:O3608" si="336">E3545/D3545</f>
        <v>1.0466666666666666</v>
      </c>
      <c r="P3545" s="17">
        <f t="shared" si="331"/>
        <v>54.137931034482762</v>
      </c>
      <c r="Q3545" t="str">
        <f t="shared" si="335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6"/>
        <v>1</v>
      </c>
      <c r="P3546" s="17">
        <f t="shared" si="331"/>
        <v>104.16666666666667</v>
      </c>
      <c r="Q3546" t="str">
        <f t="shared" si="335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6"/>
        <v>1.004</v>
      </c>
      <c r="P3547" s="17">
        <f t="shared" si="331"/>
        <v>31.375</v>
      </c>
      <c r="Q3547" t="str">
        <f t="shared" si="335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6"/>
        <v>1.0227272727272727</v>
      </c>
      <c r="P3548" s="17">
        <f t="shared" si="331"/>
        <v>59.210526315789473</v>
      </c>
      <c r="Q3548" t="str">
        <f t="shared" si="335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6"/>
        <v>1.1440928571428572</v>
      </c>
      <c r="P3549" s="17">
        <f t="shared" si="331"/>
        <v>119.17633928571429</v>
      </c>
      <c r="Q3549" t="str">
        <f t="shared" si="335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6"/>
        <v>1.019047619047619</v>
      </c>
      <c r="P3550" s="17">
        <f t="shared" si="331"/>
        <v>164.61538461538461</v>
      </c>
      <c r="Q3550" t="str">
        <f t="shared" si="335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6"/>
        <v>1.02</v>
      </c>
      <c r="P3551" s="17">
        <f t="shared" si="331"/>
        <v>24.285714285714285</v>
      </c>
      <c r="Q3551" t="str">
        <f t="shared" si="335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6"/>
        <v>1.048</v>
      </c>
      <c r="P3552" s="17">
        <f t="shared" si="331"/>
        <v>40.9375</v>
      </c>
      <c r="Q3552" t="str">
        <f t="shared" si="335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6"/>
        <v>1.0183333333333333</v>
      </c>
      <c r="P3553" s="17">
        <f t="shared" si="331"/>
        <v>61.1</v>
      </c>
      <c r="Q3553" t="str">
        <f t="shared" si="335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6"/>
        <v>1</v>
      </c>
      <c r="P3554" s="17">
        <f t="shared" si="331"/>
        <v>38.65</v>
      </c>
      <c r="Q3554" t="str">
        <f t="shared" si="335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6"/>
        <v>1.0627272727272727</v>
      </c>
      <c r="P3555" s="17">
        <f t="shared" si="331"/>
        <v>56.20192307692308</v>
      </c>
      <c r="Q3555" t="str">
        <f t="shared" si="335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6"/>
        <v>1.1342219999999998</v>
      </c>
      <c r="P3556" s="17">
        <f t="shared" si="331"/>
        <v>107.00207547169811</v>
      </c>
      <c r="Q3556" t="str">
        <f t="shared" si="335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6"/>
        <v>1</v>
      </c>
      <c r="P3557" s="17">
        <f t="shared" si="331"/>
        <v>171.42857142857142</v>
      </c>
      <c r="Q3557" t="str">
        <f t="shared" si="335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6"/>
        <v>1.0045454545454546</v>
      </c>
      <c r="P3558" s="17">
        <f t="shared" si="331"/>
        <v>110.5</v>
      </c>
      <c r="Q3558" t="str">
        <f t="shared" si="335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6"/>
        <v>1.0003599999999999</v>
      </c>
      <c r="P3559" s="17">
        <f t="shared" si="331"/>
        <v>179.27598566308242</v>
      </c>
      <c r="Q3559" t="str">
        <f t="shared" si="335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6"/>
        <v>1.44</v>
      </c>
      <c r="P3560" s="17">
        <f t="shared" si="331"/>
        <v>22.90909090909091</v>
      </c>
      <c r="Q3560" t="str">
        <f t="shared" si="335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6"/>
        <v>1.0349999999999999</v>
      </c>
      <c r="P3561" s="17">
        <f t="shared" si="331"/>
        <v>43.125</v>
      </c>
      <c r="Q3561" t="str">
        <f t="shared" si="335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6"/>
        <v>1.0843750000000001</v>
      </c>
      <c r="P3562" s="17">
        <f t="shared" si="331"/>
        <v>46.891891891891895</v>
      </c>
      <c r="Q3562" t="str">
        <f t="shared" si="335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6"/>
        <v>1.024</v>
      </c>
      <c r="P3563" s="17">
        <f t="shared" si="331"/>
        <v>47.407407407407405</v>
      </c>
      <c r="Q3563" t="str">
        <f t="shared" si="335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6"/>
        <v>1.4888888888888889</v>
      </c>
      <c r="P3564" s="17">
        <f t="shared" si="331"/>
        <v>15.129032258064516</v>
      </c>
      <c r="Q3564" t="str">
        <f t="shared" si="335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6"/>
        <v>1.0549000000000002</v>
      </c>
      <c r="P3565" s="17">
        <f t="shared" si="331"/>
        <v>21.098000000000003</v>
      </c>
      <c r="Q3565" t="str">
        <f t="shared" si="335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6"/>
        <v>1.0049999999999999</v>
      </c>
      <c r="P3566" s="17">
        <f t="shared" si="331"/>
        <v>59.117647058823529</v>
      </c>
      <c r="Q3566" t="str">
        <f t="shared" si="335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6"/>
        <v>1.3055555555555556</v>
      </c>
      <c r="P3567" s="17">
        <f t="shared" si="331"/>
        <v>97.916666666666671</v>
      </c>
      <c r="Q3567" t="str">
        <f t="shared" si="335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6"/>
        <v>1.0475000000000001</v>
      </c>
      <c r="P3568" s="17">
        <f t="shared" si="331"/>
        <v>55.131578947368418</v>
      </c>
      <c r="Q3568" t="str">
        <f t="shared" si="335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6"/>
        <v>1.0880000000000001</v>
      </c>
      <c r="P3569" s="17">
        <f t="shared" si="331"/>
        <v>26.536585365853657</v>
      </c>
      <c r="Q3569" t="str">
        <f t="shared" si="335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6"/>
        <v>1.1100000000000001</v>
      </c>
      <c r="P3570" s="17">
        <f t="shared" si="331"/>
        <v>58.421052631578945</v>
      </c>
      <c r="Q3570" t="str">
        <f t="shared" si="335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6"/>
        <v>1.0047999999999999</v>
      </c>
      <c r="P3571" s="17">
        <f t="shared" si="331"/>
        <v>122.53658536585365</v>
      </c>
      <c r="Q3571" t="str">
        <f t="shared" si="335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6"/>
        <v>1.1435</v>
      </c>
      <c r="P3572" s="17">
        <f t="shared" si="331"/>
        <v>87.961538461538467</v>
      </c>
      <c r="Q3572" t="str">
        <f t="shared" si="335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6"/>
        <v>1.2206666666666666</v>
      </c>
      <c r="P3573" s="17">
        <f t="shared" si="331"/>
        <v>73.239999999999995</v>
      </c>
      <c r="Q3573" t="str">
        <f t="shared" si="335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6"/>
        <v>1</v>
      </c>
      <c r="P3574" s="17">
        <f t="shared" si="331"/>
        <v>55.555555555555557</v>
      </c>
      <c r="Q3574" t="str">
        <f t="shared" si="335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6"/>
        <v>1.028</v>
      </c>
      <c r="P3575" s="17">
        <f t="shared" si="331"/>
        <v>39.53846153846154</v>
      </c>
      <c r="Q3575" t="str">
        <f t="shared" si="335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6"/>
        <v>1.0612068965517241</v>
      </c>
      <c r="P3576" s="17">
        <f t="shared" si="331"/>
        <v>136.77777777777777</v>
      </c>
      <c r="Q3576" t="str">
        <f t="shared" si="335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6"/>
        <v>1.0133000000000001</v>
      </c>
      <c r="P3577" s="17">
        <f t="shared" si="331"/>
        <v>99.343137254901961</v>
      </c>
      <c r="Q3577" t="str">
        <f t="shared" si="335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6"/>
        <v>1</v>
      </c>
      <c r="P3578" s="17">
        <f t="shared" si="331"/>
        <v>20</v>
      </c>
      <c r="Q3578" t="str">
        <f t="shared" si="335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6"/>
        <v>1.3</v>
      </c>
      <c r="P3579" s="17">
        <f t="shared" si="331"/>
        <v>28.888888888888889</v>
      </c>
      <c r="Q3579" t="str">
        <f t="shared" si="335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6"/>
        <v>1.0001333333333333</v>
      </c>
      <c r="P3580" s="17">
        <f t="shared" si="331"/>
        <v>40.545945945945945</v>
      </c>
      <c r="Q3580" t="str">
        <f t="shared" si="335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6"/>
        <v>1</v>
      </c>
      <c r="P3581" s="17">
        <f t="shared" si="331"/>
        <v>35.714285714285715</v>
      </c>
      <c r="Q3581" t="str">
        <f t="shared" si="335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6"/>
        <v>1.1388888888888888</v>
      </c>
      <c r="P3582" s="17">
        <f t="shared" si="331"/>
        <v>37.962962962962962</v>
      </c>
      <c r="Q3582" t="str">
        <f t="shared" si="335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6"/>
        <v>1</v>
      </c>
      <c r="P3583" s="17">
        <f t="shared" si="331"/>
        <v>33.333333333333336</v>
      </c>
      <c r="Q3583" t="str">
        <f t="shared" si="335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6"/>
        <v>2.87</v>
      </c>
      <c r="P3584" s="17">
        <f t="shared" si="331"/>
        <v>58.571428571428569</v>
      </c>
      <c r="Q3584" t="str">
        <f t="shared" si="335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6"/>
        <v>1.085</v>
      </c>
      <c r="P3585" s="17">
        <f t="shared" si="331"/>
        <v>135.625</v>
      </c>
      <c r="Q3585" t="str">
        <f t="shared" si="335"/>
        <v>theater</v>
      </c>
      <c r="R3585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6"/>
        <v>1.155</v>
      </c>
      <c r="P3586" s="17">
        <f t="shared" si="331"/>
        <v>30.9375</v>
      </c>
      <c r="Q3586" t="str">
        <f t="shared" si="335"/>
        <v>theater</v>
      </c>
      <c r="R3586" t="str">
        <f t="shared" si="332"/>
        <v>plays</v>
      </c>
      <c r="S3586" s="9">
        <f t="shared" si="333"/>
        <v>42168.316481481481</v>
      </c>
      <c r="T3586" s="9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17">
        <f t="shared" ref="P3587:P3650" si="337">IFERROR(E3587/L3587,0)</f>
        <v>176.08695652173913</v>
      </c>
      <c r="Q3587" t="str">
        <f t="shared" si="335"/>
        <v>theater</v>
      </c>
      <c r="R3587" t="str">
        <f t="shared" ref="R3587:R3650" si="338">RIGHT(N3587,LEN(N3587)-SEARCH("/",N3587,1))</f>
        <v>plays</v>
      </c>
      <c r="S3587" s="9">
        <f t="shared" ref="S3587:S3650" si="339">((((J3587/60)/60)/24)+DATE(1970,1,1))</f>
        <v>41964.716319444444</v>
      </c>
      <c r="T3587" s="9">
        <f t="shared" ref="T3587:T3650" si="340">((((I3587/60)/60)/24)+DATE(1970,1,1))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17">
        <f t="shared" si="337"/>
        <v>151.9814814814815</v>
      </c>
      <c r="Q3588" t="str">
        <f t="shared" ref="Q3588:Q3651" si="341">LEFT(N3588, SEARCH("/",N3588,1)-1)</f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17">
        <f t="shared" si="337"/>
        <v>22.607142857142858</v>
      </c>
      <c r="Q3589" t="str">
        <f t="shared" si="341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17">
        <f t="shared" si="337"/>
        <v>18.272727272727273</v>
      </c>
      <c r="Q3590" t="str">
        <f t="shared" si="341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17">
        <f t="shared" si="337"/>
        <v>82.258064516129039</v>
      </c>
      <c r="Q3591" t="str">
        <f t="shared" si="341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17">
        <f t="shared" si="337"/>
        <v>68.534246575342465</v>
      </c>
      <c r="Q3592" t="str">
        <f t="shared" si="341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17">
        <f t="shared" si="337"/>
        <v>68.055555555555557</v>
      </c>
      <c r="Q3593" t="str">
        <f t="shared" si="341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17">
        <f t="shared" si="337"/>
        <v>72.714285714285708</v>
      </c>
      <c r="Q3594" t="str">
        <f t="shared" si="341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17">
        <f t="shared" si="337"/>
        <v>77.186046511627907</v>
      </c>
      <c r="Q3595" t="str">
        <f t="shared" si="341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17">
        <f t="shared" si="337"/>
        <v>55.972222222222221</v>
      </c>
      <c r="Q3596" t="str">
        <f t="shared" si="341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17">
        <f t="shared" si="337"/>
        <v>49.693548387096776</v>
      </c>
      <c r="Q3597" t="str">
        <f t="shared" si="341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17">
        <f t="shared" si="337"/>
        <v>79</v>
      </c>
      <c r="Q3598" t="str">
        <f t="shared" si="341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17">
        <f t="shared" si="337"/>
        <v>77.727272727272734</v>
      </c>
      <c r="Q3599" t="str">
        <f t="shared" si="341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17">
        <f t="shared" si="337"/>
        <v>40.777777777777779</v>
      </c>
      <c r="Q3600" t="str">
        <f t="shared" si="341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17">
        <f t="shared" si="337"/>
        <v>59.411764705882355</v>
      </c>
      <c r="Q3601" t="str">
        <f t="shared" si="341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17">
        <f t="shared" si="337"/>
        <v>3.25</v>
      </c>
      <c r="Q3602" t="str">
        <f t="shared" si="341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17">
        <f t="shared" si="337"/>
        <v>39.377358490566039</v>
      </c>
      <c r="Q3603" t="str">
        <f t="shared" si="341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17">
        <f t="shared" si="337"/>
        <v>81.673469387755105</v>
      </c>
      <c r="Q3604" t="str">
        <f t="shared" si="341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17">
        <f t="shared" si="337"/>
        <v>44.912280701754383</v>
      </c>
      <c r="Q3605" t="str">
        <f t="shared" si="341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17">
        <f t="shared" si="337"/>
        <v>49.05797101449275</v>
      </c>
      <c r="Q3606" t="str">
        <f t="shared" si="341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17">
        <f t="shared" si="337"/>
        <v>30.666666666666668</v>
      </c>
      <c r="Q3607" t="str">
        <f t="shared" si="341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17">
        <f t="shared" si="337"/>
        <v>61.0625</v>
      </c>
      <c r="Q3608" t="str">
        <f t="shared" si="341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ref="O3609:O3672" si="342">E3609/D3609</f>
        <v>1.0545454545454545</v>
      </c>
      <c r="P3609" s="17">
        <f t="shared" si="337"/>
        <v>29</v>
      </c>
      <c r="Q3609" t="str">
        <f t="shared" si="341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2"/>
        <v>1</v>
      </c>
      <c r="P3610" s="17">
        <f t="shared" si="337"/>
        <v>29.62962962962963</v>
      </c>
      <c r="Q3610" t="str">
        <f t="shared" si="341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2"/>
        <v>1.5331632653061225</v>
      </c>
      <c r="P3611" s="17">
        <f t="shared" si="337"/>
        <v>143.0952380952381</v>
      </c>
      <c r="Q3611" t="str">
        <f t="shared" si="341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2"/>
        <v>1.623</v>
      </c>
      <c r="P3612" s="17">
        <f t="shared" si="337"/>
        <v>52.354838709677416</v>
      </c>
      <c r="Q3612" t="str">
        <f t="shared" si="341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2"/>
        <v>1.36</v>
      </c>
      <c r="P3613" s="17">
        <f t="shared" si="337"/>
        <v>66.666666666666671</v>
      </c>
      <c r="Q3613" t="str">
        <f t="shared" si="341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2"/>
        <v>1.444</v>
      </c>
      <c r="P3614" s="17">
        <f t="shared" si="337"/>
        <v>126.66666666666667</v>
      </c>
      <c r="Q3614" t="str">
        <f t="shared" si="341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2"/>
        <v>1</v>
      </c>
      <c r="P3615" s="17">
        <f t="shared" si="337"/>
        <v>62.5</v>
      </c>
      <c r="Q3615" t="str">
        <f t="shared" si="341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2"/>
        <v>1.008</v>
      </c>
      <c r="P3616" s="17">
        <f t="shared" si="337"/>
        <v>35.492957746478872</v>
      </c>
      <c r="Q3616" t="str">
        <f t="shared" si="341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2"/>
        <v>1.0680000000000001</v>
      </c>
      <c r="P3617" s="17">
        <f t="shared" si="337"/>
        <v>37.083333333333336</v>
      </c>
      <c r="Q3617" t="str">
        <f t="shared" si="341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2"/>
        <v>1.248</v>
      </c>
      <c r="P3618" s="17">
        <f t="shared" si="337"/>
        <v>69.333333333333329</v>
      </c>
      <c r="Q3618" t="str">
        <f t="shared" si="341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2"/>
        <v>1.1891891891891893</v>
      </c>
      <c r="P3619" s="17">
        <f t="shared" si="337"/>
        <v>17.254901960784313</v>
      </c>
      <c r="Q3619" t="str">
        <f t="shared" si="341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2"/>
        <v>1.01</v>
      </c>
      <c r="P3620" s="17">
        <f t="shared" si="337"/>
        <v>36.071428571428569</v>
      </c>
      <c r="Q3620" t="str">
        <f t="shared" si="341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2"/>
        <v>1.1299999999999999</v>
      </c>
      <c r="P3621" s="17">
        <f t="shared" si="337"/>
        <v>66.470588235294116</v>
      </c>
      <c r="Q3621" t="str">
        <f t="shared" si="341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2"/>
        <v>1.0519047619047619</v>
      </c>
      <c r="P3622" s="17">
        <f t="shared" si="337"/>
        <v>56.065989847715734</v>
      </c>
      <c r="Q3622" t="str">
        <f t="shared" si="341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2"/>
        <v>1.0973333333333333</v>
      </c>
      <c r="P3623" s="17">
        <f t="shared" si="337"/>
        <v>47.028571428571432</v>
      </c>
      <c r="Q3623" t="str">
        <f t="shared" si="341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2"/>
        <v>1.00099</v>
      </c>
      <c r="P3624" s="17">
        <f t="shared" si="337"/>
        <v>47.666190476190479</v>
      </c>
      <c r="Q3624" t="str">
        <f t="shared" si="341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2"/>
        <v>1.2</v>
      </c>
      <c r="P3625" s="17">
        <f t="shared" si="337"/>
        <v>88.235294117647058</v>
      </c>
      <c r="Q3625" t="str">
        <f t="shared" si="341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2"/>
        <v>1.0493333333333332</v>
      </c>
      <c r="P3626" s="17">
        <f t="shared" si="337"/>
        <v>80.717948717948715</v>
      </c>
      <c r="Q3626" t="str">
        <f t="shared" si="341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2"/>
        <v>1.0266666666666666</v>
      </c>
      <c r="P3627" s="17">
        <f t="shared" si="337"/>
        <v>39.487179487179489</v>
      </c>
      <c r="Q3627" t="str">
        <f t="shared" si="341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2"/>
        <v>1.0182500000000001</v>
      </c>
      <c r="P3628" s="17">
        <f t="shared" si="337"/>
        <v>84.854166666666671</v>
      </c>
      <c r="Q3628" t="str">
        <f t="shared" si="341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2"/>
        <v>1</v>
      </c>
      <c r="P3629" s="17">
        <f t="shared" si="337"/>
        <v>68.965517241379317</v>
      </c>
      <c r="Q3629" t="str">
        <f t="shared" si="341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2"/>
        <v>0</v>
      </c>
      <c r="P3630" s="17">
        <f t="shared" si="337"/>
        <v>0</v>
      </c>
      <c r="Q3630" t="str">
        <f t="shared" si="341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2"/>
        <v>1.9999999999999999E-6</v>
      </c>
      <c r="P3631" s="17">
        <f t="shared" si="337"/>
        <v>1</v>
      </c>
      <c r="Q3631" t="str">
        <f t="shared" si="341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2"/>
        <v>3.3333333333333332E-4</v>
      </c>
      <c r="P3632" s="17">
        <f t="shared" si="337"/>
        <v>1</v>
      </c>
      <c r="Q3632" t="str">
        <f t="shared" si="341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2"/>
        <v>0.51023391812865493</v>
      </c>
      <c r="P3633" s="17">
        <f t="shared" si="337"/>
        <v>147.88135593220338</v>
      </c>
      <c r="Q3633" t="str">
        <f t="shared" si="341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2"/>
        <v>0.2</v>
      </c>
      <c r="P3634" s="17">
        <f t="shared" si="337"/>
        <v>100</v>
      </c>
      <c r="Q3634" t="str">
        <f t="shared" si="341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2"/>
        <v>0.35239999999999999</v>
      </c>
      <c r="P3635" s="17">
        <f t="shared" si="337"/>
        <v>56.838709677419352</v>
      </c>
      <c r="Q3635" t="str">
        <f t="shared" si="341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2"/>
        <v>4.2466666666666666E-2</v>
      </c>
      <c r="P3636" s="17">
        <f t="shared" si="337"/>
        <v>176.94444444444446</v>
      </c>
      <c r="Q3636" t="str">
        <f t="shared" si="341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2"/>
        <v>0.36457142857142855</v>
      </c>
      <c r="P3637" s="17">
        <f t="shared" si="337"/>
        <v>127.6</v>
      </c>
      <c r="Q3637" t="str">
        <f t="shared" si="341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2"/>
        <v>0</v>
      </c>
      <c r="P3638" s="17">
        <f t="shared" si="337"/>
        <v>0</v>
      </c>
      <c r="Q3638" t="str">
        <f t="shared" si="341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2"/>
        <v>0.30866666666666664</v>
      </c>
      <c r="P3639" s="17">
        <f t="shared" si="337"/>
        <v>66.142857142857139</v>
      </c>
      <c r="Q3639" t="str">
        <f t="shared" si="341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2"/>
        <v>6.545454545454546E-2</v>
      </c>
      <c r="P3640" s="17">
        <f t="shared" si="337"/>
        <v>108</v>
      </c>
      <c r="Q3640" t="str">
        <f t="shared" si="341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2"/>
        <v>4.0000000000000003E-5</v>
      </c>
      <c r="P3641" s="17">
        <f t="shared" si="337"/>
        <v>1</v>
      </c>
      <c r="Q3641" t="str">
        <f t="shared" si="341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2"/>
        <v>5.5E-2</v>
      </c>
      <c r="P3642" s="17">
        <f t="shared" si="337"/>
        <v>18.333333333333332</v>
      </c>
      <c r="Q3642" t="str">
        <f t="shared" si="341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2"/>
        <v>0</v>
      </c>
      <c r="P3643" s="17">
        <f t="shared" si="337"/>
        <v>0</v>
      </c>
      <c r="Q3643" t="str">
        <f t="shared" si="341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2"/>
        <v>2.1428571428571429E-2</v>
      </c>
      <c r="P3644" s="17">
        <f t="shared" si="337"/>
        <v>7.5</v>
      </c>
      <c r="Q3644" t="str">
        <f t="shared" si="341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2"/>
        <v>0</v>
      </c>
      <c r="P3645" s="17">
        <f t="shared" si="337"/>
        <v>0</v>
      </c>
      <c r="Q3645" t="str">
        <f t="shared" si="341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2"/>
        <v>0.16420000000000001</v>
      </c>
      <c r="P3646" s="17">
        <f t="shared" si="337"/>
        <v>68.416666666666671</v>
      </c>
      <c r="Q3646" t="str">
        <f t="shared" si="341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2"/>
        <v>1E-3</v>
      </c>
      <c r="P3647" s="17">
        <f t="shared" si="337"/>
        <v>1</v>
      </c>
      <c r="Q3647" t="str">
        <f t="shared" si="341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2"/>
        <v>4.8099999999999997E-2</v>
      </c>
      <c r="P3648" s="17">
        <f t="shared" si="337"/>
        <v>60.125</v>
      </c>
      <c r="Q3648" t="str">
        <f t="shared" si="341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2"/>
        <v>0.06</v>
      </c>
      <c r="P3649" s="17">
        <f t="shared" si="337"/>
        <v>15</v>
      </c>
      <c r="Q3649" t="str">
        <f t="shared" si="341"/>
        <v>theater</v>
      </c>
      <c r="R3649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2"/>
        <v>1.003825</v>
      </c>
      <c r="P3650" s="17">
        <f t="shared" si="337"/>
        <v>550.04109589041093</v>
      </c>
      <c r="Q3650" t="str">
        <f t="shared" si="341"/>
        <v>theater</v>
      </c>
      <c r="R3650" t="str">
        <f t="shared" si="338"/>
        <v>plays</v>
      </c>
      <c r="S3650" s="9">
        <f t="shared" si="339"/>
        <v>41887.292187500003</v>
      </c>
      <c r="T3650" s="9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17">
        <f t="shared" ref="P3651:P3714" si="343">IFERROR(E3651/L3651,0)</f>
        <v>97.5</v>
      </c>
      <c r="Q3651" t="str">
        <f t="shared" si="341"/>
        <v>theater</v>
      </c>
      <c r="R3651" t="str">
        <f t="shared" ref="R3651:R3714" si="344">RIGHT(N3651,LEN(N3651)-SEARCH("/",N3651,1))</f>
        <v>plays</v>
      </c>
      <c r="S3651" s="9">
        <f t="shared" ref="S3651:S3714" si="345">((((J3651/60)/60)/24)+DATE(1970,1,1))</f>
        <v>41780.712893518517</v>
      </c>
      <c r="T3651" s="9">
        <f t="shared" ref="T3651:T3714" si="346">((((I3651/60)/60)/24)+DATE(1970,1,1))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17">
        <f t="shared" si="343"/>
        <v>29.411764705882351</v>
      </c>
      <c r="Q3652" t="str">
        <f t="shared" ref="Q3652:Q3715" si="347">LEFT(N3652, SEARCH("/",N3652,1)-1)</f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17">
        <f t="shared" si="343"/>
        <v>57.777777777777779</v>
      </c>
      <c r="Q3653" t="str">
        <f t="shared" si="347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17">
        <f t="shared" si="343"/>
        <v>44.235294117647058</v>
      </c>
      <c r="Q3654" t="str">
        <f t="shared" si="347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17">
        <f t="shared" si="343"/>
        <v>60.909090909090907</v>
      </c>
      <c r="Q3655" t="str">
        <f t="shared" si="347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17">
        <f t="shared" si="343"/>
        <v>68.84210526315789</v>
      </c>
      <c r="Q3656" t="str">
        <f t="shared" si="347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17">
        <f t="shared" si="343"/>
        <v>73.582278481012665</v>
      </c>
      <c r="Q3657" t="str">
        <f t="shared" si="347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17">
        <f t="shared" si="343"/>
        <v>115.02173913043478</v>
      </c>
      <c r="Q3658" t="str">
        <f t="shared" si="347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17">
        <f t="shared" si="343"/>
        <v>110.75</v>
      </c>
      <c r="Q3659" t="str">
        <f t="shared" si="347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17">
        <f t="shared" si="343"/>
        <v>75.5</v>
      </c>
      <c r="Q3660" t="str">
        <f t="shared" si="347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17">
        <f t="shared" si="343"/>
        <v>235.46153846153845</v>
      </c>
      <c r="Q3661" t="str">
        <f t="shared" si="347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17">
        <f t="shared" si="343"/>
        <v>11.363636363636363</v>
      </c>
      <c r="Q3662" t="str">
        <f t="shared" si="347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17">
        <f t="shared" si="343"/>
        <v>92.5</v>
      </c>
      <c r="Q3663" t="str">
        <f t="shared" si="347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17">
        <f t="shared" si="343"/>
        <v>202.85</v>
      </c>
      <c r="Q3664" t="str">
        <f t="shared" si="347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17">
        <f t="shared" si="343"/>
        <v>26</v>
      </c>
      <c r="Q3665" t="str">
        <f t="shared" si="347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17">
        <f t="shared" si="343"/>
        <v>46.05263157894737</v>
      </c>
      <c r="Q3666" t="str">
        <f t="shared" si="347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17">
        <f t="shared" si="343"/>
        <v>51</v>
      </c>
      <c r="Q3667" t="str">
        <f t="shared" si="347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17">
        <f t="shared" si="343"/>
        <v>31.578947368421051</v>
      </c>
      <c r="Q3668" t="str">
        <f t="shared" si="347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17">
        <f t="shared" si="343"/>
        <v>53.363965517241382</v>
      </c>
      <c r="Q3669" t="str">
        <f t="shared" si="347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17">
        <f t="shared" si="343"/>
        <v>36.964285714285715</v>
      </c>
      <c r="Q3670" t="str">
        <f t="shared" si="347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17">
        <f t="shared" si="343"/>
        <v>81.294117647058826</v>
      </c>
      <c r="Q3671" t="str">
        <f t="shared" si="347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17">
        <f t="shared" si="343"/>
        <v>20.083333333333332</v>
      </c>
      <c r="Q3672" t="str">
        <f t="shared" si="347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ref="O3673:O3736" si="348">E3673/D3673</f>
        <v>1.0085714285714287</v>
      </c>
      <c r="P3673" s="17">
        <f t="shared" si="343"/>
        <v>88.25</v>
      </c>
      <c r="Q3673" t="str">
        <f t="shared" si="347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8"/>
        <v>1.0153333333333334</v>
      </c>
      <c r="P3674" s="17">
        <f t="shared" si="343"/>
        <v>53.438596491228068</v>
      </c>
      <c r="Q3674" t="str">
        <f t="shared" si="347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8"/>
        <v>1.13625</v>
      </c>
      <c r="P3675" s="17">
        <f t="shared" si="343"/>
        <v>39.868421052631582</v>
      </c>
      <c r="Q3675" t="str">
        <f t="shared" si="347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8"/>
        <v>1</v>
      </c>
      <c r="P3676" s="17">
        <f t="shared" si="343"/>
        <v>145.16129032258064</v>
      </c>
      <c r="Q3676" t="str">
        <f t="shared" si="347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8"/>
        <v>1.4</v>
      </c>
      <c r="P3677" s="17">
        <f t="shared" si="343"/>
        <v>23.333333333333332</v>
      </c>
      <c r="Q3677" t="str">
        <f t="shared" si="347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8"/>
        <v>1.2875000000000001</v>
      </c>
      <c r="P3678" s="17">
        <f t="shared" si="343"/>
        <v>64.375</v>
      </c>
      <c r="Q3678" t="str">
        <f t="shared" si="347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8"/>
        <v>1.0290416666666666</v>
      </c>
      <c r="P3679" s="17">
        <f t="shared" si="343"/>
        <v>62.052763819095475</v>
      </c>
      <c r="Q3679" t="str">
        <f t="shared" si="347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8"/>
        <v>1.0249999999999999</v>
      </c>
      <c r="P3680" s="17">
        <f t="shared" si="343"/>
        <v>66.129032258064512</v>
      </c>
      <c r="Q3680" t="str">
        <f t="shared" si="347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8"/>
        <v>1.101</v>
      </c>
      <c r="P3681" s="17">
        <f t="shared" si="343"/>
        <v>73.400000000000006</v>
      </c>
      <c r="Q3681" t="str">
        <f t="shared" si="347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8"/>
        <v>1.1276666666666666</v>
      </c>
      <c r="P3682" s="17">
        <f t="shared" si="343"/>
        <v>99.5</v>
      </c>
      <c r="Q3682" t="str">
        <f t="shared" si="347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8"/>
        <v>1.119</v>
      </c>
      <c r="P3683" s="17">
        <f t="shared" si="343"/>
        <v>62.166666666666664</v>
      </c>
      <c r="Q3683" t="str">
        <f t="shared" si="347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8"/>
        <v>1.3919999999999999</v>
      </c>
      <c r="P3684" s="17">
        <f t="shared" si="343"/>
        <v>62.328358208955223</v>
      </c>
      <c r="Q3684" t="str">
        <f t="shared" si="347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8"/>
        <v>1.1085714285714285</v>
      </c>
      <c r="P3685" s="17">
        <f t="shared" si="343"/>
        <v>58.787878787878789</v>
      </c>
      <c r="Q3685" t="str">
        <f t="shared" si="347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8"/>
        <v>1.3906666666666667</v>
      </c>
      <c r="P3686" s="17">
        <f t="shared" si="343"/>
        <v>45.347826086956523</v>
      </c>
      <c r="Q3686" t="str">
        <f t="shared" si="347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8"/>
        <v>1.0569999999999999</v>
      </c>
      <c r="P3687" s="17">
        <f t="shared" si="343"/>
        <v>41.944444444444443</v>
      </c>
      <c r="Q3687" t="str">
        <f t="shared" si="347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8"/>
        <v>1.0142857142857142</v>
      </c>
      <c r="P3688" s="17">
        <f t="shared" si="343"/>
        <v>59.166666666666664</v>
      </c>
      <c r="Q3688" t="str">
        <f t="shared" si="347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8"/>
        <v>1.0024500000000001</v>
      </c>
      <c r="P3689" s="17">
        <f t="shared" si="343"/>
        <v>200.49</v>
      </c>
      <c r="Q3689" t="str">
        <f t="shared" si="347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8"/>
        <v>1.0916666666666666</v>
      </c>
      <c r="P3690" s="17">
        <f t="shared" si="343"/>
        <v>83.974358974358978</v>
      </c>
      <c r="Q3690" t="str">
        <f t="shared" si="347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8"/>
        <v>1.1833333333333333</v>
      </c>
      <c r="P3691" s="17">
        <f t="shared" si="343"/>
        <v>57.258064516129032</v>
      </c>
      <c r="Q3691" t="str">
        <f t="shared" si="347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8"/>
        <v>1.2</v>
      </c>
      <c r="P3692" s="17">
        <f t="shared" si="343"/>
        <v>58.064516129032256</v>
      </c>
      <c r="Q3692" t="str">
        <f t="shared" si="347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8"/>
        <v>1.2796000000000001</v>
      </c>
      <c r="P3693" s="17">
        <f t="shared" si="343"/>
        <v>186.80291970802921</v>
      </c>
      <c r="Q3693" t="str">
        <f t="shared" si="347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8"/>
        <v>1.26</v>
      </c>
      <c r="P3694" s="17">
        <f t="shared" si="343"/>
        <v>74.117647058823536</v>
      </c>
      <c r="Q3694" t="str">
        <f t="shared" si="347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8"/>
        <v>1.2912912912912913</v>
      </c>
      <c r="P3695" s="17">
        <f t="shared" si="343"/>
        <v>30.714285714285715</v>
      </c>
      <c r="Q3695" t="str">
        <f t="shared" si="347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8"/>
        <v>1.0742857142857143</v>
      </c>
      <c r="P3696" s="17">
        <f t="shared" si="343"/>
        <v>62.666666666666664</v>
      </c>
      <c r="Q3696" t="str">
        <f t="shared" si="347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8"/>
        <v>1.00125</v>
      </c>
      <c r="P3697" s="17">
        <f t="shared" si="343"/>
        <v>121.36363636363636</v>
      </c>
      <c r="Q3697" t="str">
        <f t="shared" si="347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8"/>
        <v>1.55</v>
      </c>
      <c r="P3698" s="17">
        <f t="shared" si="343"/>
        <v>39.743589743589745</v>
      </c>
      <c r="Q3698" t="str">
        <f t="shared" si="347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8"/>
        <v>1.08</v>
      </c>
      <c r="P3699" s="17">
        <f t="shared" si="343"/>
        <v>72</v>
      </c>
      <c r="Q3699" t="str">
        <f t="shared" si="347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8"/>
        <v>1.1052</v>
      </c>
      <c r="P3700" s="17">
        <f t="shared" si="343"/>
        <v>40.632352941176471</v>
      </c>
      <c r="Q3700" t="str">
        <f t="shared" si="347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8"/>
        <v>1.008</v>
      </c>
      <c r="P3701" s="17">
        <f t="shared" si="343"/>
        <v>63</v>
      </c>
      <c r="Q3701" t="str">
        <f t="shared" si="347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8"/>
        <v>1.212</v>
      </c>
      <c r="P3702" s="17">
        <f t="shared" si="343"/>
        <v>33.666666666666664</v>
      </c>
      <c r="Q3702" t="str">
        <f t="shared" si="347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8"/>
        <v>1.0033333333333334</v>
      </c>
      <c r="P3703" s="17">
        <f t="shared" si="343"/>
        <v>38.589743589743591</v>
      </c>
      <c r="Q3703" t="str">
        <f t="shared" si="347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8"/>
        <v>1.0916666666666666</v>
      </c>
      <c r="P3704" s="17">
        <f t="shared" si="343"/>
        <v>155.95238095238096</v>
      </c>
      <c r="Q3704" t="str">
        <f t="shared" si="347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8"/>
        <v>1.2342857142857142</v>
      </c>
      <c r="P3705" s="17">
        <f t="shared" si="343"/>
        <v>43.2</v>
      </c>
      <c r="Q3705" t="str">
        <f t="shared" si="347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8"/>
        <v>1.3633666666666666</v>
      </c>
      <c r="P3706" s="17">
        <f t="shared" si="343"/>
        <v>15.148518518518518</v>
      </c>
      <c r="Q3706" t="str">
        <f t="shared" si="347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8"/>
        <v>1.0346657233816767</v>
      </c>
      <c r="P3707" s="17">
        <f t="shared" si="343"/>
        <v>83.571428571428569</v>
      </c>
      <c r="Q3707" t="str">
        <f t="shared" si="347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8"/>
        <v>1.2133333333333334</v>
      </c>
      <c r="P3708" s="17">
        <f t="shared" si="343"/>
        <v>140</v>
      </c>
      <c r="Q3708" t="str">
        <f t="shared" si="347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8"/>
        <v>1.86</v>
      </c>
      <c r="P3709" s="17">
        <f t="shared" si="343"/>
        <v>80.869565217391298</v>
      </c>
      <c r="Q3709" t="str">
        <f t="shared" si="347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8"/>
        <v>3</v>
      </c>
      <c r="P3710" s="17">
        <f t="shared" si="343"/>
        <v>53.846153846153847</v>
      </c>
      <c r="Q3710" t="str">
        <f t="shared" si="347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8"/>
        <v>1.0825</v>
      </c>
      <c r="P3711" s="17">
        <f t="shared" si="343"/>
        <v>30.928571428571427</v>
      </c>
      <c r="Q3711" t="str">
        <f t="shared" si="347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8"/>
        <v>1.4115384615384616</v>
      </c>
      <c r="P3712" s="17">
        <f t="shared" si="343"/>
        <v>67.962962962962962</v>
      </c>
      <c r="Q3712" t="str">
        <f t="shared" si="347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8"/>
        <v>1.1399999999999999</v>
      </c>
      <c r="P3713" s="17">
        <f t="shared" si="343"/>
        <v>27.142857142857142</v>
      </c>
      <c r="Q3713" t="str">
        <f t="shared" si="347"/>
        <v>theater</v>
      </c>
      <c r="R3713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8"/>
        <v>1.5373333333333334</v>
      </c>
      <c r="P3714" s="17">
        <f t="shared" si="343"/>
        <v>110.86538461538461</v>
      </c>
      <c r="Q3714" t="str">
        <f t="shared" si="347"/>
        <v>theater</v>
      </c>
      <c r="R3714" t="str">
        <f t="shared" si="344"/>
        <v>plays</v>
      </c>
      <c r="S3714" s="9">
        <f t="shared" si="345"/>
        <v>42134.172071759262</v>
      </c>
      <c r="T3714" s="9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17">
        <f t="shared" ref="P3715:P3778" si="349">IFERROR(E3715/L3715,0)</f>
        <v>106.84210526315789</v>
      </c>
      <c r="Q3715" t="str">
        <f t="shared" si="347"/>
        <v>theater</v>
      </c>
      <c r="R3715" t="str">
        <f t="shared" ref="R3715:R3778" si="350">RIGHT(N3715,LEN(N3715)-SEARCH("/",N3715,1))</f>
        <v>plays</v>
      </c>
      <c r="S3715" s="9">
        <f t="shared" ref="S3715:S3778" si="351">((((J3715/60)/60)/24)+DATE(1970,1,1))</f>
        <v>42505.738032407404</v>
      </c>
      <c r="T3715" s="9">
        <f t="shared" ref="T3715:T3778" si="352">((((I3715/60)/60)/24)+DATE(1970,1,1))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17">
        <f t="shared" si="349"/>
        <v>105.51546391752578</v>
      </c>
      <c r="Q3716" t="str">
        <f t="shared" ref="Q3716:Q3779" si="353">LEFT(N3716, SEARCH("/",N3716,1)-1)</f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17">
        <f t="shared" si="349"/>
        <v>132.96296296296296</v>
      </c>
      <c r="Q3717" t="str">
        <f t="shared" si="353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17">
        <f t="shared" si="349"/>
        <v>51.916666666666664</v>
      </c>
      <c r="Q3718" t="str">
        <f t="shared" si="353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17">
        <f t="shared" si="349"/>
        <v>310</v>
      </c>
      <c r="Q3719" t="str">
        <f t="shared" si="353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17">
        <f t="shared" si="349"/>
        <v>26.021739130434781</v>
      </c>
      <c r="Q3720" t="str">
        <f t="shared" si="353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17">
        <f t="shared" si="349"/>
        <v>105</v>
      </c>
      <c r="Q3721" t="str">
        <f t="shared" si="353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17">
        <f t="shared" si="349"/>
        <v>86.224999999999994</v>
      </c>
      <c r="Q3722" t="str">
        <f t="shared" si="353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17">
        <f t="shared" si="349"/>
        <v>114.54545454545455</v>
      </c>
      <c r="Q3723" t="str">
        <f t="shared" si="353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17">
        <f t="shared" si="349"/>
        <v>47.657142857142858</v>
      </c>
      <c r="Q3724" t="str">
        <f t="shared" si="353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17">
        <f t="shared" si="349"/>
        <v>72.888888888888886</v>
      </c>
      <c r="Q3725" t="str">
        <f t="shared" si="353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17">
        <f t="shared" si="349"/>
        <v>49.545505617977533</v>
      </c>
      <c r="Q3726" t="str">
        <f t="shared" si="353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17">
        <f t="shared" si="349"/>
        <v>25.4</v>
      </c>
      <c r="Q3727" t="str">
        <f t="shared" si="353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17">
        <f t="shared" si="349"/>
        <v>62.586956521739133</v>
      </c>
      <c r="Q3728" t="str">
        <f t="shared" si="353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17">
        <f t="shared" si="349"/>
        <v>61.060606060606062</v>
      </c>
      <c r="Q3729" t="str">
        <f t="shared" si="353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17">
        <f t="shared" si="349"/>
        <v>60.064516129032256</v>
      </c>
      <c r="Q3730" t="str">
        <f t="shared" si="353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17">
        <f t="shared" si="349"/>
        <v>72.400000000000006</v>
      </c>
      <c r="Q3731" t="str">
        <f t="shared" si="353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17">
        <f t="shared" si="349"/>
        <v>100</v>
      </c>
      <c r="Q3732" t="str">
        <f t="shared" si="353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17">
        <f t="shared" si="349"/>
        <v>51.666666666666664</v>
      </c>
      <c r="Q3733" t="str">
        <f t="shared" si="353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17">
        <f t="shared" si="349"/>
        <v>32.75</v>
      </c>
      <c r="Q3734" t="str">
        <f t="shared" si="353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17">
        <f t="shared" si="349"/>
        <v>0</v>
      </c>
      <c r="Q3735" t="str">
        <f t="shared" si="353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17">
        <f t="shared" si="349"/>
        <v>61</v>
      </c>
      <c r="Q3736" t="str">
        <f t="shared" si="353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ref="O3737:O3800" si="354">E3737/D3737</f>
        <v>0.13333333333333333</v>
      </c>
      <c r="P3737" s="17">
        <f t="shared" si="349"/>
        <v>10</v>
      </c>
      <c r="Q3737" t="str">
        <f t="shared" si="353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4"/>
        <v>6.6666666666666671E-3</v>
      </c>
      <c r="P3738" s="17">
        <f t="shared" si="349"/>
        <v>10</v>
      </c>
      <c r="Q3738" t="str">
        <f t="shared" si="353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4"/>
        <v>0.21428571428571427</v>
      </c>
      <c r="P3739" s="17">
        <f t="shared" si="349"/>
        <v>37.5</v>
      </c>
      <c r="Q3739" t="str">
        <f t="shared" si="353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4"/>
        <v>0.18</v>
      </c>
      <c r="P3740" s="17">
        <f t="shared" si="349"/>
        <v>45</v>
      </c>
      <c r="Q3740" t="str">
        <f t="shared" si="353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4"/>
        <v>0.20125000000000001</v>
      </c>
      <c r="P3741" s="17">
        <f t="shared" si="349"/>
        <v>100.625</v>
      </c>
      <c r="Q3741" t="str">
        <f t="shared" si="353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4"/>
        <v>0.17899999999999999</v>
      </c>
      <c r="P3742" s="17">
        <f t="shared" si="349"/>
        <v>25.571428571428573</v>
      </c>
      <c r="Q3742" t="str">
        <f t="shared" si="353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4"/>
        <v>0</v>
      </c>
      <c r="P3743" s="17">
        <f t="shared" si="349"/>
        <v>0</v>
      </c>
      <c r="Q3743" t="str">
        <f t="shared" si="353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4"/>
        <v>0.02</v>
      </c>
      <c r="P3744" s="17">
        <f t="shared" si="349"/>
        <v>25</v>
      </c>
      <c r="Q3744" t="str">
        <f t="shared" si="353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4"/>
        <v>0</v>
      </c>
      <c r="P3745" s="17">
        <f t="shared" si="349"/>
        <v>0</v>
      </c>
      <c r="Q3745" t="str">
        <f t="shared" si="353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4"/>
        <v>0</v>
      </c>
      <c r="P3746" s="17">
        <f t="shared" si="349"/>
        <v>0</v>
      </c>
      <c r="Q3746" t="str">
        <f t="shared" si="353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4"/>
        <v>0.1</v>
      </c>
      <c r="P3747" s="17">
        <f t="shared" si="349"/>
        <v>10</v>
      </c>
      <c r="Q3747" t="str">
        <f t="shared" si="353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4"/>
        <v>2.3764705882352941E-2</v>
      </c>
      <c r="P3748" s="17">
        <f t="shared" si="349"/>
        <v>202</v>
      </c>
      <c r="Q3748" t="str">
        <f t="shared" si="353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4"/>
        <v>0.01</v>
      </c>
      <c r="P3749" s="17">
        <f t="shared" si="349"/>
        <v>25</v>
      </c>
      <c r="Q3749" t="str">
        <f t="shared" si="353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4"/>
        <v>1.0351999999999999</v>
      </c>
      <c r="P3750" s="17">
        <f t="shared" si="349"/>
        <v>99.538461538461533</v>
      </c>
      <c r="Q3750" t="str">
        <f t="shared" si="353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4"/>
        <v>1.05</v>
      </c>
      <c r="P3751" s="17">
        <f t="shared" si="349"/>
        <v>75</v>
      </c>
      <c r="Q3751" t="str">
        <f t="shared" si="353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4"/>
        <v>1.0044999999999999</v>
      </c>
      <c r="P3752" s="17">
        <f t="shared" si="349"/>
        <v>215.25</v>
      </c>
      <c r="Q3752" t="str">
        <f t="shared" si="353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4"/>
        <v>1.3260000000000001</v>
      </c>
      <c r="P3753" s="17">
        <f t="shared" si="349"/>
        <v>120.54545454545455</v>
      </c>
      <c r="Q3753" t="str">
        <f t="shared" si="353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4"/>
        <v>1.1299999999999999</v>
      </c>
      <c r="P3754" s="17">
        <f t="shared" si="349"/>
        <v>37.666666666666664</v>
      </c>
      <c r="Q3754" t="str">
        <f t="shared" si="353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4"/>
        <v>1.0334000000000001</v>
      </c>
      <c r="P3755" s="17">
        <f t="shared" si="349"/>
        <v>172.23333333333332</v>
      </c>
      <c r="Q3755" t="str">
        <f t="shared" si="353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4"/>
        <v>1.2</v>
      </c>
      <c r="P3756" s="17">
        <f t="shared" si="349"/>
        <v>111.11111111111111</v>
      </c>
      <c r="Q3756" t="str">
        <f t="shared" si="353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4"/>
        <v>1.2963636363636364</v>
      </c>
      <c r="P3757" s="17">
        <f t="shared" si="349"/>
        <v>25.464285714285715</v>
      </c>
      <c r="Q3757" t="str">
        <f t="shared" si="353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4"/>
        <v>1.0111111111111111</v>
      </c>
      <c r="P3758" s="17">
        <f t="shared" si="349"/>
        <v>267.64705882352939</v>
      </c>
      <c r="Q3758" t="str">
        <f t="shared" si="353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4"/>
        <v>1.0851428571428572</v>
      </c>
      <c r="P3759" s="17">
        <f t="shared" si="349"/>
        <v>75.959999999999994</v>
      </c>
      <c r="Q3759" t="str">
        <f t="shared" si="353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4"/>
        <v>1.0233333333333334</v>
      </c>
      <c r="P3760" s="17">
        <f t="shared" si="349"/>
        <v>59.03846153846154</v>
      </c>
      <c r="Q3760" t="str">
        <f t="shared" si="353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4"/>
        <v>1.1024425000000002</v>
      </c>
      <c r="P3761" s="17">
        <f t="shared" si="349"/>
        <v>50.111022727272733</v>
      </c>
      <c r="Q3761" t="str">
        <f t="shared" si="353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4"/>
        <v>1.010154</v>
      </c>
      <c r="P3762" s="17">
        <f t="shared" si="349"/>
        <v>55.502967032967035</v>
      </c>
      <c r="Q3762" t="str">
        <f t="shared" si="353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4"/>
        <v>1</v>
      </c>
      <c r="P3763" s="17">
        <f t="shared" si="349"/>
        <v>166.66666666666666</v>
      </c>
      <c r="Q3763" t="str">
        <f t="shared" si="353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4"/>
        <v>1.0624</v>
      </c>
      <c r="P3764" s="17">
        <f t="shared" si="349"/>
        <v>47.428571428571431</v>
      </c>
      <c r="Q3764" t="str">
        <f t="shared" si="353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4"/>
        <v>1</v>
      </c>
      <c r="P3765" s="17">
        <f t="shared" si="349"/>
        <v>64.935064935064929</v>
      </c>
      <c r="Q3765" t="str">
        <f t="shared" si="353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4"/>
        <v>1</v>
      </c>
      <c r="P3766" s="17">
        <f t="shared" si="349"/>
        <v>55.555555555555557</v>
      </c>
      <c r="Q3766" t="str">
        <f t="shared" si="353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4"/>
        <v>1.1345714285714286</v>
      </c>
      <c r="P3767" s="17">
        <f t="shared" si="349"/>
        <v>74.224299065420567</v>
      </c>
      <c r="Q3767" t="str">
        <f t="shared" si="353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4"/>
        <v>1.0265010000000001</v>
      </c>
      <c r="P3768" s="17">
        <f t="shared" si="349"/>
        <v>106.9271875</v>
      </c>
      <c r="Q3768" t="str">
        <f t="shared" si="353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4"/>
        <v>1.1675</v>
      </c>
      <c r="P3769" s="17">
        <f t="shared" si="349"/>
        <v>41.696428571428569</v>
      </c>
      <c r="Q3769" t="str">
        <f t="shared" si="353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4"/>
        <v>1.0765274999999999</v>
      </c>
      <c r="P3770" s="17">
        <f t="shared" si="349"/>
        <v>74.243275862068955</v>
      </c>
      <c r="Q3770" t="str">
        <f t="shared" si="353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4"/>
        <v>1</v>
      </c>
      <c r="P3771" s="17">
        <f t="shared" si="349"/>
        <v>73.333333333333329</v>
      </c>
      <c r="Q3771" t="str">
        <f t="shared" si="353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4"/>
        <v>1</v>
      </c>
      <c r="P3772" s="17">
        <f t="shared" si="349"/>
        <v>100</v>
      </c>
      <c r="Q3772" t="str">
        <f t="shared" si="353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4"/>
        <v>1.46</v>
      </c>
      <c r="P3773" s="17">
        <f t="shared" si="349"/>
        <v>38.421052631578945</v>
      </c>
      <c r="Q3773" t="str">
        <f t="shared" si="353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4"/>
        <v>1.1020000000000001</v>
      </c>
      <c r="P3774" s="17">
        <f t="shared" si="349"/>
        <v>166.96969696969697</v>
      </c>
      <c r="Q3774" t="str">
        <f t="shared" si="353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4"/>
        <v>1.0820000000000001</v>
      </c>
      <c r="P3775" s="17">
        <f t="shared" si="349"/>
        <v>94.912280701754383</v>
      </c>
      <c r="Q3775" t="str">
        <f t="shared" si="353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4"/>
        <v>1</v>
      </c>
      <c r="P3776" s="17">
        <f t="shared" si="349"/>
        <v>100</v>
      </c>
      <c r="Q3776" t="str">
        <f t="shared" si="353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4"/>
        <v>1.0024999999999999</v>
      </c>
      <c r="P3777" s="17">
        <f t="shared" si="349"/>
        <v>143.21428571428572</v>
      </c>
      <c r="Q3777" t="str">
        <f t="shared" si="353"/>
        <v>theater</v>
      </c>
      <c r="R3777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4"/>
        <v>1.0671250000000001</v>
      </c>
      <c r="P3778" s="17">
        <f t="shared" si="349"/>
        <v>90.819148936170208</v>
      </c>
      <c r="Q3778" t="str">
        <f t="shared" si="353"/>
        <v>theater</v>
      </c>
      <c r="R3778" t="str">
        <f t="shared" si="350"/>
        <v>musical</v>
      </c>
      <c r="S3778" s="9">
        <f t="shared" si="351"/>
        <v>41814.367800925924</v>
      </c>
      <c r="T3778" s="9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17">
        <f t="shared" ref="P3779:P3842" si="355">IFERROR(E3779/L3779,0)</f>
        <v>48.542372881355931</v>
      </c>
      <c r="Q3779" t="str">
        <f t="shared" si="353"/>
        <v>theater</v>
      </c>
      <c r="R3779" t="str">
        <f t="shared" ref="R3779:R3842" si="356">RIGHT(N3779,LEN(N3779)-SEARCH("/",N3779,1))</f>
        <v>musical</v>
      </c>
      <c r="S3779" s="9">
        <f t="shared" ref="S3779:S3842" si="357">((((J3779/60)/60)/24)+DATE(1970,1,1))</f>
        <v>41887.111354166671</v>
      </c>
      <c r="T3779" s="9">
        <f t="shared" ref="T3779:T3842" si="358">((((I3779/60)/60)/24)+DATE(1970,1,1))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17">
        <f t="shared" si="355"/>
        <v>70.027777777777771</v>
      </c>
      <c r="Q3780" t="str">
        <f t="shared" ref="Q3780:Q3843" si="359">LEFT(N3780, SEARCH("/",N3780,1)-1)</f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17">
        <f t="shared" si="355"/>
        <v>135.62608695652173</v>
      </c>
      <c r="Q3781" t="str">
        <f t="shared" si="359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17">
        <f t="shared" si="355"/>
        <v>100</v>
      </c>
      <c r="Q3782" t="str">
        <f t="shared" si="359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17">
        <f t="shared" si="355"/>
        <v>94.90384615384616</v>
      </c>
      <c r="Q3783" t="str">
        <f t="shared" si="359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17">
        <f t="shared" si="355"/>
        <v>75.370370370370367</v>
      </c>
      <c r="Q3784" t="str">
        <f t="shared" si="359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17">
        <f t="shared" si="355"/>
        <v>64.458333333333329</v>
      </c>
      <c r="Q3785" t="str">
        <f t="shared" si="359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17">
        <f t="shared" si="355"/>
        <v>115</v>
      </c>
      <c r="Q3786" t="str">
        <f t="shared" si="359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17">
        <f t="shared" si="355"/>
        <v>100.5</v>
      </c>
      <c r="Q3787" t="str">
        <f t="shared" si="359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17">
        <f t="shared" si="355"/>
        <v>93.774647887323937</v>
      </c>
      <c r="Q3788" t="str">
        <f t="shared" si="359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17">
        <f t="shared" si="355"/>
        <v>35.1</v>
      </c>
      <c r="Q3789" t="str">
        <f t="shared" si="359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17">
        <f t="shared" si="355"/>
        <v>500</v>
      </c>
      <c r="Q3790" t="str">
        <f t="shared" si="359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17">
        <f t="shared" si="355"/>
        <v>29</v>
      </c>
      <c r="Q3791" t="str">
        <f t="shared" si="359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17">
        <f t="shared" si="355"/>
        <v>0</v>
      </c>
      <c r="Q3792" t="str">
        <f t="shared" si="359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17">
        <f t="shared" si="355"/>
        <v>0</v>
      </c>
      <c r="Q3793" t="str">
        <f t="shared" si="359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17">
        <f t="shared" si="355"/>
        <v>17.5</v>
      </c>
      <c r="Q3794" t="str">
        <f t="shared" si="359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17">
        <f t="shared" si="355"/>
        <v>174</v>
      </c>
      <c r="Q3795" t="str">
        <f t="shared" si="359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17">
        <f t="shared" si="355"/>
        <v>50</v>
      </c>
      <c r="Q3796" t="str">
        <f t="shared" si="359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17">
        <f t="shared" si="355"/>
        <v>5</v>
      </c>
      <c r="Q3797" t="str">
        <f t="shared" si="359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17">
        <f t="shared" si="355"/>
        <v>1</v>
      </c>
      <c r="Q3798" t="str">
        <f t="shared" si="359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17">
        <f t="shared" si="355"/>
        <v>145.40540540540542</v>
      </c>
      <c r="Q3799" t="str">
        <f t="shared" si="359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17">
        <f t="shared" si="355"/>
        <v>205</v>
      </c>
      <c r="Q3800" t="str">
        <f t="shared" si="359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ref="O3801:O3864" si="360">E3801/D3801</f>
        <v>4.02E-2</v>
      </c>
      <c r="P3801" s="17">
        <f t="shared" si="355"/>
        <v>100.5</v>
      </c>
      <c r="Q3801" t="str">
        <f t="shared" si="359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60"/>
        <v>4.0045454545454544E-2</v>
      </c>
      <c r="P3802" s="17">
        <f t="shared" si="355"/>
        <v>55.0625</v>
      </c>
      <c r="Q3802" t="str">
        <f t="shared" si="359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60"/>
        <v>8.5199999999999998E-2</v>
      </c>
      <c r="P3803" s="17">
        <f t="shared" si="355"/>
        <v>47.333333333333336</v>
      </c>
      <c r="Q3803" t="str">
        <f t="shared" si="359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60"/>
        <v>0</v>
      </c>
      <c r="P3804" s="17">
        <f t="shared" si="355"/>
        <v>0</v>
      </c>
      <c r="Q3804" t="str">
        <f t="shared" si="359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0"/>
        <v>0.19650000000000001</v>
      </c>
      <c r="P3805" s="17">
        <f t="shared" si="355"/>
        <v>58.95</v>
      </c>
      <c r="Q3805" t="str">
        <f t="shared" si="359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0"/>
        <v>0</v>
      </c>
      <c r="P3806" s="17">
        <f t="shared" si="355"/>
        <v>0</v>
      </c>
      <c r="Q3806" t="str">
        <f t="shared" si="359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0"/>
        <v>2.0000000000000002E-5</v>
      </c>
      <c r="P3807" s="17">
        <f t="shared" si="355"/>
        <v>1.5</v>
      </c>
      <c r="Q3807" t="str">
        <f t="shared" si="359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0"/>
        <v>6.6666666666666664E-4</v>
      </c>
      <c r="P3808" s="17">
        <f t="shared" si="355"/>
        <v>5</v>
      </c>
      <c r="Q3808" t="str">
        <f t="shared" si="359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0"/>
        <v>0.30333333333333334</v>
      </c>
      <c r="P3809" s="17">
        <f t="shared" si="355"/>
        <v>50.555555555555557</v>
      </c>
      <c r="Q3809" t="str">
        <f t="shared" si="359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0"/>
        <v>1</v>
      </c>
      <c r="P3810" s="17">
        <f t="shared" si="355"/>
        <v>41.666666666666664</v>
      </c>
      <c r="Q3810" t="str">
        <f t="shared" si="359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0"/>
        <v>1.0125</v>
      </c>
      <c r="P3811" s="17">
        <f t="shared" si="355"/>
        <v>53.289473684210527</v>
      </c>
      <c r="Q3811" t="str">
        <f t="shared" si="359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0"/>
        <v>1.2173333333333334</v>
      </c>
      <c r="P3812" s="17">
        <f t="shared" si="355"/>
        <v>70.230769230769226</v>
      </c>
      <c r="Q3812" t="str">
        <f t="shared" si="359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0"/>
        <v>3.3</v>
      </c>
      <c r="P3813" s="17">
        <f t="shared" si="355"/>
        <v>43.421052631578945</v>
      </c>
      <c r="Q3813" t="str">
        <f t="shared" si="359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0"/>
        <v>1.0954999999999999</v>
      </c>
      <c r="P3814" s="17">
        <f t="shared" si="355"/>
        <v>199.18181818181819</v>
      </c>
      <c r="Q3814" t="str">
        <f t="shared" si="359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0"/>
        <v>1.0095190476190474</v>
      </c>
      <c r="P3815" s="17">
        <f t="shared" si="355"/>
        <v>78.518148148148143</v>
      </c>
      <c r="Q3815" t="str">
        <f t="shared" si="359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0"/>
        <v>1.4013333333333333</v>
      </c>
      <c r="P3816" s="17">
        <f t="shared" si="355"/>
        <v>61.823529411764703</v>
      </c>
      <c r="Q3816" t="str">
        <f t="shared" si="359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0"/>
        <v>1.0000100000000001</v>
      </c>
      <c r="P3817" s="17">
        <f t="shared" si="355"/>
        <v>50.000500000000002</v>
      </c>
      <c r="Q3817" t="str">
        <f t="shared" si="359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0"/>
        <v>1.19238</v>
      </c>
      <c r="P3818" s="17">
        <f t="shared" si="355"/>
        <v>48.339729729729726</v>
      </c>
      <c r="Q3818" t="str">
        <f t="shared" si="359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0"/>
        <v>1.0725</v>
      </c>
      <c r="P3819" s="17">
        <f t="shared" si="355"/>
        <v>107.25</v>
      </c>
      <c r="Q3819" t="str">
        <f t="shared" si="359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0"/>
        <v>2.2799999999999998</v>
      </c>
      <c r="P3820" s="17">
        <f t="shared" si="355"/>
        <v>57</v>
      </c>
      <c r="Q3820" t="str">
        <f t="shared" si="359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0"/>
        <v>1.0640000000000001</v>
      </c>
      <c r="P3821" s="17">
        <f t="shared" si="355"/>
        <v>40.92307692307692</v>
      </c>
      <c r="Q3821" t="str">
        <f t="shared" si="359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0"/>
        <v>1.4333333333333333</v>
      </c>
      <c r="P3822" s="17">
        <f t="shared" si="355"/>
        <v>21.5</v>
      </c>
      <c r="Q3822" t="str">
        <f t="shared" si="359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0"/>
        <v>1.0454285714285714</v>
      </c>
      <c r="P3823" s="17">
        <f t="shared" si="355"/>
        <v>79.543478260869563</v>
      </c>
      <c r="Q3823" t="str">
        <f t="shared" si="359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0"/>
        <v>1.1002000000000001</v>
      </c>
      <c r="P3824" s="17">
        <f t="shared" si="355"/>
        <v>72.381578947368425</v>
      </c>
      <c r="Q3824" t="str">
        <f t="shared" si="359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0"/>
        <v>1.06</v>
      </c>
      <c r="P3825" s="17">
        <f t="shared" si="355"/>
        <v>64.634146341463421</v>
      </c>
      <c r="Q3825" t="str">
        <f t="shared" si="359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0"/>
        <v>1.08</v>
      </c>
      <c r="P3826" s="17">
        <f t="shared" si="355"/>
        <v>38.571428571428569</v>
      </c>
      <c r="Q3826" t="str">
        <f t="shared" si="359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0"/>
        <v>1.0542</v>
      </c>
      <c r="P3827" s="17">
        <f t="shared" si="355"/>
        <v>107.57142857142857</v>
      </c>
      <c r="Q3827" t="str">
        <f t="shared" si="359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0"/>
        <v>1.1916666666666667</v>
      </c>
      <c r="P3828" s="17">
        <f t="shared" si="355"/>
        <v>27.5</v>
      </c>
      <c r="Q3828" t="str">
        <f t="shared" si="359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0"/>
        <v>1.5266666666666666</v>
      </c>
      <c r="P3829" s="17">
        <f t="shared" si="355"/>
        <v>70.461538461538467</v>
      </c>
      <c r="Q3829" t="str">
        <f t="shared" si="359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0"/>
        <v>1</v>
      </c>
      <c r="P3830" s="17">
        <f t="shared" si="355"/>
        <v>178.57142857142858</v>
      </c>
      <c r="Q3830" t="str">
        <f t="shared" si="359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0"/>
        <v>1.002</v>
      </c>
      <c r="P3831" s="17">
        <f t="shared" si="355"/>
        <v>62.625</v>
      </c>
      <c r="Q3831" t="str">
        <f t="shared" si="359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0"/>
        <v>2.25</v>
      </c>
      <c r="P3832" s="17">
        <f t="shared" si="355"/>
        <v>75</v>
      </c>
      <c r="Q3832" t="str">
        <f t="shared" si="359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0"/>
        <v>1.0602199999999999</v>
      </c>
      <c r="P3833" s="17">
        <f t="shared" si="355"/>
        <v>58.901111111111113</v>
      </c>
      <c r="Q3833" t="str">
        <f t="shared" si="359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0"/>
        <v>1.0466666666666666</v>
      </c>
      <c r="P3834" s="17">
        <f t="shared" si="355"/>
        <v>139.55555555555554</v>
      </c>
      <c r="Q3834" t="str">
        <f t="shared" si="359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0"/>
        <v>1.1666666666666667</v>
      </c>
      <c r="P3835" s="17">
        <f t="shared" si="355"/>
        <v>70</v>
      </c>
      <c r="Q3835" t="str">
        <f t="shared" si="359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0"/>
        <v>1.0903333333333334</v>
      </c>
      <c r="P3836" s="17">
        <f t="shared" si="355"/>
        <v>57.385964912280699</v>
      </c>
      <c r="Q3836" t="str">
        <f t="shared" si="359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0"/>
        <v>1.6</v>
      </c>
      <c r="P3837" s="17">
        <f t="shared" si="355"/>
        <v>40</v>
      </c>
      <c r="Q3837" t="str">
        <f t="shared" si="359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0"/>
        <v>1.125</v>
      </c>
      <c r="P3838" s="17">
        <f t="shared" si="355"/>
        <v>64.285714285714292</v>
      </c>
      <c r="Q3838" t="str">
        <f t="shared" si="359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0"/>
        <v>1.0209999999999999</v>
      </c>
      <c r="P3839" s="17">
        <f t="shared" si="355"/>
        <v>120.11764705882354</v>
      </c>
      <c r="Q3839" t="str">
        <f t="shared" si="359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0"/>
        <v>1.00824</v>
      </c>
      <c r="P3840" s="17">
        <f t="shared" si="355"/>
        <v>1008.24</v>
      </c>
      <c r="Q3840" t="str">
        <f t="shared" si="359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0"/>
        <v>1.0125</v>
      </c>
      <c r="P3841" s="17">
        <f t="shared" si="355"/>
        <v>63.28125</v>
      </c>
      <c r="Q3841" t="str">
        <f t="shared" si="359"/>
        <v>theater</v>
      </c>
      <c r="R3841" t="str">
        <f t="shared" si="356"/>
        <v>plays</v>
      </c>
      <c r="S3841" s="9">
        <f t="shared" si="357"/>
        <v>42155.142638888887</v>
      </c>
      <c r="T3841" s="9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0"/>
        <v>65</v>
      </c>
      <c r="P3842" s="17">
        <f t="shared" si="355"/>
        <v>21.666666666666668</v>
      </c>
      <c r="Q3842" t="str">
        <f t="shared" si="359"/>
        <v>theater</v>
      </c>
      <c r="R3842" t="str">
        <f t="shared" si="356"/>
        <v>plays</v>
      </c>
      <c r="S3842" s="9">
        <f t="shared" si="357"/>
        <v>42432.701724537037</v>
      </c>
      <c r="T3842" s="9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17">
        <f t="shared" ref="P3843:P3906" si="361">IFERROR(E3843/L3843,0)</f>
        <v>25.647058823529413</v>
      </c>
      <c r="Q3843" t="str">
        <f t="shared" si="359"/>
        <v>theater</v>
      </c>
      <c r="R3843" t="str">
        <f t="shared" ref="R3843:R3906" si="362">RIGHT(N3843,LEN(N3843)-SEARCH("/",N3843,1))</f>
        <v>plays</v>
      </c>
      <c r="S3843" s="9">
        <f t="shared" ref="S3843:S3906" si="363">((((J3843/60)/60)/24)+DATE(1970,1,1))</f>
        <v>41780.785729166666</v>
      </c>
      <c r="T3843" s="9">
        <f t="shared" ref="T3843:T3906" si="364">((((I3843/60)/60)/24)+DATE(1970,1,1))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17">
        <f t="shared" si="361"/>
        <v>47.695652173913047</v>
      </c>
      <c r="Q3844" t="str">
        <f t="shared" ref="Q3844:Q3907" si="365">LEFT(N3844, SEARCH("/",N3844,1)-1)</f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17">
        <f t="shared" si="361"/>
        <v>56.05263157894737</v>
      </c>
      <c r="Q3845" t="str">
        <f t="shared" si="365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17">
        <f t="shared" si="361"/>
        <v>81.319999999999993</v>
      </c>
      <c r="Q3846" t="str">
        <f t="shared" si="365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17">
        <f t="shared" si="361"/>
        <v>70.166666666666671</v>
      </c>
      <c r="Q3847" t="str">
        <f t="shared" si="365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17">
        <f t="shared" si="361"/>
        <v>23.625</v>
      </c>
      <c r="Q3848" t="str">
        <f t="shared" si="365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17">
        <f t="shared" si="361"/>
        <v>188.55555555555554</v>
      </c>
      <c r="Q3849" t="str">
        <f t="shared" si="365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17">
        <f t="shared" si="361"/>
        <v>49.511627906976742</v>
      </c>
      <c r="Q3850" t="str">
        <f t="shared" si="365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17">
        <f t="shared" si="361"/>
        <v>75.464285714285708</v>
      </c>
      <c r="Q3851" t="str">
        <f t="shared" si="365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17">
        <f t="shared" si="361"/>
        <v>9.5</v>
      </c>
      <c r="Q3852" t="str">
        <f t="shared" si="365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17">
        <f t="shared" si="361"/>
        <v>35.5</v>
      </c>
      <c r="Q3853" t="str">
        <f t="shared" si="365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17">
        <f t="shared" si="361"/>
        <v>10</v>
      </c>
      <c r="Q3854" t="str">
        <f t="shared" si="365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17">
        <f t="shared" si="361"/>
        <v>13</v>
      </c>
      <c r="Q3855" t="str">
        <f t="shared" si="365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17">
        <f t="shared" si="361"/>
        <v>89.4</v>
      </c>
      <c r="Q3856" t="str">
        <f t="shared" si="365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17">
        <f t="shared" si="361"/>
        <v>25</v>
      </c>
      <c r="Q3857" t="str">
        <f t="shared" si="365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17">
        <f t="shared" si="361"/>
        <v>1</v>
      </c>
      <c r="Q3858" t="str">
        <f t="shared" si="365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17">
        <f t="shared" si="361"/>
        <v>65</v>
      </c>
      <c r="Q3859" t="str">
        <f t="shared" si="365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17">
        <f t="shared" si="361"/>
        <v>10</v>
      </c>
      <c r="Q3860" t="str">
        <f t="shared" si="365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17">
        <f t="shared" si="361"/>
        <v>1</v>
      </c>
      <c r="Q3861" t="str">
        <f t="shared" si="365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17">
        <f t="shared" si="361"/>
        <v>81.538461538461533</v>
      </c>
      <c r="Q3862" t="str">
        <f t="shared" si="365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17">
        <f t="shared" si="361"/>
        <v>100</v>
      </c>
      <c r="Q3863" t="str">
        <f t="shared" si="365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17">
        <f t="shared" si="361"/>
        <v>1</v>
      </c>
      <c r="Q3864" t="str">
        <f t="shared" si="365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ref="O3865:O3928" si="366">E3865/D3865</f>
        <v>0</v>
      </c>
      <c r="P3865" s="17">
        <f t="shared" si="361"/>
        <v>0</v>
      </c>
      <c r="Q3865" t="str">
        <f t="shared" si="365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6"/>
        <v>1.2E-2</v>
      </c>
      <c r="P3866" s="17">
        <f t="shared" si="361"/>
        <v>20</v>
      </c>
      <c r="Q3866" t="str">
        <f t="shared" si="365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6"/>
        <v>0.26937422295897223</v>
      </c>
      <c r="P3867" s="17">
        <f t="shared" si="361"/>
        <v>46.428571428571431</v>
      </c>
      <c r="Q3867" t="str">
        <f t="shared" si="365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6"/>
        <v>5.4999999999999997E-3</v>
      </c>
      <c r="P3868" s="17">
        <f t="shared" si="361"/>
        <v>5.5</v>
      </c>
      <c r="Q3868" t="str">
        <f t="shared" si="365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6"/>
        <v>0.1255</v>
      </c>
      <c r="P3869" s="17">
        <f t="shared" si="361"/>
        <v>50.2</v>
      </c>
      <c r="Q3869" t="str">
        <f t="shared" si="365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6"/>
        <v>2E-3</v>
      </c>
      <c r="P3870" s="17">
        <f t="shared" si="361"/>
        <v>10</v>
      </c>
      <c r="Q3870" t="str">
        <f t="shared" si="365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6"/>
        <v>3.44748684310884E-2</v>
      </c>
      <c r="P3871" s="17">
        <f t="shared" si="361"/>
        <v>30.133333333333333</v>
      </c>
      <c r="Q3871" t="str">
        <f t="shared" si="365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6"/>
        <v>0.15</v>
      </c>
      <c r="P3872" s="17">
        <f t="shared" si="361"/>
        <v>150</v>
      </c>
      <c r="Q3872" t="str">
        <f t="shared" si="365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6"/>
        <v>2.6666666666666668E-2</v>
      </c>
      <c r="P3873" s="17">
        <f t="shared" si="361"/>
        <v>13.333333333333334</v>
      </c>
      <c r="Q3873" t="str">
        <f t="shared" si="365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6"/>
        <v>0</v>
      </c>
      <c r="P3874" s="17">
        <f t="shared" si="361"/>
        <v>0</v>
      </c>
      <c r="Q3874" t="str">
        <f t="shared" si="365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6"/>
        <v>0</v>
      </c>
      <c r="P3875" s="17">
        <f t="shared" si="361"/>
        <v>0</v>
      </c>
      <c r="Q3875" t="str">
        <f t="shared" si="365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6"/>
        <v>0</v>
      </c>
      <c r="P3876" s="17">
        <f t="shared" si="361"/>
        <v>0</v>
      </c>
      <c r="Q3876" t="str">
        <f t="shared" si="365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6"/>
        <v>0</v>
      </c>
      <c r="P3877" s="17">
        <f t="shared" si="361"/>
        <v>0</v>
      </c>
      <c r="Q3877" t="str">
        <f t="shared" si="365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6"/>
        <v>0.52794871794871789</v>
      </c>
      <c r="P3878" s="17">
        <f t="shared" si="361"/>
        <v>44.760869565217391</v>
      </c>
      <c r="Q3878" t="str">
        <f t="shared" si="365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6"/>
        <v>4.9639999999999997E-2</v>
      </c>
      <c r="P3879" s="17">
        <f t="shared" si="361"/>
        <v>88.642857142857139</v>
      </c>
      <c r="Q3879" t="str">
        <f t="shared" si="365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6"/>
        <v>5.5555555555555556E-4</v>
      </c>
      <c r="P3880" s="17">
        <f t="shared" si="361"/>
        <v>10</v>
      </c>
      <c r="Q3880" t="str">
        <f t="shared" si="365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6"/>
        <v>0</v>
      </c>
      <c r="P3881" s="17">
        <f t="shared" si="361"/>
        <v>0</v>
      </c>
      <c r="Q3881" t="str">
        <f t="shared" si="365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6"/>
        <v>0.13066666666666665</v>
      </c>
      <c r="P3882" s="17">
        <f t="shared" si="361"/>
        <v>57.647058823529413</v>
      </c>
      <c r="Q3882" t="str">
        <f t="shared" si="365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6"/>
        <v>0.05</v>
      </c>
      <c r="P3883" s="17">
        <f t="shared" si="361"/>
        <v>25</v>
      </c>
      <c r="Q3883" t="str">
        <f t="shared" si="365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6"/>
        <v>0</v>
      </c>
      <c r="P3884" s="17">
        <f t="shared" si="361"/>
        <v>0</v>
      </c>
      <c r="Q3884" t="str">
        <f t="shared" si="365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6"/>
        <v>0</v>
      </c>
      <c r="P3885" s="17">
        <f t="shared" si="361"/>
        <v>0</v>
      </c>
      <c r="Q3885" t="str">
        <f t="shared" si="365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6"/>
        <v>0</v>
      </c>
      <c r="P3886" s="17">
        <f t="shared" si="361"/>
        <v>0</v>
      </c>
      <c r="Q3886" t="str">
        <f t="shared" si="365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6"/>
        <v>0</v>
      </c>
      <c r="P3887" s="17">
        <f t="shared" si="361"/>
        <v>0</v>
      </c>
      <c r="Q3887" t="str">
        <f t="shared" si="365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6"/>
        <v>0</v>
      </c>
      <c r="P3888" s="17">
        <f t="shared" si="361"/>
        <v>0</v>
      </c>
      <c r="Q3888" t="str">
        <f t="shared" si="365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6"/>
        <v>1.7500000000000002E-2</v>
      </c>
      <c r="P3889" s="17">
        <f t="shared" si="361"/>
        <v>17.5</v>
      </c>
      <c r="Q3889" t="str">
        <f t="shared" si="365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6"/>
        <v>0.27100000000000002</v>
      </c>
      <c r="P3890" s="17">
        <f t="shared" si="361"/>
        <v>38.714285714285715</v>
      </c>
      <c r="Q3890" t="str">
        <f t="shared" si="365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6"/>
        <v>1.4749999999999999E-2</v>
      </c>
      <c r="P3891" s="17">
        <f t="shared" si="361"/>
        <v>13.111111111111111</v>
      </c>
      <c r="Q3891" t="str">
        <f t="shared" si="365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6"/>
        <v>0.16826666666666668</v>
      </c>
      <c r="P3892" s="17">
        <f t="shared" si="361"/>
        <v>315.5</v>
      </c>
      <c r="Q3892" t="str">
        <f t="shared" si="365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6"/>
        <v>0.32500000000000001</v>
      </c>
      <c r="P3893" s="17">
        <f t="shared" si="361"/>
        <v>37.142857142857146</v>
      </c>
      <c r="Q3893" t="str">
        <f t="shared" si="365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6"/>
        <v>0</v>
      </c>
      <c r="P3894" s="17">
        <f t="shared" si="361"/>
        <v>0</v>
      </c>
      <c r="Q3894" t="str">
        <f t="shared" si="365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6"/>
        <v>0.2155</v>
      </c>
      <c r="P3895" s="17">
        <f t="shared" si="361"/>
        <v>128.27380952380952</v>
      </c>
      <c r="Q3895" t="str">
        <f t="shared" si="365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6"/>
        <v>3.4666666666666665E-2</v>
      </c>
      <c r="P3896" s="17">
        <f t="shared" si="361"/>
        <v>47.272727272727273</v>
      </c>
      <c r="Q3896" t="str">
        <f t="shared" si="365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6"/>
        <v>0.05</v>
      </c>
      <c r="P3897" s="17">
        <f t="shared" si="361"/>
        <v>50</v>
      </c>
      <c r="Q3897" t="str">
        <f t="shared" si="365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6"/>
        <v>0.10625</v>
      </c>
      <c r="P3898" s="17">
        <f t="shared" si="361"/>
        <v>42.5</v>
      </c>
      <c r="Q3898" t="str">
        <f t="shared" si="365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6"/>
        <v>0.17599999999999999</v>
      </c>
      <c r="P3899" s="17">
        <f t="shared" si="361"/>
        <v>44</v>
      </c>
      <c r="Q3899" t="str">
        <f t="shared" si="365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6"/>
        <v>0.3256</v>
      </c>
      <c r="P3900" s="17">
        <f t="shared" si="361"/>
        <v>50.875</v>
      </c>
      <c r="Q3900" t="str">
        <f t="shared" si="365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6"/>
        <v>1.2500000000000001E-2</v>
      </c>
      <c r="P3901" s="17">
        <f t="shared" si="361"/>
        <v>62.5</v>
      </c>
      <c r="Q3901" t="str">
        <f t="shared" si="365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6"/>
        <v>5.3999999999999999E-2</v>
      </c>
      <c r="P3902" s="17">
        <f t="shared" si="361"/>
        <v>27</v>
      </c>
      <c r="Q3902" t="str">
        <f t="shared" si="365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6"/>
        <v>8.3333333333333332E-3</v>
      </c>
      <c r="P3903" s="17">
        <f t="shared" si="361"/>
        <v>25</v>
      </c>
      <c r="Q3903" t="str">
        <f t="shared" si="365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6"/>
        <v>0.48833333333333334</v>
      </c>
      <c r="P3904" s="17">
        <f t="shared" si="361"/>
        <v>47.258064516129032</v>
      </c>
      <c r="Q3904" t="str">
        <f t="shared" si="365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6"/>
        <v>0</v>
      </c>
      <c r="P3905" s="17">
        <f t="shared" si="361"/>
        <v>0</v>
      </c>
      <c r="Q3905" t="str">
        <f t="shared" si="365"/>
        <v>theater</v>
      </c>
      <c r="R3905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6"/>
        <v>2.9999999999999997E-4</v>
      </c>
      <c r="P3906" s="17">
        <f t="shared" si="361"/>
        <v>1.5</v>
      </c>
      <c r="Q3906" t="str">
        <f t="shared" si="365"/>
        <v>theater</v>
      </c>
      <c r="R3906" t="str">
        <f t="shared" si="362"/>
        <v>plays</v>
      </c>
      <c r="S3906" s="9">
        <f t="shared" si="363"/>
        <v>42095.229166666672</v>
      </c>
      <c r="T3906" s="9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17">
        <f t="shared" ref="P3907:P3970" si="367">IFERROR(E3907/L3907,0)</f>
        <v>24.714285714285715</v>
      </c>
      <c r="Q3907" t="str">
        <f t="shared" si="365"/>
        <v>theater</v>
      </c>
      <c r="R3907" t="str">
        <f t="shared" ref="R3907:R3970" si="368">RIGHT(N3907,LEN(N3907)-SEARCH("/",N3907,1))</f>
        <v>plays</v>
      </c>
      <c r="S3907" s="9">
        <f t="shared" ref="S3907:S3970" si="369">((((J3907/60)/60)/24)+DATE(1970,1,1))</f>
        <v>42124.623877314814</v>
      </c>
      <c r="T3907" s="9">
        <f t="shared" ref="T3907:T3970" si="370">((((I3907/60)/60)/24)+DATE(1970,1,1))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17">
        <f t="shared" si="367"/>
        <v>63.125</v>
      </c>
      <c r="Q3908" t="str">
        <f t="shared" ref="Q3908:Q3971" si="371">LEFT(N3908, SEARCH("/",N3908,1)-1)</f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17">
        <f t="shared" si="367"/>
        <v>38.25</v>
      </c>
      <c r="Q3909" t="str">
        <f t="shared" si="371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17">
        <f t="shared" si="367"/>
        <v>16.25</v>
      </c>
      <c r="Q3910" t="str">
        <f t="shared" si="371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17">
        <f t="shared" si="367"/>
        <v>33.75</v>
      </c>
      <c r="Q3911" t="str">
        <f t="shared" si="371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17">
        <f t="shared" si="367"/>
        <v>61.666666666666664</v>
      </c>
      <c r="Q3912" t="str">
        <f t="shared" si="371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17">
        <f t="shared" si="367"/>
        <v>83.138888888888886</v>
      </c>
      <c r="Q3913" t="str">
        <f t="shared" si="371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17">
        <f t="shared" si="367"/>
        <v>1</v>
      </c>
      <c r="Q3914" t="str">
        <f t="shared" si="371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17">
        <f t="shared" si="367"/>
        <v>142.85714285714286</v>
      </c>
      <c r="Q3915" t="str">
        <f t="shared" si="371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17">
        <f t="shared" si="367"/>
        <v>33.666666666666664</v>
      </c>
      <c r="Q3916" t="str">
        <f t="shared" si="371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17">
        <f t="shared" si="367"/>
        <v>5</v>
      </c>
      <c r="Q3917" t="str">
        <f t="shared" si="371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17">
        <f t="shared" si="367"/>
        <v>0</v>
      </c>
      <c r="Q3918" t="str">
        <f t="shared" si="371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17">
        <f t="shared" si="367"/>
        <v>10</v>
      </c>
      <c r="Q3919" t="str">
        <f t="shared" si="371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17">
        <f t="shared" si="367"/>
        <v>40</v>
      </c>
      <c r="Q3920" t="str">
        <f t="shared" si="371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17">
        <f t="shared" si="367"/>
        <v>30</v>
      </c>
      <c r="Q3921" t="str">
        <f t="shared" si="371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17">
        <f t="shared" si="367"/>
        <v>45</v>
      </c>
      <c r="Q3922" t="str">
        <f t="shared" si="371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17">
        <f t="shared" si="367"/>
        <v>0</v>
      </c>
      <c r="Q3923" t="str">
        <f t="shared" si="371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17">
        <f t="shared" si="367"/>
        <v>10.166666666666666</v>
      </c>
      <c r="Q3924" t="str">
        <f t="shared" si="371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17">
        <f t="shared" si="367"/>
        <v>81.411764705882348</v>
      </c>
      <c r="Q3925" t="str">
        <f t="shared" si="371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17">
        <f t="shared" si="367"/>
        <v>57.25</v>
      </c>
      <c r="Q3926" t="str">
        <f t="shared" si="371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17">
        <f t="shared" si="367"/>
        <v>5</v>
      </c>
      <c r="Q3927" t="str">
        <f t="shared" si="371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17">
        <f t="shared" si="367"/>
        <v>15</v>
      </c>
      <c r="Q3928" t="str">
        <f t="shared" si="371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ref="O3929:O3989" si="372">E3929/D3929</f>
        <v>0.01</v>
      </c>
      <c r="P3929" s="17">
        <f t="shared" si="367"/>
        <v>12.5</v>
      </c>
      <c r="Q3929" t="str">
        <f t="shared" si="371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2"/>
        <v>0.13020000000000001</v>
      </c>
      <c r="P3930" s="17">
        <f t="shared" si="367"/>
        <v>93</v>
      </c>
      <c r="Q3930" t="str">
        <f t="shared" si="371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2"/>
        <v>2.265E-2</v>
      </c>
      <c r="P3931" s="17">
        <f t="shared" si="367"/>
        <v>32.357142857142854</v>
      </c>
      <c r="Q3931" t="str">
        <f t="shared" si="371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2"/>
        <v>0</v>
      </c>
      <c r="P3932" s="17">
        <f t="shared" si="367"/>
        <v>0</v>
      </c>
      <c r="Q3932" t="str">
        <f t="shared" si="371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2"/>
        <v>0</v>
      </c>
      <c r="P3933" s="17">
        <f t="shared" si="367"/>
        <v>0</v>
      </c>
      <c r="Q3933" t="str">
        <f t="shared" si="371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2"/>
        <v>8.3333333333333331E-5</v>
      </c>
      <c r="P3934" s="17">
        <f t="shared" si="367"/>
        <v>1</v>
      </c>
      <c r="Q3934" t="str">
        <f t="shared" si="371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2"/>
        <v>0.15742857142857142</v>
      </c>
      <c r="P3935" s="17">
        <f t="shared" si="367"/>
        <v>91.833333333333329</v>
      </c>
      <c r="Q3935" t="str">
        <f t="shared" si="371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2"/>
        <v>0.11</v>
      </c>
      <c r="P3936" s="17">
        <f t="shared" si="367"/>
        <v>45.833333333333336</v>
      </c>
      <c r="Q3936" t="str">
        <f t="shared" si="371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2"/>
        <v>0.43833333333333335</v>
      </c>
      <c r="P3937" s="17">
        <f t="shared" si="367"/>
        <v>57.173913043478258</v>
      </c>
      <c r="Q3937" t="str">
        <f t="shared" si="371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2"/>
        <v>0</v>
      </c>
      <c r="P3938" s="17">
        <f t="shared" si="367"/>
        <v>0</v>
      </c>
      <c r="Q3938" t="str">
        <f t="shared" si="371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2"/>
        <v>0.86135181975736563</v>
      </c>
      <c r="P3939" s="17">
        <f t="shared" si="367"/>
        <v>248.5</v>
      </c>
      <c r="Q3939" t="str">
        <f t="shared" si="371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2"/>
        <v>0.12196620583717357</v>
      </c>
      <c r="P3940" s="17">
        <f t="shared" si="367"/>
        <v>79.400000000000006</v>
      </c>
      <c r="Q3940" t="str">
        <f t="shared" si="371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2"/>
        <v>1E-3</v>
      </c>
      <c r="P3941" s="17">
        <f t="shared" si="367"/>
        <v>5</v>
      </c>
      <c r="Q3941" t="str">
        <f t="shared" si="371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2"/>
        <v>2.2000000000000001E-3</v>
      </c>
      <c r="P3942" s="17">
        <f t="shared" si="367"/>
        <v>5.5</v>
      </c>
      <c r="Q3942" t="str">
        <f t="shared" si="371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2"/>
        <v>9.0909090909090905E-3</v>
      </c>
      <c r="P3943" s="17">
        <f t="shared" si="367"/>
        <v>25</v>
      </c>
      <c r="Q3943" t="str">
        <f t="shared" si="371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2"/>
        <v>0</v>
      </c>
      <c r="P3944" s="17">
        <f t="shared" si="367"/>
        <v>0</v>
      </c>
      <c r="Q3944" t="str">
        <f t="shared" si="371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2"/>
        <v>0.35639999999999999</v>
      </c>
      <c r="P3945" s="17">
        <f t="shared" si="367"/>
        <v>137.07692307692307</v>
      </c>
      <c r="Q3945" t="str">
        <f t="shared" si="371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2"/>
        <v>0</v>
      </c>
      <c r="P3946" s="17">
        <f t="shared" si="367"/>
        <v>0</v>
      </c>
      <c r="Q3946" t="str">
        <f t="shared" si="371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2"/>
        <v>2.5000000000000001E-3</v>
      </c>
      <c r="P3947" s="17">
        <f t="shared" si="367"/>
        <v>5</v>
      </c>
      <c r="Q3947" t="str">
        <f t="shared" si="371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2"/>
        <v>3.2500000000000001E-2</v>
      </c>
      <c r="P3948" s="17">
        <f t="shared" si="367"/>
        <v>39</v>
      </c>
      <c r="Q3948" t="str">
        <f t="shared" si="371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2"/>
        <v>3.3666666666666664E-2</v>
      </c>
      <c r="P3949" s="17">
        <f t="shared" si="367"/>
        <v>50.5</v>
      </c>
      <c r="Q3949" t="str">
        <f t="shared" si="371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2"/>
        <v>0</v>
      </c>
      <c r="P3950" s="17">
        <f t="shared" si="367"/>
        <v>0</v>
      </c>
      <c r="Q3950" t="str">
        <f t="shared" si="371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2"/>
        <v>0.15770000000000001</v>
      </c>
      <c r="P3951" s="17">
        <f t="shared" si="367"/>
        <v>49.28125</v>
      </c>
      <c r="Q3951" t="str">
        <f t="shared" si="371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2"/>
        <v>6.2500000000000003E-3</v>
      </c>
      <c r="P3952" s="17">
        <f t="shared" si="367"/>
        <v>25</v>
      </c>
      <c r="Q3952" t="str">
        <f t="shared" si="371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2"/>
        <v>5.0000000000000004E-6</v>
      </c>
      <c r="P3953" s="17">
        <f t="shared" si="367"/>
        <v>1</v>
      </c>
      <c r="Q3953" t="str">
        <f t="shared" si="371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2"/>
        <v>9.6153846153846159E-4</v>
      </c>
      <c r="P3954" s="17">
        <f t="shared" si="367"/>
        <v>25</v>
      </c>
      <c r="Q3954" t="str">
        <f t="shared" si="371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2"/>
        <v>0</v>
      </c>
      <c r="P3955" s="17">
        <f t="shared" si="367"/>
        <v>0</v>
      </c>
      <c r="Q3955" t="str">
        <f t="shared" si="371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2"/>
        <v>0</v>
      </c>
      <c r="P3956" s="17">
        <f t="shared" si="367"/>
        <v>0</v>
      </c>
      <c r="Q3956" t="str">
        <f t="shared" si="371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2"/>
        <v>0.24285714285714285</v>
      </c>
      <c r="P3957" s="17">
        <f t="shared" si="367"/>
        <v>53.125</v>
      </c>
      <c r="Q3957" t="str">
        <f t="shared" si="371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2"/>
        <v>0</v>
      </c>
      <c r="P3958" s="17">
        <f t="shared" si="367"/>
        <v>0</v>
      </c>
      <c r="Q3958" t="str">
        <f t="shared" si="371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2"/>
        <v>2.5000000000000001E-4</v>
      </c>
      <c r="P3959" s="17">
        <f t="shared" si="367"/>
        <v>7</v>
      </c>
      <c r="Q3959" t="str">
        <f t="shared" si="371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2"/>
        <v>0.32050000000000001</v>
      </c>
      <c r="P3960" s="17">
        <f t="shared" si="367"/>
        <v>40.0625</v>
      </c>
      <c r="Q3960" t="str">
        <f t="shared" si="371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2"/>
        <v>0.24333333333333335</v>
      </c>
      <c r="P3961" s="17">
        <f t="shared" si="367"/>
        <v>24.333333333333332</v>
      </c>
      <c r="Q3961" t="str">
        <f t="shared" si="371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2"/>
        <v>1.4999999999999999E-2</v>
      </c>
      <c r="P3962" s="17">
        <f t="shared" si="367"/>
        <v>11.25</v>
      </c>
      <c r="Q3962" t="str">
        <f t="shared" si="371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2"/>
        <v>4.1999999999999997E-3</v>
      </c>
      <c r="P3963" s="17">
        <f t="shared" si="367"/>
        <v>10.5</v>
      </c>
      <c r="Q3963" t="str">
        <f t="shared" si="371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2"/>
        <v>3.214285714285714E-2</v>
      </c>
      <c r="P3964" s="17">
        <f t="shared" si="367"/>
        <v>15</v>
      </c>
      <c r="Q3964" t="str">
        <f t="shared" si="371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2"/>
        <v>0</v>
      </c>
      <c r="P3965" s="17">
        <f t="shared" si="367"/>
        <v>0</v>
      </c>
      <c r="Q3965" t="str">
        <f t="shared" si="371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2"/>
        <v>6.3E-2</v>
      </c>
      <c r="P3966" s="17">
        <f t="shared" si="367"/>
        <v>42</v>
      </c>
      <c r="Q3966" t="str">
        <f t="shared" si="371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2"/>
        <v>0.14249999999999999</v>
      </c>
      <c r="P3967" s="17">
        <f t="shared" si="367"/>
        <v>71.25</v>
      </c>
      <c r="Q3967" t="str">
        <f t="shared" si="371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2"/>
        <v>6.0000000000000001E-3</v>
      </c>
      <c r="P3968" s="17">
        <f t="shared" si="367"/>
        <v>22.5</v>
      </c>
      <c r="Q3968" t="str">
        <f t="shared" si="371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2"/>
        <v>0.2411764705882353</v>
      </c>
      <c r="P3969" s="17">
        <f t="shared" si="367"/>
        <v>41</v>
      </c>
      <c r="Q3969" t="str">
        <f t="shared" si="371"/>
        <v>theater</v>
      </c>
      <c r="R3969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2"/>
        <v>0.10539999999999999</v>
      </c>
      <c r="P3970" s="17">
        <f t="shared" si="367"/>
        <v>47.909090909090907</v>
      </c>
      <c r="Q3970" t="str">
        <f t="shared" si="371"/>
        <v>theater</v>
      </c>
      <c r="R3970" t="str">
        <f t="shared" si="368"/>
        <v>plays</v>
      </c>
      <c r="S3970" s="9">
        <f t="shared" si="369"/>
        <v>42452.815659722226</v>
      </c>
      <c r="T3970" s="9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17">
        <f t="shared" ref="P3971:P4034" si="373">IFERROR(E3971/L3971,0)</f>
        <v>35.166666666666664</v>
      </c>
      <c r="Q3971" t="str">
        <f t="shared" si="371"/>
        <v>theater</v>
      </c>
      <c r="R3971" t="str">
        <f t="shared" ref="R3971:R4034" si="374">RIGHT(N3971,LEN(N3971)-SEARCH("/",N3971,1))</f>
        <v>plays</v>
      </c>
      <c r="S3971" s="9">
        <f t="shared" ref="S3971:S4034" si="375">((((J3971/60)/60)/24)+DATE(1970,1,1))</f>
        <v>42601.854699074072</v>
      </c>
      <c r="T3971" s="9">
        <f t="shared" ref="T3971:T4034" si="376">((((I3971/60)/60)/24)+DATE(1970,1,1))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17">
        <f t="shared" si="373"/>
        <v>5.5</v>
      </c>
      <c r="Q3972" t="str">
        <f t="shared" ref="Q3972:Q4035" si="377">LEFT(N3972, SEARCH("/",N3972,1)-1)</f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17">
        <f t="shared" si="373"/>
        <v>22.666666666666668</v>
      </c>
      <c r="Q3973" t="str">
        <f t="shared" si="377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17">
        <f t="shared" si="373"/>
        <v>26.375</v>
      </c>
      <c r="Q3974" t="str">
        <f t="shared" si="377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17">
        <f t="shared" si="373"/>
        <v>105.54054054054055</v>
      </c>
      <c r="Q3975" t="str">
        <f t="shared" si="377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17">
        <f t="shared" si="373"/>
        <v>29.09090909090909</v>
      </c>
      <c r="Q3976" t="str">
        <f t="shared" si="377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17">
        <f t="shared" si="373"/>
        <v>0</v>
      </c>
      <c r="Q3977" t="str">
        <f t="shared" si="377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17">
        <f t="shared" si="373"/>
        <v>62</v>
      </c>
      <c r="Q3978" t="str">
        <f t="shared" si="377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17">
        <f t="shared" si="373"/>
        <v>217.5</v>
      </c>
      <c r="Q3979" t="str">
        <f t="shared" si="377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17">
        <f t="shared" si="373"/>
        <v>26.75</v>
      </c>
      <c r="Q3980" t="str">
        <f t="shared" si="377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17">
        <f t="shared" si="373"/>
        <v>18.333333333333332</v>
      </c>
      <c r="Q3981" t="str">
        <f t="shared" si="377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17">
        <f t="shared" si="373"/>
        <v>64.285714285714292</v>
      </c>
      <c r="Q3982" t="str">
        <f t="shared" si="377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17">
        <f t="shared" si="373"/>
        <v>175</v>
      </c>
      <c r="Q3983" t="str">
        <f t="shared" si="377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17">
        <f t="shared" si="373"/>
        <v>34</v>
      </c>
      <c r="Q3984" t="str">
        <f t="shared" si="377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17">
        <f t="shared" si="373"/>
        <v>84.282608695652172</v>
      </c>
      <c r="Q3985" t="str">
        <f t="shared" si="377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17">
        <f t="shared" si="373"/>
        <v>9.5</v>
      </c>
      <c r="Q3986" t="str">
        <f t="shared" si="377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17">
        <f t="shared" si="373"/>
        <v>33.736842105263158</v>
      </c>
      <c r="Q3987" t="str">
        <f t="shared" si="377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17">
        <f t="shared" si="373"/>
        <v>37.53846153846154</v>
      </c>
      <c r="Q3988" t="str">
        <f t="shared" si="377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17">
        <f t="shared" si="373"/>
        <v>11.615384615384615</v>
      </c>
      <c r="Q3989" t="str">
        <f t="shared" si="377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17">
        <f t="shared" si="373"/>
        <v>8</v>
      </c>
      <c r="Q3990" t="str">
        <f t="shared" si="377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ref="O3991:O4026" si="378">E3991/D3991</f>
        <v>0</v>
      </c>
      <c r="P3991" s="17">
        <f t="shared" si="373"/>
        <v>0</v>
      </c>
      <c r="Q3991" t="str">
        <f t="shared" si="377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8"/>
        <v>4.1818181818181817E-2</v>
      </c>
      <c r="P3992" s="17">
        <f t="shared" si="373"/>
        <v>23</v>
      </c>
      <c r="Q3992" t="str">
        <f t="shared" si="377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8"/>
        <v>0.2</v>
      </c>
      <c r="P3993" s="17">
        <f t="shared" si="373"/>
        <v>100</v>
      </c>
      <c r="Q3993" t="str">
        <f t="shared" si="377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8"/>
        <v>5.4100000000000002E-2</v>
      </c>
      <c r="P3994" s="17">
        <f t="shared" si="373"/>
        <v>60.111111111111114</v>
      </c>
      <c r="Q3994" t="str">
        <f t="shared" si="377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8"/>
        <v>6.0000000000000002E-5</v>
      </c>
      <c r="P3995" s="17">
        <f t="shared" si="373"/>
        <v>3</v>
      </c>
      <c r="Q3995" t="str">
        <f t="shared" si="377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8"/>
        <v>2.5000000000000001E-3</v>
      </c>
      <c r="P3996" s="17">
        <f t="shared" si="373"/>
        <v>5</v>
      </c>
      <c r="Q3996" t="str">
        <f t="shared" si="377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8"/>
        <v>0.35</v>
      </c>
      <c r="P3997" s="17">
        <f t="shared" si="373"/>
        <v>17.5</v>
      </c>
      <c r="Q3997" t="str">
        <f t="shared" si="377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8"/>
        <v>0.16566666666666666</v>
      </c>
      <c r="P3998" s="17">
        <f t="shared" si="373"/>
        <v>29.235294117647058</v>
      </c>
      <c r="Q3998" t="str">
        <f t="shared" si="377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8"/>
        <v>0</v>
      </c>
      <c r="P3999" s="17">
        <f t="shared" si="373"/>
        <v>0</v>
      </c>
      <c r="Q3999" t="str">
        <f t="shared" si="377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8"/>
        <v>0.57199999999999995</v>
      </c>
      <c r="P4000" s="17">
        <f t="shared" si="373"/>
        <v>59.583333333333336</v>
      </c>
      <c r="Q4000" t="str">
        <f t="shared" si="377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8"/>
        <v>0.16514285714285715</v>
      </c>
      <c r="P4001" s="17">
        <f t="shared" si="373"/>
        <v>82.571428571428569</v>
      </c>
      <c r="Q4001" t="str">
        <f t="shared" si="377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8"/>
        <v>1.25E-3</v>
      </c>
      <c r="P4002" s="17">
        <f t="shared" si="373"/>
        <v>10</v>
      </c>
      <c r="Q4002" t="str">
        <f t="shared" si="377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8"/>
        <v>0.3775</v>
      </c>
      <c r="P4003" s="17">
        <f t="shared" si="373"/>
        <v>32.357142857142854</v>
      </c>
      <c r="Q4003" t="str">
        <f t="shared" si="377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8"/>
        <v>1.84E-2</v>
      </c>
      <c r="P4004" s="17">
        <f t="shared" si="373"/>
        <v>5.75</v>
      </c>
      <c r="Q4004" t="str">
        <f t="shared" si="377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8"/>
        <v>0.10050000000000001</v>
      </c>
      <c r="P4005" s="17">
        <f t="shared" si="373"/>
        <v>100.5</v>
      </c>
      <c r="Q4005" t="str">
        <f t="shared" si="377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8"/>
        <v>2E-3</v>
      </c>
      <c r="P4006" s="17">
        <f t="shared" si="373"/>
        <v>1</v>
      </c>
      <c r="Q4006" t="str">
        <f t="shared" si="377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8"/>
        <v>1.3333333333333334E-2</v>
      </c>
      <c r="P4007" s="17">
        <f t="shared" si="373"/>
        <v>20</v>
      </c>
      <c r="Q4007" t="str">
        <f t="shared" si="377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8"/>
        <v>6.666666666666667E-5</v>
      </c>
      <c r="P4008" s="17">
        <f t="shared" si="373"/>
        <v>2</v>
      </c>
      <c r="Q4008" t="str">
        <f t="shared" si="377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8"/>
        <v>2.5000000000000001E-3</v>
      </c>
      <c r="P4009" s="17">
        <f t="shared" si="373"/>
        <v>5</v>
      </c>
      <c r="Q4009" t="str">
        <f t="shared" si="377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8"/>
        <v>0.06</v>
      </c>
      <c r="P4010" s="17">
        <f t="shared" si="373"/>
        <v>15</v>
      </c>
      <c r="Q4010" t="str">
        <f t="shared" si="377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8"/>
        <v>3.8860103626943004E-2</v>
      </c>
      <c r="P4011" s="17">
        <f t="shared" si="373"/>
        <v>25</v>
      </c>
      <c r="Q4011" t="str">
        <f t="shared" si="377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8"/>
        <v>0.24194444444444443</v>
      </c>
      <c r="P4012" s="17">
        <f t="shared" si="373"/>
        <v>45.842105263157897</v>
      </c>
      <c r="Q4012" t="str">
        <f t="shared" si="377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8"/>
        <v>7.5999999999999998E-2</v>
      </c>
      <c r="P4013" s="17">
        <f t="shared" si="373"/>
        <v>4.75</v>
      </c>
      <c r="Q4013" t="str">
        <f t="shared" si="377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8"/>
        <v>0</v>
      </c>
      <c r="P4014" s="17">
        <f t="shared" si="373"/>
        <v>0</v>
      </c>
      <c r="Q4014" t="str">
        <f t="shared" si="377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8"/>
        <v>1.2999999999999999E-2</v>
      </c>
      <c r="P4015" s="17">
        <f t="shared" si="373"/>
        <v>13</v>
      </c>
      <c r="Q4015" t="str">
        <f t="shared" si="377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8"/>
        <v>0</v>
      </c>
      <c r="P4016" s="17">
        <f t="shared" si="373"/>
        <v>0</v>
      </c>
      <c r="Q4016" t="str">
        <f t="shared" si="377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8"/>
        <v>1.4285714285714287E-4</v>
      </c>
      <c r="P4017" s="17">
        <f t="shared" si="373"/>
        <v>1</v>
      </c>
      <c r="Q4017" t="str">
        <f t="shared" si="377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8"/>
        <v>0.14000000000000001</v>
      </c>
      <c r="P4018" s="17">
        <f t="shared" si="373"/>
        <v>10</v>
      </c>
      <c r="Q4018" t="str">
        <f t="shared" si="377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8"/>
        <v>1.0500000000000001E-2</v>
      </c>
      <c r="P4019" s="17">
        <f t="shared" si="373"/>
        <v>52.5</v>
      </c>
      <c r="Q4019" t="str">
        <f t="shared" si="377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8"/>
        <v>8.666666666666667E-2</v>
      </c>
      <c r="P4020" s="17">
        <f t="shared" si="373"/>
        <v>32.5</v>
      </c>
      <c r="Q4020" t="str">
        <f t="shared" si="377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8"/>
        <v>8.2857142857142851E-3</v>
      </c>
      <c r="P4021" s="17">
        <f t="shared" si="373"/>
        <v>7.25</v>
      </c>
      <c r="Q4021" t="str">
        <f t="shared" si="377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8"/>
        <v>0.16666666666666666</v>
      </c>
      <c r="P4022" s="17">
        <f t="shared" si="373"/>
        <v>33.333333333333336</v>
      </c>
      <c r="Q4022" t="str">
        <f t="shared" si="377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8"/>
        <v>8.3333333333333332E-3</v>
      </c>
      <c r="P4023" s="17">
        <f t="shared" si="373"/>
        <v>62.5</v>
      </c>
      <c r="Q4023" t="str">
        <f t="shared" si="377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8"/>
        <v>0.69561111111111107</v>
      </c>
      <c r="P4024" s="17">
        <f t="shared" si="373"/>
        <v>63.558375634517766</v>
      </c>
      <c r="Q4024" t="str">
        <f t="shared" si="377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8"/>
        <v>0</v>
      </c>
      <c r="P4025" s="17">
        <f t="shared" si="373"/>
        <v>0</v>
      </c>
      <c r="Q4025" t="str">
        <f t="shared" si="377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8"/>
        <v>1.2500000000000001E-2</v>
      </c>
      <c r="P4026" s="17">
        <f t="shared" si="373"/>
        <v>10</v>
      </c>
      <c r="Q4026" t="str">
        <f t="shared" si="377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17">
        <f t="shared" si="373"/>
        <v>62.5</v>
      </c>
      <c r="Q4027" t="str">
        <f t="shared" si="377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ref="O4028:O4091" si="379">E4028/D4028</f>
        <v>0</v>
      </c>
      <c r="P4028" s="17">
        <f t="shared" si="373"/>
        <v>0</v>
      </c>
      <c r="Q4028" t="str">
        <f t="shared" si="377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9"/>
        <v>7.166666666666667E-2</v>
      </c>
      <c r="P4029" s="17">
        <f t="shared" si="373"/>
        <v>30.714285714285715</v>
      </c>
      <c r="Q4029" t="str">
        <f t="shared" si="377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9"/>
        <v>0.28050000000000003</v>
      </c>
      <c r="P4030" s="17">
        <f t="shared" si="373"/>
        <v>51</v>
      </c>
      <c r="Q4030" t="str">
        <f t="shared" si="377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9"/>
        <v>0</v>
      </c>
      <c r="P4031" s="17">
        <f t="shared" si="373"/>
        <v>0</v>
      </c>
      <c r="Q4031" t="str">
        <f t="shared" si="377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9"/>
        <v>0.16</v>
      </c>
      <c r="P4032" s="17">
        <f t="shared" si="373"/>
        <v>66.666666666666671</v>
      </c>
      <c r="Q4032" t="str">
        <f t="shared" si="377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9"/>
        <v>0</v>
      </c>
      <c r="P4033" s="17">
        <f t="shared" si="373"/>
        <v>0</v>
      </c>
      <c r="Q4033" t="str">
        <f t="shared" si="377"/>
        <v>theater</v>
      </c>
      <c r="R4033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9"/>
        <v>6.8287037037037035E-2</v>
      </c>
      <c r="P4034" s="17">
        <f t="shared" si="373"/>
        <v>59</v>
      </c>
      <c r="Q4034" t="str">
        <f t="shared" si="377"/>
        <v>theater</v>
      </c>
      <c r="R4034" t="str">
        <f t="shared" si="374"/>
        <v>plays</v>
      </c>
      <c r="S4034" s="9">
        <f t="shared" si="375"/>
        <v>42293.809212962966</v>
      </c>
      <c r="T4034" s="9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9"/>
        <v>0.25698702928870293</v>
      </c>
      <c r="P4035" s="17">
        <f t="shared" ref="P4035:P4098" si="380">IFERROR(E4035/L4035,0)</f>
        <v>65.340319148936175</v>
      </c>
      <c r="Q4035" t="str">
        <f t="shared" si="377"/>
        <v>theater</v>
      </c>
      <c r="R4035" t="str">
        <f t="shared" ref="R4035:R4098" si="381">RIGHT(N4035,LEN(N4035)-SEARCH("/",N4035,1))</f>
        <v>plays</v>
      </c>
      <c r="S4035" s="9">
        <f t="shared" ref="S4035:S4098" si="382">((((J4035/60)/60)/24)+DATE(1970,1,1))</f>
        <v>42614.268796296295</v>
      </c>
      <c r="T4035" s="9">
        <f t="shared" ref="T4035:T4098" si="383">((((I4035/60)/60)/24)+DATE(1970,1,1))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1.4814814814814815E-2</v>
      </c>
      <c r="P4036" s="17">
        <f t="shared" si="380"/>
        <v>100</v>
      </c>
      <c r="Q4036" t="str">
        <f t="shared" ref="Q4036:Q4099" si="384">LEFT(N4036, SEARCH("/",N4036,1)-1)</f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0.36849999999999999</v>
      </c>
      <c r="P4037" s="17">
        <f t="shared" si="380"/>
        <v>147.4</v>
      </c>
      <c r="Q4037" t="str">
        <f t="shared" si="384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0.47049999999999997</v>
      </c>
      <c r="P4038" s="17">
        <f t="shared" si="380"/>
        <v>166.05882352941177</v>
      </c>
      <c r="Q4038" t="str">
        <f t="shared" si="384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0.11428571428571428</v>
      </c>
      <c r="P4039" s="17">
        <f t="shared" si="380"/>
        <v>40</v>
      </c>
      <c r="Q4039" t="str">
        <f t="shared" si="384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0.12039999999999999</v>
      </c>
      <c r="P4040" s="17">
        <f t="shared" si="380"/>
        <v>75.25</v>
      </c>
      <c r="Q4040" t="str">
        <f t="shared" si="384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0.6</v>
      </c>
      <c r="P4041" s="17">
        <f t="shared" si="380"/>
        <v>60</v>
      </c>
      <c r="Q4041" t="str">
        <f t="shared" si="384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0.3125</v>
      </c>
      <c r="P4042" s="17">
        <f t="shared" si="380"/>
        <v>1250</v>
      </c>
      <c r="Q4042" t="str">
        <f t="shared" si="384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4.1999999999999997E-3</v>
      </c>
      <c r="P4043" s="17">
        <f t="shared" si="380"/>
        <v>10.5</v>
      </c>
      <c r="Q4043" t="str">
        <f t="shared" si="384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2.0999999999999999E-3</v>
      </c>
      <c r="P4044" s="17">
        <f t="shared" si="380"/>
        <v>7</v>
      </c>
      <c r="Q4044" t="str">
        <f t="shared" si="384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17">
        <f t="shared" si="380"/>
        <v>0</v>
      </c>
      <c r="Q4045" t="str">
        <f t="shared" si="384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0.375</v>
      </c>
      <c r="P4046" s="17">
        <f t="shared" si="380"/>
        <v>56.25</v>
      </c>
      <c r="Q4046" t="str">
        <f t="shared" si="384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2.0000000000000001E-4</v>
      </c>
      <c r="P4047" s="17">
        <f t="shared" si="380"/>
        <v>1</v>
      </c>
      <c r="Q4047" t="str">
        <f t="shared" si="384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8.2142857142857142E-2</v>
      </c>
      <c r="P4048" s="17">
        <f t="shared" si="380"/>
        <v>38.333333333333336</v>
      </c>
      <c r="Q4048" t="str">
        <f t="shared" si="384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2.1999999999999999E-2</v>
      </c>
      <c r="P4049" s="17">
        <f t="shared" si="380"/>
        <v>27.5</v>
      </c>
      <c r="Q4049" t="str">
        <f t="shared" si="384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0.17652941176470588</v>
      </c>
      <c r="P4050" s="17">
        <f t="shared" si="380"/>
        <v>32.978021978021978</v>
      </c>
      <c r="Q4050" t="str">
        <f t="shared" si="384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8.0000000000000004E-4</v>
      </c>
      <c r="P4051" s="17">
        <f t="shared" si="380"/>
        <v>16</v>
      </c>
      <c r="Q4051" t="str">
        <f t="shared" si="384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6.6666666666666664E-4</v>
      </c>
      <c r="P4052" s="17">
        <f t="shared" si="380"/>
        <v>1</v>
      </c>
      <c r="Q4052" t="str">
        <f t="shared" si="384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17">
        <f t="shared" si="380"/>
        <v>0</v>
      </c>
      <c r="Q4053" t="str">
        <f t="shared" si="384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0.37533333333333335</v>
      </c>
      <c r="P4054" s="17">
        <f t="shared" si="380"/>
        <v>86.615384615384613</v>
      </c>
      <c r="Q4054" t="str">
        <f t="shared" si="384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0.22</v>
      </c>
      <c r="P4055" s="17">
        <f t="shared" si="380"/>
        <v>55</v>
      </c>
      <c r="Q4055" t="str">
        <f t="shared" si="384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17">
        <f t="shared" si="380"/>
        <v>0</v>
      </c>
      <c r="Q4056" t="str">
        <f t="shared" si="384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0.1762</v>
      </c>
      <c r="P4057" s="17">
        <f t="shared" si="380"/>
        <v>41.952380952380949</v>
      </c>
      <c r="Q4057" t="str">
        <f t="shared" si="384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0.53</v>
      </c>
      <c r="P4058" s="17">
        <f t="shared" si="380"/>
        <v>88.333333333333329</v>
      </c>
      <c r="Q4058" t="str">
        <f t="shared" si="384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0.22142857142857142</v>
      </c>
      <c r="P4059" s="17">
        <f t="shared" si="380"/>
        <v>129.16666666666666</v>
      </c>
      <c r="Q4059" t="str">
        <f t="shared" si="384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2.5333333333333333E-2</v>
      </c>
      <c r="P4060" s="17">
        <f t="shared" si="380"/>
        <v>23.75</v>
      </c>
      <c r="Q4060" t="str">
        <f t="shared" si="384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2.5000000000000001E-2</v>
      </c>
      <c r="P4061" s="17">
        <f t="shared" si="380"/>
        <v>35.714285714285715</v>
      </c>
      <c r="Q4061" t="str">
        <f t="shared" si="384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2.8500000000000001E-2</v>
      </c>
      <c r="P4062" s="17">
        <f t="shared" si="380"/>
        <v>57</v>
      </c>
      <c r="Q4062" t="str">
        <f t="shared" si="384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17">
        <f t="shared" si="380"/>
        <v>0</v>
      </c>
      <c r="Q4063" t="str">
        <f t="shared" si="384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2.4500000000000001E-2</v>
      </c>
      <c r="P4064" s="17">
        <f t="shared" si="380"/>
        <v>163.33333333333334</v>
      </c>
      <c r="Q4064" t="str">
        <f t="shared" si="384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1.4210526315789474E-2</v>
      </c>
      <c r="P4065" s="17">
        <f t="shared" si="380"/>
        <v>15</v>
      </c>
      <c r="Q4065" t="str">
        <f t="shared" si="384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0.1925</v>
      </c>
      <c r="P4066" s="17">
        <f t="shared" si="380"/>
        <v>64.166666666666671</v>
      </c>
      <c r="Q4066" t="str">
        <f t="shared" si="384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6.7499999999999999E-3</v>
      </c>
      <c r="P4067" s="17">
        <f t="shared" si="380"/>
        <v>6.75</v>
      </c>
      <c r="Q4067" t="str">
        <f t="shared" si="384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1.6666666666666668E-3</v>
      </c>
      <c r="P4068" s="17">
        <f t="shared" si="380"/>
        <v>25</v>
      </c>
      <c r="Q4068" t="str">
        <f t="shared" si="384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0.60899999999999999</v>
      </c>
      <c r="P4069" s="17">
        <f t="shared" si="380"/>
        <v>179.11764705882354</v>
      </c>
      <c r="Q4069" t="str">
        <f t="shared" si="384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0.01</v>
      </c>
      <c r="P4070" s="17">
        <f t="shared" si="380"/>
        <v>34.950000000000003</v>
      </c>
      <c r="Q4070" t="str">
        <f t="shared" si="384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0.34399999999999997</v>
      </c>
      <c r="P4071" s="17">
        <f t="shared" si="380"/>
        <v>33.07692307692308</v>
      </c>
      <c r="Q4071" t="str">
        <f t="shared" si="384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0.16500000000000001</v>
      </c>
      <c r="P4072" s="17">
        <f t="shared" si="380"/>
        <v>27.5</v>
      </c>
      <c r="Q4072" t="str">
        <f t="shared" si="384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17">
        <f t="shared" si="380"/>
        <v>0</v>
      </c>
      <c r="Q4073" t="str">
        <f t="shared" si="384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4.0000000000000001E-3</v>
      </c>
      <c r="P4074" s="17">
        <f t="shared" si="380"/>
        <v>2</v>
      </c>
      <c r="Q4074" t="str">
        <f t="shared" si="384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1.0571428571428572E-2</v>
      </c>
      <c r="P4075" s="17">
        <f t="shared" si="380"/>
        <v>18.5</v>
      </c>
      <c r="Q4075" t="str">
        <f t="shared" si="384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0.26727272727272727</v>
      </c>
      <c r="P4076" s="17">
        <f t="shared" si="380"/>
        <v>35</v>
      </c>
      <c r="Q4076" t="str">
        <f t="shared" si="384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0.28799999999999998</v>
      </c>
      <c r="P4077" s="17">
        <f t="shared" si="380"/>
        <v>44.307692307692307</v>
      </c>
      <c r="Q4077" t="str">
        <f t="shared" si="384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17">
        <f t="shared" si="380"/>
        <v>0</v>
      </c>
      <c r="Q4078" t="str">
        <f t="shared" si="384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8.8999999999999996E-2</v>
      </c>
      <c r="P4079" s="17">
        <f t="shared" si="380"/>
        <v>222.5</v>
      </c>
      <c r="Q4079" t="str">
        <f t="shared" si="384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17">
        <f t="shared" si="380"/>
        <v>0</v>
      </c>
      <c r="Q4080" t="str">
        <f t="shared" si="384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1.6666666666666668E-3</v>
      </c>
      <c r="P4081" s="17">
        <f t="shared" si="380"/>
        <v>5</v>
      </c>
      <c r="Q4081" t="str">
        <f t="shared" si="384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17">
        <f t="shared" si="380"/>
        <v>0</v>
      </c>
      <c r="Q4082" t="str">
        <f t="shared" si="384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0.15737410071942445</v>
      </c>
      <c r="P4083" s="17">
        <f t="shared" si="380"/>
        <v>29.166666666666668</v>
      </c>
      <c r="Q4083" t="str">
        <f t="shared" si="384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0.02</v>
      </c>
      <c r="P4084" s="17">
        <f t="shared" si="380"/>
        <v>1.5</v>
      </c>
      <c r="Q4084" t="str">
        <f t="shared" si="384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0.21685714285714286</v>
      </c>
      <c r="P4085" s="17">
        <f t="shared" si="380"/>
        <v>126.5</v>
      </c>
      <c r="Q4085" t="str">
        <f t="shared" si="384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3.3333333333333335E-3</v>
      </c>
      <c r="P4086" s="17">
        <f t="shared" si="380"/>
        <v>10</v>
      </c>
      <c r="Q4086" t="str">
        <f t="shared" si="384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2.8571428571428571E-3</v>
      </c>
      <c r="P4087" s="17">
        <f t="shared" si="380"/>
        <v>10</v>
      </c>
      <c r="Q4087" t="str">
        <f t="shared" si="384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4.7E-2</v>
      </c>
      <c r="P4088" s="17">
        <f t="shared" si="380"/>
        <v>9.4</v>
      </c>
      <c r="Q4088" t="str">
        <f t="shared" si="384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17">
        <f t="shared" si="380"/>
        <v>0</v>
      </c>
      <c r="Q4089" t="str">
        <f t="shared" si="384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0.108</v>
      </c>
      <c r="P4090" s="17">
        <f t="shared" si="380"/>
        <v>72</v>
      </c>
      <c r="Q4090" t="str">
        <f t="shared" si="384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4.8000000000000001E-2</v>
      </c>
      <c r="P4091" s="17">
        <f t="shared" si="380"/>
        <v>30</v>
      </c>
      <c r="Q4091" t="str">
        <f t="shared" si="384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ref="O4092:O4114" si="385">E4092/D4092</f>
        <v>3.2000000000000001E-2</v>
      </c>
      <c r="P4092" s="17">
        <f t="shared" si="380"/>
        <v>10.666666666666666</v>
      </c>
      <c r="Q4092" t="str">
        <f t="shared" si="384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5"/>
        <v>0.1275</v>
      </c>
      <c r="P4093" s="17">
        <f t="shared" si="380"/>
        <v>25.5</v>
      </c>
      <c r="Q4093" t="str">
        <f t="shared" si="384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5"/>
        <v>1.8181818181818181E-4</v>
      </c>
      <c r="P4094" s="17">
        <f t="shared" si="380"/>
        <v>20</v>
      </c>
      <c r="Q4094" t="str">
        <f t="shared" si="384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5"/>
        <v>2.4E-2</v>
      </c>
      <c r="P4095" s="17">
        <f t="shared" si="380"/>
        <v>15</v>
      </c>
      <c r="Q4095" t="str">
        <f t="shared" si="384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5"/>
        <v>0.36499999999999999</v>
      </c>
      <c r="P4096" s="17">
        <f t="shared" si="380"/>
        <v>91.25</v>
      </c>
      <c r="Q4096" t="str">
        <f t="shared" si="384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5"/>
        <v>2.6666666666666668E-2</v>
      </c>
      <c r="P4097" s="17">
        <f t="shared" si="380"/>
        <v>800</v>
      </c>
      <c r="Q4097" t="str">
        <f t="shared" si="384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5"/>
        <v>0.11428571428571428</v>
      </c>
      <c r="P4098" s="17">
        <f t="shared" si="380"/>
        <v>80</v>
      </c>
      <c r="Q4098" t="str">
        <f t="shared" si="384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5"/>
        <v>0</v>
      </c>
      <c r="P4099" s="17">
        <f t="shared" ref="P4099:P4115" si="386">IFERROR(E4099/L4099,0)</f>
        <v>0</v>
      </c>
      <c r="Q4099" t="str">
        <f t="shared" si="384"/>
        <v>theater</v>
      </c>
      <c r="R4099" t="str">
        <f t="shared" ref="R4099:R4115" si="387">RIGHT(N4099,LEN(N4099)-SEARCH("/",N4099,1))</f>
        <v>plays</v>
      </c>
      <c r="S4099" s="9">
        <f t="shared" ref="S4099:S4115" si="388">((((J4099/60)/60)/24)+DATE(1970,1,1))</f>
        <v>42344.824502314819</v>
      </c>
      <c r="T4099" s="9">
        <f t="shared" ref="T4099:T4115" si="389">((((I4099/60)/60)/24)+DATE(1970,1,1))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17">
        <f t="shared" si="386"/>
        <v>0</v>
      </c>
      <c r="Q4100" t="str">
        <f t="shared" ref="Q4100:Q4115" si="390">LEFT(N4100, SEARCH("/",N4100,1)-1)</f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1.1111111111111112E-2</v>
      </c>
      <c r="P4101" s="17">
        <f t="shared" si="386"/>
        <v>50</v>
      </c>
      <c r="Q4101" t="str">
        <f t="shared" si="390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17">
        <f t="shared" si="386"/>
        <v>0</v>
      </c>
      <c r="Q4102" t="str">
        <f t="shared" si="390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17">
        <f t="shared" si="386"/>
        <v>0</v>
      </c>
      <c r="Q4103" t="str">
        <f t="shared" si="390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0.27400000000000002</v>
      </c>
      <c r="P4104" s="17">
        <f t="shared" si="386"/>
        <v>22.833333333333332</v>
      </c>
      <c r="Q4104" t="str">
        <f t="shared" si="390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0.1</v>
      </c>
      <c r="P4105" s="17">
        <f t="shared" si="386"/>
        <v>16.666666666666668</v>
      </c>
      <c r="Q4105" t="str">
        <f t="shared" si="390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0.21366666666666667</v>
      </c>
      <c r="P4106" s="17">
        <f t="shared" si="386"/>
        <v>45.785714285714285</v>
      </c>
      <c r="Q4106" t="str">
        <f t="shared" si="390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6.9696969696969702E-2</v>
      </c>
      <c r="P4107" s="17">
        <f t="shared" si="386"/>
        <v>383.33333333333331</v>
      </c>
      <c r="Q4107" t="str">
        <f t="shared" si="390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0.70599999999999996</v>
      </c>
      <c r="P4108" s="17">
        <f t="shared" si="386"/>
        <v>106.96969696969697</v>
      </c>
      <c r="Q4108" t="str">
        <f t="shared" si="390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2.0500000000000001E-2</v>
      </c>
      <c r="P4109" s="17">
        <f t="shared" si="386"/>
        <v>10.25</v>
      </c>
      <c r="Q4109" t="str">
        <f t="shared" si="390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1.9666666666666666E-2</v>
      </c>
      <c r="P4110" s="17">
        <f t="shared" si="386"/>
        <v>59</v>
      </c>
      <c r="Q4110" t="str">
        <f t="shared" si="390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17">
        <f t="shared" si="386"/>
        <v>0</v>
      </c>
      <c r="Q4111" t="str">
        <f t="shared" si="390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0.28666666666666668</v>
      </c>
      <c r="P4112" s="17">
        <f t="shared" si="386"/>
        <v>14.333333333333334</v>
      </c>
      <c r="Q4112" t="str">
        <f t="shared" si="390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3.1333333333333331E-2</v>
      </c>
      <c r="P4113" s="17">
        <f t="shared" si="386"/>
        <v>15.666666666666666</v>
      </c>
      <c r="Q4113" t="str">
        <f t="shared" si="390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4.0000000000000002E-4</v>
      </c>
      <c r="P4114" s="17">
        <f t="shared" si="386"/>
        <v>1</v>
      </c>
      <c r="Q4114" t="str">
        <f t="shared" si="390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17">
        <f t="shared" si="386"/>
        <v>1</v>
      </c>
      <c r="Q4115" t="str">
        <f t="shared" si="390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lorScale" priority="8">
      <colorScale>
        <cfvo type="min"/>
        <cfvo type="max"/>
        <color rgb="FF63BE7B"/>
        <color rgb="FFFFEF9C"/>
      </colorScale>
    </cfRule>
    <cfRule type="colorScale" priority="10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8" priority="5" operator="containsText" text="cancel">
      <formula>NOT(ISERROR(SEARCH("cancel",F2)))</formula>
    </cfRule>
    <cfRule type="containsText" dxfId="7" priority="6" operator="containsText" text="failed">
      <formula>NOT(ISERROR(SEARCH("failed",F2)))</formula>
    </cfRule>
    <cfRule type="containsText" dxfId="6" priority="7" operator="containsText" text="success">
      <formula>NOT(ISERROR(SEARCH("success",F2)))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3B0DB-E976-B842-8AC0-0A7342BF9360}">
  <sheetPr codeName="Sheet2"/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3" width="2.5" bestFit="1" customWidth="1"/>
    <col min="14" max="15" width="3.1640625" bestFit="1" customWidth="1"/>
    <col min="16" max="16" width="3.5" bestFit="1" customWidth="1"/>
    <col min="17" max="17" width="3.1640625" bestFit="1" customWidth="1"/>
    <col min="18" max="18" width="2.83203125" bestFit="1" customWidth="1"/>
    <col min="19" max="19" width="3.1640625" bestFit="1" customWidth="1"/>
    <col min="20" max="20" width="5.1640625" bestFit="1" customWidth="1"/>
    <col min="21" max="21" width="13" bestFit="1" customWidth="1"/>
    <col min="22" max="22" width="5.6640625" bestFit="1" customWidth="1"/>
    <col min="23" max="23" width="3.33203125" bestFit="1" customWidth="1"/>
    <col min="24" max="24" width="3" bestFit="1" customWidth="1"/>
    <col min="25" max="25" width="3.33203125" bestFit="1" customWidth="1"/>
    <col min="26" max="26" width="2.5" bestFit="1" customWidth="1"/>
    <col min="27" max="27" width="3.83203125" bestFit="1" customWidth="1"/>
    <col min="28" max="29" width="3.1640625" bestFit="1" customWidth="1"/>
    <col min="30" max="30" width="8.1640625" bestFit="1" customWidth="1"/>
    <col min="31" max="31" width="7.1640625" bestFit="1" customWidth="1"/>
    <col min="32" max="32" width="3.5" bestFit="1" customWidth="1"/>
    <col min="33" max="33" width="3" bestFit="1" customWidth="1"/>
    <col min="34" max="35" width="3.33203125" bestFit="1" customWidth="1"/>
    <col min="36" max="36" width="3.1640625" bestFit="1" customWidth="1"/>
    <col min="37" max="37" width="3.33203125" bestFit="1" customWidth="1"/>
    <col min="38" max="38" width="2.83203125" bestFit="1" customWidth="1"/>
    <col min="39" max="39" width="3.1640625" bestFit="1" customWidth="1"/>
    <col min="40" max="40" width="4.1640625" bestFit="1" customWidth="1"/>
    <col min="41" max="41" width="3.33203125" bestFit="1" customWidth="1"/>
    <col min="42" max="42" width="2.5" bestFit="1" customWidth="1"/>
    <col min="43" max="43" width="3.1640625" bestFit="1" customWidth="1"/>
    <col min="44" max="44" width="3.83203125" bestFit="1" customWidth="1"/>
    <col min="45" max="45" width="3.1640625" bestFit="1" customWidth="1"/>
    <col min="46" max="46" width="3.5" bestFit="1" customWidth="1"/>
    <col min="47" max="47" width="3.1640625" bestFit="1" customWidth="1"/>
    <col min="48" max="48" width="2.83203125" bestFit="1" customWidth="1"/>
    <col min="49" max="49" width="5.1640625" bestFit="1" customWidth="1"/>
    <col min="50" max="50" width="9.6640625" bestFit="1" customWidth="1"/>
    <col min="51" max="51" width="9.83203125" bestFit="1" customWidth="1"/>
    <col min="52" max="53" width="3.33203125" bestFit="1" customWidth="1"/>
    <col min="54" max="54" width="3.1640625" bestFit="1" customWidth="1"/>
    <col min="55" max="55" width="3.33203125" bestFit="1" customWidth="1"/>
    <col min="56" max="56" width="2.83203125" bestFit="1" customWidth="1"/>
    <col min="57" max="57" width="3" bestFit="1" customWidth="1"/>
    <col min="58" max="59" width="3.33203125" bestFit="1" customWidth="1"/>
    <col min="60" max="61" width="2.5" bestFit="1" customWidth="1"/>
    <col min="62" max="62" width="3.83203125" bestFit="1" customWidth="1"/>
    <col min="63" max="64" width="3.1640625" bestFit="1" customWidth="1"/>
    <col min="65" max="65" width="2.83203125" bestFit="1" customWidth="1"/>
    <col min="66" max="66" width="4.1640625" bestFit="1" customWidth="1"/>
    <col min="67" max="67" width="12.33203125" bestFit="1" customWidth="1"/>
    <col min="68" max="68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8401</v>
      </c>
      <c r="B3" s="6" t="s">
        <v>8361</v>
      </c>
    </row>
    <row r="4" spans="1:6" x14ac:dyDescent="0.2">
      <c r="A4" s="6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5E42B-B92B-FA44-ACFA-C687B594BF69}">
  <sheetPr codeName="Sheet3"/>
  <dimension ref="A3:F46"/>
  <sheetViews>
    <sheetView topLeftCell="A4" workbookViewId="0">
      <selection activeCell="A3" sqref="A3:F4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3" spans="1:6" x14ac:dyDescent="0.2">
      <c r="A3" s="6" t="s">
        <v>8364</v>
      </c>
      <c r="B3" s="6" t="s">
        <v>8361</v>
      </c>
    </row>
    <row r="4" spans="1:6" x14ac:dyDescent="0.2">
      <c r="A4" s="6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7" t="s">
        <v>8316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8344</v>
      </c>
      <c r="B6" s="8"/>
      <c r="C6" s="8"/>
      <c r="D6" s="8">
        <v>20</v>
      </c>
      <c r="E6" s="8"/>
      <c r="F6" s="8">
        <v>20</v>
      </c>
    </row>
    <row r="7" spans="1:6" x14ac:dyDescent="0.2">
      <c r="A7" s="7" t="s">
        <v>8332</v>
      </c>
      <c r="B7" s="8"/>
      <c r="C7" s="8"/>
      <c r="D7" s="8">
        <v>24</v>
      </c>
      <c r="E7" s="8"/>
      <c r="F7" s="8">
        <v>24</v>
      </c>
    </row>
    <row r="8" spans="1:6" x14ac:dyDescent="0.2">
      <c r="A8" s="7" t="s">
        <v>8358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8354</v>
      </c>
      <c r="B9" s="8">
        <v>40</v>
      </c>
      <c r="C9" s="8"/>
      <c r="D9" s="8"/>
      <c r="E9" s="8"/>
      <c r="F9" s="8">
        <v>40</v>
      </c>
    </row>
    <row r="10" spans="1:6" x14ac:dyDescent="0.2">
      <c r="A10" s="7" t="s">
        <v>8315</v>
      </c>
      <c r="B10" s="8">
        <v>180</v>
      </c>
      <c r="C10" s="8"/>
      <c r="D10" s="8"/>
      <c r="E10" s="8"/>
      <c r="F10" s="8">
        <v>180</v>
      </c>
    </row>
    <row r="11" spans="1:6" x14ac:dyDescent="0.2">
      <c r="A11" s="7" t="s">
        <v>8314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8330</v>
      </c>
      <c r="B12" s="8">
        <v>40</v>
      </c>
      <c r="C12" s="8"/>
      <c r="D12" s="8"/>
      <c r="E12" s="8"/>
      <c r="F12" s="8">
        <v>40</v>
      </c>
    </row>
    <row r="13" spans="1:6" x14ac:dyDescent="0.2">
      <c r="A13" s="7" t="s">
        <v>8347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">
      <c r="A14" s="7" t="s">
        <v>8324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8337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">
      <c r="A16" s="7" t="s">
        <v>8348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8349</v>
      </c>
      <c r="B17" s="8">
        <v>140</v>
      </c>
      <c r="C17" s="8"/>
      <c r="D17" s="8"/>
      <c r="E17" s="8"/>
      <c r="F17" s="8">
        <v>140</v>
      </c>
    </row>
    <row r="18" spans="1:6" x14ac:dyDescent="0.2">
      <c r="A18" s="7" t="s">
        <v>8329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">
      <c r="A19" s="7" t="s">
        <v>8328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8356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">
      <c r="A21" s="7" t="s">
        <v>8327</v>
      </c>
      <c r="B21" s="8">
        <v>20</v>
      </c>
      <c r="C21" s="8"/>
      <c r="D21" s="8"/>
      <c r="E21" s="8"/>
      <c r="F21" s="8">
        <v>20</v>
      </c>
    </row>
    <row r="22" spans="1:6" x14ac:dyDescent="0.2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8359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8323</v>
      </c>
      <c r="B25" s="8">
        <v>60</v>
      </c>
      <c r="C25" s="8"/>
      <c r="D25" s="8"/>
      <c r="E25" s="8"/>
      <c r="F25" s="8">
        <v>60</v>
      </c>
    </row>
    <row r="26" spans="1:6" x14ac:dyDescent="0.2">
      <c r="A26" s="7" t="s">
        <v>8350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8339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8318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">
      <c r="A30" s="7" t="s">
        <v>8346</v>
      </c>
      <c r="B30" s="8">
        <v>40</v>
      </c>
      <c r="C30" s="8"/>
      <c r="D30" s="8"/>
      <c r="E30" s="8"/>
      <c r="F30" s="8">
        <v>40</v>
      </c>
    </row>
    <row r="31" spans="1:6" x14ac:dyDescent="0.2">
      <c r="A31" s="7" t="s">
        <v>8342</v>
      </c>
      <c r="B31" s="8">
        <v>20</v>
      </c>
      <c r="C31" s="8"/>
      <c r="D31" s="8"/>
      <c r="E31" s="8"/>
      <c r="F31" s="8">
        <v>20</v>
      </c>
    </row>
    <row r="32" spans="1:6" x14ac:dyDescent="0.2">
      <c r="A32" s="7" t="s">
        <v>8353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8326</v>
      </c>
      <c r="B33" s="8">
        <v>260</v>
      </c>
      <c r="C33" s="8"/>
      <c r="D33" s="8"/>
      <c r="E33" s="8"/>
      <c r="F33" s="8">
        <v>260</v>
      </c>
    </row>
    <row r="34" spans="1:6" x14ac:dyDescent="0.2">
      <c r="A34" s="7" t="s">
        <v>8313</v>
      </c>
      <c r="B34" s="8"/>
      <c r="C34" s="8"/>
      <c r="D34" s="8">
        <v>40</v>
      </c>
      <c r="E34" s="8"/>
      <c r="F34" s="8">
        <v>40</v>
      </c>
    </row>
    <row r="35" spans="1:6" x14ac:dyDescent="0.2">
      <c r="A35" s="7" t="s">
        <v>8312</v>
      </c>
      <c r="B35" s="8">
        <v>60</v>
      </c>
      <c r="C35" s="8"/>
      <c r="D35" s="8"/>
      <c r="E35" s="8"/>
      <c r="F35" s="8">
        <v>60</v>
      </c>
    </row>
    <row r="36" spans="1:6" x14ac:dyDescent="0.2">
      <c r="A36" s="7" t="s">
        <v>8352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">
      <c r="A37" s="7" t="s">
        <v>8355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">
      <c r="A38" s="7" t="s">
        <v>8357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">
      <c r="A39" s="7" t="s">
        <v>8351</v>
      </c>
      <c r="B39" s="8">
        <v>80</v>
      </c>
      <c r="C39" s="8"/>
      <c r="D39" s="8"/>
      <c r="E39" s="8"/>
      <c r="F39" s="8">
        <v>80</v>
      </c>
    </row>
    <row r="40" spans="1:6" x14ac:dyDescent="0.2">
      <c r="A40" s="7" t="s">
        <v>8311</v>
      </c>
      <c r="B40" s="8">
        <v>60</v>
      </c>
      <c r="C40" s="8"/>
      <c r="D40" s="8"/>
      <c r="E40" s="8"/>
      <c r="F40" s="8">
        <v>60</v>
      </c>
    </row>
    <row r="41" spans="1:6" x14ac:dyDescent="0.2">
      <c r="A41" s="7" t="s">
        <v>8341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">
      <c r="A42" s="7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8321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">
      <c r="A44" s="7" t="s">
        <v>8320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">
      <c r="A45" s="7" t="s">
        <v>8340</v>
      </c>
      <c r="B45" s="8"/>
      <c r="C45" s="8"/>
      <c r="D45" s="8">
        <v>20</v>
      </c>
      <c r="E45" s="8"/>
      <c r="F45" s="8">
        <v>20</v>
      </c>
    </row>
    <row r="46" spans="1:6" x14ac:dyDescent="0.2">
      <c r="A46" s="7" t="s">
        <v>8362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A22D6-0D51-9548-A8A2-EA7004808CEC}">
  <sheetPr codeName="Sheet4"/>
  <dimension ref="A1:E18"/>
  <sheetViews>
    <sheetView workbookViewId="0">
      <selection activeCell="H36" sqref="H36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8308</v>
      </c>
      <c r="B1" t="s">
        <v>8380</v>
      </c>
    </row>
    <row r="2" spans="1:5" x14ac:dyDescent="0.2">
      <c r="A2" s="6" t="s">
        <v>8379</v>
      </c>
      <c r="B2" t="s">
        <v>8360</v>
      </c>
    </row>
    <row r="4" spans="1:5" x14ac:dyDescent="0.2">
      <c r="A4" s="6" t="s">
        <v>8364</v>
      </c>
      <c r="B4" s="6" t="s">
        <v>8361</v>
      </c>
    </row>
    <row r="5" spans="1:5" x14ac:dyDescent="0.2">
      <c r="A5" s="6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C14B-7FD3-7348-B9ED-1F90DE9CBED9}">
  <sheetPr codeName="Sheet5"/>
  <dimension ref="A1:H13"/>
  <sheetViews>
    <sheetView zoomScale="120" zoomScaleNormal="120" workbookViewId="0">
      <selection activeCell="B2" sqref="B2"/>
    </sheetView>
  </sheetViews>
  <sheetFormatPr baseColWidth="10" defaultRowHeight="15" x14ac:dyDescent="0.2"/>
  <cols>
    <col min="1" max="1" width="24.6640625" customWidth="1"/>
    <col min="2" max="2" width="16" customWidth="1"/>
    <col min="3" max="3" width="12.83203125" customWidth="1"/>
    <col min="4" max="4" width="15.1640625" customWidth="1"/>
    <col min="5" max="5" width="12.6640625" customWidth="1"/>
    <col min="6" max="6" width="18.5" customWidth="1"/>
    <col min="7" max="7" width="14.6640625" customWidth="1"/>
    <col min="8" max="8" width="16.83203125" customWidth="1"/>
  </cols>
  <sheetData>
    <row r="1" spans="1:8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">
      <c r="A2" s="10" t="s">
        <v>8389</v>
      </c>
      <c r="B2">
        <f>COUNTIFS(KickStart!D2:D4115,"&lt;1000",KickStart!F2:F4115,"successful")</f>
        <v>322</v>
      </c>
      <c r="C2">
        <f>COUNTIFS(KickStart!D2:D4115,"&lt;1000",KickStart!F2:F4115,"failed")</f>
        <v>113</v>
      </c>
      <c r="D2">
        <f>COUNTIFS(KickStart!D2:D4115,"&lt;1000",KickStart!F2:F4115,"canceled")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0" t="s">
        <v>8390</v>
      </c>
      <c r="B3">
        <f>COUNTIFS(KickStart!D2:D4115,"&gt;=1000",KickStart!F2:F4115,"successful",KickStart!D2:D4115,"&lt;=4999")</f>
        <v>932</v>
      </c>
      <c r="C3">
        <f>COUNTIFS(KickStart!D2:D4115,"&gt;=1000",KickStart!D2:D4115,"&lt;5000",KickStart!F2:F4115,"failed")</f>
        <v>420</v>
      </c>
      <c r="D3">
        <f>COUNTIFS(KickStart!D2:D4115,"&gt;=1000",KickStart!D2:D4115,"&lt;5000",KickStart!F2:F4115,"canceled")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0" t="s">
        <v>8391</v>
      </c>
      <c r="B4">
        <f>COUNTIFS(KickStart!D2:D4115,"&gt;=5000",KickStart!F2:F4115,"successful",KickStart!D2:D4115,"&lt;=9999")</f>
        <v>381</v>
      </c>
      <c r="C4">
        <f>COUNTIFS(KickStart!D2:D4115,"&gt;=5000",KickStart!F2:F4115,"failed",KickStart!D2:D4115,"&lt;=9999")</f>
        <v>283</v>
      </c>
      <c r="D4">
        <f>COUNTIFS(KickStart!D2:D4115,"&gt;=5000",KickStart!F2:F4115,"canceled",KickStart!D2:D4115,"&lt;=9999")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0" t="s">
        <v>8392</v>
      </c>
      <c r="B5">
        <f>COUNTIFS(KickStart!D2:D4115,"&gt;=10000",KickStart!F2:F4115,"successful",KickStart!D2:D4115,"&lt;=14999")</f>
        <v>168</v>
      </c>
      <c r="C5">
        <f>COUNTIFS(KickStart!D2:D4115,"&gt;=10000",KickStart!F2:F4115,"failed",KickStart!D2:D4115,"&lt;=14999")</f>
        <v>144</v>
      </c>
      <c r="D5">
        <f>COUNTIFS(KickStart!D2:D4115,"&gt;=10000",KickStart!F2:F4115,"canceled",KickStart!D2:D4115,"&lt;=14999")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0" t="s">
        <v>8393</v>
      </c>
      <c r="B6">
        <f>COUNTIFS(KickStart!D2:D4115,"&gt;=15000",KickStart!F2:F4115,"successful",KickStart!D2:D4115,"&lt;=19999")</f>
        <v>94</v>
      </c>
      <c r="C6">
        <f>COUNTIFS(KickStart!D2:D4115,"&gt;=15000",KickStart!F2:F4115,"failed",KickStart!D2:D4115,"&lt;=19999")</f>
        <v>90</v>
      </c>
      <c r="D6">
        <f>COUNTIFS(KickStart!D2:D4115,"&gt;=15000",KickStart!F2:F4115,"canceled",KickStart!D2:D4115,"&lt;=19999")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0" t="s">
        <v>8394</v>
      </c>
      <c r="B7">
        <f>COUNTIFS(KickStart!D2:D4115,"&gt;=20000",KickStart!F2:F4115,"successful",KickStart!D2:D4115,"&lt;=24999")</f>
        <v>62</v>
      </c>
      <c r="C7">
        <f>COUNTIFS(KickStart!D2:D4115,"&gt;=20000",KickStart!F2:F4115,"failed",KickStart!D2:D4115,"&lt;=24999")</f>
        <v>72</v>
      </c>
      <c r="D7">
        <f>COUNTIFS(KickStart!D2:D4115,"&gt;=20000",KickStart!F2:F4115,"canceled",KickStart!D2:D4115,"&lt;=24999")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0" t="s">
        <v>8395</v>
      </c>
      <c r="B8">
        <f>COUNTIFS(KickStart!D2:D4115,"&gt;=25000",KickStart!F2:F4115,"successful",KickStart!D2:D4115,"&lt;=29999")</f>
        <v>55</v>
      </c>
      <c r="C8">
        <f>COUNTIFS(KickStart!D2:D4115,"&gt;=25000",KickStart!F2:F4115,"failed",KickStart!D2:D4115,"&lt;=29999")</f>
        <v>64</v>
      </c>
      <c r="D8">
        <f>COUNTIFS(KickStart!D2:D4115,"&gt;=25000",KickStart!F2:F4115,"canceled",KickStart!D2:D4115,"&lt;=29999")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0" t="s">
        <v>8396</v>
      </c>
      <c r="B9">
        <f>COUNTIFS(KickStart!D2:D4115,"&gt;=30000",KickStart!F2:F4115,"successful",KickStart!D2:D4115,"&lt;=34999")</f>
        <v>32</v>
      </c>
      <c r="C9">
        <f>COUNTIFS(KickStart!D2:D4115,"&gt;=30000",KickStart!F2:F4115,"failed",KickStart!D2:D4115,"&lt;=34999")</f>
        <v>37</v>
      </c>
      <c r="D9">
        <f>COUNTIFS(KickStart!D2:D4115,"&gt;=30000",KickStart!F2:F4115,"canceled",KickStart!D2:D4115,"&lt;=34999")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0" t="s">
        <v>8397</v>
      </c>
      <c r="B10">
        <f>COUNTIFS(KickStart!D2:D4115,"&gt;=35000",KickStart!F2:F4115,"successful",KickStart!D2:D4115,"&lt;=39999")</f>
        <v>26</v>
      </c>
      <c r="C10">
        <f>COUNTIFS(KickStart!D2:D4115,"&gt;=35000",KickStart!F2:F4115,"failed",KickStart!D2:D4115,"&lt;=39999")</f>
        <v>22</v>
      </c>
      <c r="D10">
        <f>COUNTIFS(KickStart!D2:D4115,"&gt;=35000",KickStart!F2:F4115,"canceled",KickStart!D2:D4115,"&lt;=39999")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0" t="s">
        <v>8398</v>
      </c>
      <c r="B11">
        <f>COUNTIFS(KickStart!D2:D4115,"&gt;=40000",KickStart!F2:F4115,"successful",KickStart!D2:D4115,"&lt;=44999")</f>
        <v>21</v>
      </c>
      <c r="C11">
        <f>COUNTIFS(KickStart!D2:D4115,"&gt;=40000",KickStart!F2:F4115,"failed",KickStart!D2:D4115,"&lt;=44999")</f>
        <v>16</v>
      </c>
      <c r="D11">
        <f>COUNTIFS(KickStart!D2:D4115,"&gt;=40000",KickStart!F2:F4115,"canceled",KickStart!D2:D4115,"&lt;=44999")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0" t="s">
        <v>8399</v>
      </c>
      <c r="B12">
        <f>COUNTIFS(KickStart!D2:D4115,"&gt;=45000",KickStart!F2:F4115,"successful",KickStart!D2:D4115,"&lt;=49999")</f>
        <v>6</v>
      </c>
      <c r="C12">
        <f>COUNTIFS(KickStart!D2:D4115,"&gt;=45000",KickStart!F2:F4115,"failed",KickStart!D2:D4115,"&lt;=49999")</f>
        <v>11</v>
      </c>
      <c r="D12">
        <f>COUNTIFS(KickStart!D2:D4115,"&gt;=45000",KickStart!F2:F4115,"canceled",KickStart!D2:D4115,"&lt;=49999")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0" t="s">
        <v>8400</v>
      </c>
      <c r="B13">
        <f>COUNTIFS(KickStart!D2:D4115,"&gt;=50000",KickStart!F2:F4115,"successful")</f>
        <v>86</v>
      </c>
      <c r="C13">
        <f>COUNTIFS(KickStart!D2:D4115,"&gt;=50000",KickStart!F2:F4115,"failed")</f>
        <v>258</v>
      </c>
      <c r="D13">
        <f>COUNTIFS(KickStart!D2:D4115,"&gt;=50000",KickStart!F2:F4115,"canceled")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3C715-CDEC-3A42-85B2-FF5371B0EE6F}">
  <dimension ref="A1:K2186"/>
  <sheetViews>
    <sheetView workbookViewId="0">
      <selection activeCell="G22" sqref="G22"/>
    </sheetView>
  </sheetViews>
  <sheetFormatPr baseColWidth="10" defaultRowHeight="15" x14ac:dyDescent="0.2"/>
  <cols>
    <col min="2" max="2" width="16" customWidth="1"/>
    <col min="3" max="3" width="12" customWidth="1"/>
    <col min="5" max="5" width="15.5" customWidth="1"/>
    <col min="7" max="7" width="18.5" customWidth="1"/>
    <col min="8" max="8" width="13.33203125" customWidth="1"/>
    <col min="10" max="10" width="18.33203125" customWidth="1"/>
    <col min="11" max="11" width="12.6640625" customWidth="1"/>
  </cols>
  <sheetData>
    <row r="1" spans="1:11" ht="16" thickBot="1" x14ac:dyDescent="0.25">
      <c r="A1" s="1" t="s">
        <v>8218</v>
      </c>
      <c r="B1" s="1" t="s">
        <v>8262</v>
      </c>
      <c r="C1" s="15"/>
      <c r="D1" s="1" t="s">
        <v>8218</v>
      </c>
      <c r="E1" s="1" t="s">
        <v>8262</v>
      </c>
    </row>
    <row r="2" spans="1:11" x14ac:dyDescent="0.2">
      <c r="A2" t="s">
        <v>8219</v>
      </c>
      <c r="B2">
        <v>182</v>
      </c>
      <c r="C2" s="11"/>
      <c r="D2" t="s">
        <v>8221</v>
      </c>
      <c r="E2">
        <v>0</v>
      </c>
      <c r="G2" s="13" t="s">
        <v>8415</v>
      </c>
      <c r="H2" s="13"/>
      <c r="J2" s="13" t="s">
        <v>8416</v>
      </c>
      <c r="K2" s="13"/>
    </row>
    <row r="3" spans="1:11" x14ac:dyDescent="0.2">
      <c r="A3" t="s">
        <v>8219</v>
      </c>
      <c r="B3">
        <v>79</v>
      </c>
      <c r="C3" s="11"/>
      <c r="D3" t="s">
        <v>8221</v>
      </c>
      <c r="E3">
        <v>1</v>
      </c>
      <c r="G3" s="11"/>
      <c r="H3" s="11"/>
      <c r="J3" s="11"/>
      <c r="K3" s="11"/>
    </row>
    <row r="4" spans="1:11" x14ac:dyDescent="0.2">
      <c r="A4" t="s">
        <v>8219</v>
      </c>
      <c r="B4">
        <v>35</v>
      </c>
      <c r="C4" s="11"/>
      <c r="D4" t="s">
        <v>8221</v>
      </c>
      <c r="E4">
        <v>10</v>
      </c>
      <c r="G4" s="11" t="s">
        <v>8402</v>
      </c>
      <c r="H4" s="11">
        <v>194.42517162471395</v>
      </c>
      <c r="J4" s="11" t="s">
        <v>8402</v>
      </c>
      <c r="K4" s="11">
        <v>17.709803921568628</v>
      </c>
    </row>
    <row r="5" spans="1:11" x14ac:dyDescent="0.2">
      <c r="A5" t="s">
        <v>8219</v>
      </c>
      <c r="B5">
        <v>150</v>
      </c>
      <c r="C5" s="11"/>
      <c r="D5" t="s">
        <v>8221</v>
      </c>
      <c r="E5">
        <v>0</v>
      </c>
      <c r="G5" s="11" t="s">
        <v>8403</v>
      </c>
      <c r="H5" s="11">
        <v>18.066333141885615</v>
      </c>
      <c r="J5" s="11" t="s">
        <v>8403</v>
      </c>
      <c r="K5" s="11">
        <v>1.5709140254854737</v>
      </c>
    </row>
    <row r="6" spans="1:11" x14ac:dyDescent="0.2">
      <c r="A6" t="s">
        <v>8219</v>
      </c>
      <c r="B6">
        <v>284</v>
      </c>
      <c r="C6" s="11"/>
      <c r="D6" t="s">
        <v>8221</v>
      </c>
      <c r="E6">
        <v>7</v>
      </c>
      <c r="G6" s="11" t="s">
        <v>8404</v>
      </c>
      <c r="H6" s="11">
        <v>62</v>
      </c>
      <c r="J6" s="11" t="s">
        <v>8404</v>
      </c>
      <c r="K6" s="11">
        <v>4</v>
      </c>
    </row>
    <row r="7" spans="1:11" x14ac:dyDescent="0.2">
      <c r="A7" t="s">
        <v>8219</v>
      </c>
      <c r="B7">
        <v>47</v>
      </c>
      <c r="C7" s="11"/>
      <c r="D7" t="s">
        <v>8221</v>
      </c>
      <c r="E7">
        <v>0</v>
      </c>
      <c r="G7" s="11" t="s">
        <v>8405</v>
      </c>
      <c r="H7" s="11">
        <v>27</v>
      </c>
      <c r="J7" s="11" t="s">
        <v>8405</v>
      </c>
      <c r="K7" s="11">
        <v>0</v>
      </c>
    </row>
    <row r="8" spans="1:11" x14ac:dyDescent="0.2">
      <c r="A8" t="s">
        <v>8219</v>
      </c>
      <c r="B8">
        <v>58</v>
      </c>
      <c r="C8" s="11"/>
      <c r="D8" t="s">
        <v>8221</v>
      </c>
      <c r="E8">
        <v>1</v>
      </c>
      <c r="G8" s="11" t="s">
        <v>8406</v>
      </c>
      <c r="H8" s="11">
        <v>844.49237955591047</v>
      </c>
      <c r="J8" s="11" t="s">
        <v>8406</v>
      </c>
      <c r="K8" s="11">
        <v>61.446638959868842</v>
      </c>
    </row>
    <row r="9" spans="1:11" x14ac:dyDescent="0.2">
      <c r="A9" t="s">
        <v>8219</v>
      </c>
      <c r="B9">
        <v>57</v>
      </c>
      <c r="C9" s="11"/>
      <c r="D9" t="s">
        <v>8221</v>
      </c>
      <c r="E9">
        <v>2</v>
      </c>
      <c r="G9" s="11" t="s">
        <v>8407</v>
      </c>
      <c r="H9" s="11">
        <v>713167.37912800396</v>
      </c>
      <c r="J9" s="11" t="s">
        <v>8407</v>
      </c>
      <c r="K9" s="11">
        <v>3775.6894394644714</v>
      </c>
    </row>
    <row r="10" spans="1:11" x14ac:dyDescent="0.2">
      <c r="A10" t="s">
        <v>8219</v>
      </c>
      <c r="B10">
        <v>12</v>
      </c>
      <c r="C10" s="11"/>
      <c r="D10" t="s">
        <v>8221</v>
      </c>
      <c r="E10">
        <v>3</v>
      </c>
      <c r="G10" s="11" t="s">
        <v>8408</v>
      </c>
      <c r="H10" s="11">
        <v>583.1052562240742</v>
      </c>
      <c r="J10" s="11" t="s">
        <v>8408</v>
      </c>
      <c r="K10" s="11">
        <v>193.27585405994381</v>
      </c>
    </row>
    <row r="11" spans="1:11" x14ac:dyDescent="0.2">
      <c r="A11" t="s">
        <v>8219</v>
      </c>
      <c r="B11">
        <v>20</v>
      </c>
      <c r="C11" s="11"/>
      <c r="D11" t="s">
        <v>8221</v>
      </c>
      <c r="E11">
        <v>10</v>
      </c>
      <c r="G11" s="11" t="s">
        <v>8409</v>
      </c>
      <c r="H11" s="11">
        <v>21.40422343272953</v>
      </c>
      <c r="J11" s="11" t="s">
        <v>8409</v>
      </c>
      <c r="K11" s="11">
        <v>11.831541000922531</v>
      </c>
    </row>
    <row r="12" spans="1:11" x14ac:dyDescent="0.2">
      <c r="A12" t="s">
        <v>8219</v>
      </c>
      <c r="B12">
        <v>19</v>
      </c>
      <c r="C12" s="11"/>
      <c r="D12" t="s">
        <v>8221</v>
      </c>
      <c r="E12">
        <v>10</v>
      </c>
      <c r="G12" s="11" t="s">
        <v>8410</v>
      </c>
      <c r="H12" s="11">
        <v>26456</v>
      </c>
      <c r="J12" s="11" t="s">
        <v>8410</v>
      </c>
      <c r="K12" s="11">
        <v>1293</v>
      </c>
    </row>
    <row r="13" spans="1:11" x14ac:dyDescent="0.2">
      <c r="A13" t="s">
        <v>8219</v>
      </c>
      <c r="B13">
        <v>75</v>
      </c>
      <c r="C13" s="11"/>
      <c r="D13" t="s">
        <v>8221</v>
      </c>
      <c r="E13">
        <v>1</v>
      </c>
      <c r="G13" s="11" t="s">
        <v>8411</v>
      </c>
      <c r="H13" s="11">
        <v>1</v>
      </c>
      <c r="J13" s="11" t="s">
        <v>8411</v>
      </c>
      <c r="K13" s="11">
        <v>0</v>
      </c>
    </row>
    <row r="14" spans="1:11" x14ac:dyDescent="0.2">
      <c r="A14" t="s">
        <v>8219</v>
      </c>
      <c r="B14">
        <v>827</v>
      </c>
      <c r="C14" s="11"/>
      <c r="D14" t="s">
        <v>8221</v>
      </c>
      <c r="E14">
        <v>0</v>
      </c>
      <c r="G14" s="11" t="s">
        <v>8412</v>
      </c>
      <c r="H14" s="11">
        <v>26457</v>
      </c>
      <c r="J14" s="11" t="s">
        <v>8412</v>
      </c>
      <c r="K14" s="11">
        <v>1293</v>
      </c>
    </row>
    <row r="15" spans="1:11" x14ac:dyDescent="0.2">
      <c r="A15" t="s">
        <v>8219</v>
      </c>
      <c r="B15">
        <v>51</v>
      </c>
      <c r="C15" s="11"/>
      <c r="D15" t="s">
        <v>8221</v>
      </c>
      <c r="E15">
        <v>0</v>
      </c>
      <c r="G15" s="11" t="s">
        <v>8413</v>
      </c>
      <c r="H15" s="11">
        <v>424819</v>
      </c>
      <c r="J15" s="11" t="s">
        <v>8413</v>
      </c>
      <c r="K15" s="11">
        <v>27096</v>
      </c>
    </row>
    <row r="16" spans="1:11" ht="16" thickBot="1" x14ac:dyDescent="0.25">
      <c r="A16" t="s">
        <v>8219</v>
      </c>
      <c r="B16">
        <v>41</v>
      </c>
      <c r="C16" s="11"/>
      <c r="D16" t="s">
        <v>8221</v>
      </c>
      <c r="E16">
        <v>0</v>
      </c>
      <c r="G16" s="12" t="s">
        <v>8414</v>
      </c>
      <c r="H16" s="12">
        <v>2185</v>
      </c>
      <c r="J16" s="12" t="s">
        <v>8414</v>
      </c>
      <c r="K16" s="12">
        <v>1530</v>
      </c>
    </row>
    <row r="17" spans="1:7" x14ac:dyDescent="0.2">
      <c r="A17" t="s">
        <v>8219</v>
      </c>
      <c r="B17">
        <v>98</v>
      </c>
      <c r="C17" s="14"/>
      <c r="D17" t="s">
        <v>8221</v>
      </c>
      <c r="E17">
        <v>26</v>
      </c>
    </row>
    <row r="18" spans="1:7" x14ac:dyDescent="0.2">
      <c r="A18" t="s">
        <v>8219</v>
      </c>
      <c r="B18">
        <v>70</v>
      </c>
      <c r="C18" s="14"/>
      <c r="D18" t="s">
        <v>8221</v>
      </c>
      <c r="E18">
        <v>0</v>
      </c>
    </row>
    <row r="19" spans="1:7" x14ac:dyDescent="0.2">
      <c r="A19" t="s">
        <v>8219</v>
      </c>
      <c r="B19">
        <v>36</v>
      </c>
      <c r="C19" s="14"/>
      <c r="D19" t="s">
        <v>8221</v>
      </c>
      <c r="E19">
        <v>7</v>
      </c>
    </row>
    <row r="20" spans="1:7" x14ac:dyDescent="0.2">
      <c r="A20" t="s">
        <v>8219</v>
      </c>
      <c r="B20">
        <v>342</v>
      </c>
      <c r="D20" t="s">
        <v>8221</v>
      </c>
      <c r="E20">
        <v>0</v>
      </c>
    </row>
    <row r="21" spans="1:7" x14ac:dyDescent="0.2">
      <c r="A21" t="s">
        <v>8219</v>
      </c>
      <c r="B21">
        <v>22</v>
      </c>
      <c r="D21" t="s">
        <v>8221</v>
      </c>
      <c r="E21">
        <v>2</v>
      </c>
      <c r="G21" t="s">
        <v>8417</v>
      </c>
    </row>
    <row r="22" spans="1:7" x14ac:dyDescent="0.2">
      <c r="A22" t="s">
        <v>8219</v>
      </c>
      <c r="B22">
        <v>25</v>
      </c>
      <c r="D22" t="s">
        <v>8221</v>
      </c>
      <c r="E22">
        <v>13</v>
      </c>
      <c r="G22" t="s">
        <v>8418</v>
      </c>
    </row>
    <row r="23" spans="1:7" x14ac:dyDescent="0.2">
      <c r="A23" t="s">
        <v>8219</v>
      </c>
      <c r="B23">
        <v>101</v>
      </c>
      <c r="D23" t="s">
        <v>8221</v>
      </c>
      <c r="E23">
        <v>4</v>
      </c>
    </row>
    <row r="24" spans="1:7" x14ac:dyDescent="0.2">
      <c r="A24" t="s">
        <v>8219</v>
      </c>
      <c r="B24">
        <v>8</v>
      </c>
      <c r="D24" t="s">
        <v>8221</v>
      </c>
      <c r="E24">
        <v>0</v>
      </c>
    </row>
    <row r="25" spans="1:7" x14ac:dyDescent="0.2">
      <c r="A25" t="s">
        <v>8219</v>
      </c>
      <c r="B25">
        <v>23</v>
      </c>
      <c r="D25" t="s">
        <v>8221</v>
      </c>
      <c r="E25">
        <v>12</v>
      </c>
    </row>
    <row r="26" spans="1:7" x14ac:dyDescent="0.2">
      <c r="A26" t="s">
        <v>8219</v>
      </c>
      <c r="B26">
        <v>574</v>
      </c>
      <c r="D26" t="s">
        <v>8221</v>
      </c>
      <c r="E26">
        <v>2</v>
      </c>
    </row>
    <row r="27" spans="1:7" x14ac:dyDescent="0.2">
      <c r="A27" t="s">
        <v>8219</v>
      </c>
      <c r="B27">
        <v>14</v>
      </c>
      <c r="D27" t="s">
        <v>8221</v>
      </c>
      <c r="E27">
        <v>10</v>
      </c>
    </row>
    <row r="28" spans="1:7" x14ac:dyDescent="0.2">
      <c r="A28" t="s">
        <v>8219</v>
      </c>
      <c r="B28">
        <v>19</v>
      </c>
      <c r="D28" t="s">
        <v>8221</v>
      </c>
      <c r="E28">
        <v>0</v>
      </c>
    </row>
    <row r="29" spans="1:7" x14ac:dyDescent="0.2">
      <c r="A29" t="s">
        <v>8219</v>
      </c>
      <c r="B29">
        <v>150</v>
      </c>
      <c r="D29" t="s">
        <v>8221</v>
      </c>
      <c r="E29">
        <v>5</v>
      </c>
    </row>
    <row r="30" spans="1:7" x14ac:dyDescent="0.2">
      <c r="A30" t="s">
        <v>8219</v>
      </c>
      <c r="B30">
        <v>71</v>
      </c>
      <c r="D30" t="s">
        <v>8221</v>
      </c>
      <c r="E30">
        <v>0</v>
      </c>
    </row>
    <row r="31" spans="1:7" x14ac:dyDescent="0.2">
      <c r="A31" t="s">
        <v>8219</v>
      </c>
      <c r="B31">
        <v>117</v>
      </c>
      <c r="D31" t="s">
        <v>8221</v>
      </c>
      <c r="E31">
        <v>5</v>
      </c>
    </row>
    <row r="32" spans="1:7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D2:D1531">
    <cfRule type="containsText" dxfId="5" priority="1" operator="containsText" text="cancel">
      <formula>NOT(ISERROR(SEARCH("cancel",D2)))</formula>
    </cfRule>
    <cfRule type="containsText" dxfId="4" priority="2" operator="containsText" text="failed">
      <formula>NOT(ISERROR(SEARCH("failed",D2)))</formula>
    </cfRule>
    <cfRule type="containsText" dxfId="3" priority="3" operator="containsText" text="success">
      <formula>NOT(ISERROR(SEARCH("success",D2)))</formula>
    </cfRule>
  </conditionalFormatting>
  <conditionalFormatting sqref="A1:A1046647">
    <cfRule type="colorScale" priority="10">
      <colorScale>
        <cfvo type="min"/>
        <cfvo type="max"/>
        <color rgb="FF63BE7B"/>
        <color rgb="FFFFEF9C"/>
      </colorScale>
    </cfRule>
    <cfRule type="colorScale" priority="11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2186">
    <cfRule type="containsText" dxfId="2" priority="7" operator="containsText" text="cancel">
      <formula>NOT(ISERROR(SEARCH("cancel",A2)))</formula>
    </cfRule>
    <cfRule type="containsText" dxfId="1" priority="8" operator="containsText" text="failed">
      <formula>NOT(ISERROR(SEARCH("failed",A2)))</formula>
    </cfRule>
    <cfRule type="containsText" dxfId="0" priority="9" operator="containsText" text="success">
      <formula>NOT(ISERROR(SEARCH("success",A2)))</formula>
    </cfRule>
  </conditionalFormatting>
  <conditionalFormatting sqref="D1:D1045992">
    <cfRule type="colorScale" priority="4">
      <colorScale>
        <cfvo type="min"/>
        <cfvo type="max"/>
        <color rgb="FF63BE7B"/>
        <color rgb="FFFFEF9C"/>
      </colorScale>
    </cfRule>
    <cfRule type="colorScale" priority="5">
      <colorScale>
        <cfvo type="min"/>
        <cfvo type="percentile" val="50"/>
        <cfvo type="max"/>
        <color rgb="FFFF0000"/>
        <color rgb="FFFFFF00"/>
        <color rgb="FF00B050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</vt:lpstr>
      <vt:lpstr>CategoryStats</vt:lpstr>
      <vt:lpstr>SubCategoryStats</vt:lpstr>
      <vt:lpstr>LaunchDates</vt:lpstr>
      <vt:lpstr>GoalOutcomes</vt:lpstr>
      <vt:lpstr>Sucessful failed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2020-08-08T20:04:43Z</dcterms:modified>
</cp:coreProperties>
</file>