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690"/>
  </bookViews>
  <sheets>
    <sheet name="User2App" sheetId="1" r:id="rId1"/>
  </sheets>
  <calcPr calcId="144525"/>
</workbook>
</file>

<file path=xl/sharedStrings.xml><?xml version="1.0" encoding="utf-8"?>
<sst xmlns="http://schemas.openxmlformats.org/spreadsheetml/2006/main" count="74" uniqueCount="42">
  <si>
    <t>User2App</t>
  </si>
  <si>
    <t>App2Core</t>
  </si>
  <si>
    <t>Core2App</t>
  </si>
  <si>
    <t>物理量</t>
  </si>
  <si>
    <t>转换系数</t>
  </si>
  <si>
    <t>移位系数</t>
  </si>
  <si>
    <t>电压分压电阻</t>
  </si>
  <si>
    <t>采样电阻</t>
  </si>
  <si>
    <t>运放比例</t>
  </si>
  <si>
    <t>电流</t>
  </si>
  <si>
    <t>R1</t>
  </si>
  <si>
    <t>R2</t>
  </si>
  <si>
    <t>R</t>
  </si>
  <si>
    <t>K</t>
  </si>
  <si>
    <t>电压</t>
  </si>
  <si>
    <t>频率</t>
  </si>
  <si>
    <t>角度</t>
  </si>
  <si>
    <t>转速</t>
  </si>
  <si>
    <t>功率</t>
  </si>
  <si>
    <t>转矩</t>
  </si>
  <si>
    <t>母线电压</t>
  </si>
  <si>
    <t>Core</t>
  </si>
  <si>
    <t>User</t>
  </si>
  <si>
    <t>To</t>
  </si>
  <si>
    <t>struFOC_CurrLoop.mStatCurrDQ.nAxisQ</t>
  </si>
  <si>
    <t>Imax</t>
  </si>
  <si>
    <t>I</t>
  </si>
  <si>
    <t>V</t>
  </si>
  <si>
    <t>struFOC_CurrLoop.mStatVoltDQ.nAxisQ</t>
  </si>
  <si>
    <t>Vq</t>
  </si>
  <si>
    <t>F</t>
  </si>
  <si>
    <t>Theta</t>
  </si>
  <si>
    <t>struFOC_CurrLoop.nBusVoltage</t>
  </si>
  <si>
    <t>Vbus</t>
  </si>
  <si>
    <t>Ibus</t>
  </si>
  <si>
    <t>struMotorSpeed.wSpeedfbk</t>
  </si>
  <si>
    <t>Freq</t>
  </si>
  <si>
    <t>POWER</t>
  </si>
  <si>
    <t>struFluxOB_Param.wElectAngle</t>
  </si>
  <si>
    <t>母线电流</t>
  </si>
  <si>
    <t>struAppCommData.nIBus1</t>
  </si>
  <si>
    <t>IBus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</si>
</sst>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  <numFmt numFmtId="178" formatCode="0.00000_ "/>
  </numFmts>
  <fonts count="22">
    <font>
      <sz val="12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1" borderId="1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6" borderId="14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4" borderId="13" applyNumberFormat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19" fillId="26" borderId="1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Protection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Font="1" applyFill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workbookViewId="0">
      <pane topLeftCell="A1" activePane="bottomRight" state="frozen"/>
      <selection activeCell="C22" sqref="C22"/>
    </sheetView>
  </sheetViews>
  <sheetFormatPr defaultColWidth="9" defaultRowHeight="14.25"/>
  <cols>
    <col min="1" max="1" width="7.375" style="2" customWidth="1"/>
    <col min="2" max="2" width="10.625" style="2" customWidth="1"/>
    <col min="3" max="3" width="32.75" style="2" customWidth="1"/>
    <col min="4" max="4" width="12.375" style="2" customWidth="1"/>
    <col min="5" max="5" width="10.375" style="2" customWidth="1"/>
    <col min="6" max="6" width="9.75" customWidth="1"/>
    <col min="7" max="7" width="10.25" style="2" customWidth="1"/>
    <col min="8" max="8" width="9.625" customWidth="1"/>
    <col min="11" max="11" width="12.625" customWidth="1"/>
    <col min="14" max="14" width="9.875" customWidth="1"/>
  </cols>
  <sheetData>
    <row r="1" ht="15" spans="1:1">
      <c r="A1" s="3"/>
    </row>
    <row r="2" spans="1:18">
      <c r="A2" s="4"/>
      <c r="B2" s="5" t="s">
        <v>0</v>
      </c>
      <c r="C2" s="6"/>
      <c r="D2" s="7"/>
      <c r="E2" s="8"/>
      <c r="F2" s="5" t="s">
        <v>1</v>
      </c>
      <c r="G2" s="6"/>
      <c r="H2" s="7"/>
      <c r="I2" s="24"/>
      <c r="J2" s="5" t="s">
        <v>2</v>
      </c>
      <c r="K2" s="6"/>
      <c r="L2" s="7"/>
      <c r="M2" s="24"/>
      <c r="N2" s="25"/>
      <c r="O2" s="26"/>
      <c r="Q2" s="35"/>
      <c r="R2" s="36"/>
    </row>
    <row r="3" spans="1:18">
      <c r="A3" s="9"/>
      <c r="B3" s="10" t="s">
        <v>3</v>
      </c>
      <c r="C3" s="11" t="s">
        <v>4</v>
      </c>
      <c r="D3" s="12" t="s">
        <v>5</v>
      </c>
      <c r="E3" s="8"/>
      <c r="F3" s="10" t="s">
        <v>3</v>
      </c>
      <c r="G3" s="11" t="s">
        <v>4</v>
      </c>
      <c r="H3" s="12" t="s">
        <v>5</v>
      </c>
      <c r="I3" s="24"/>
      <c r="J3" s="10" t="s">
        <v>3</v>
      </c>
      <c r="K3" s="11" t="s">
        <v>4</v>
      </c>
      <c r="L3" s="12" t="s">
        <v>5</v>
      </c>
      <c r="M3" s="24"/>
      <c r="N3" s="27" t="s">
        <v>6</v>
      </c>
      <c r="O3" s="28"/>
      <c r="Q3" s="31" t="s">
        <v>7</v>
      </c>
      <c r="R3" s="32" t="s">
        <v>8</v>
      </c>
    </row>
    <row r="4" spans="1:18">
      <c r="A4" s="9"/>
      <c r="B4" s="10" t="s">
        <v>9</v>
      </c>
      <c r="C4" s="11">
        <v>1000</v>
      </c>
      <c r="D4" s="12">
        <v>0</v>
      </c>
      <c r="E4" s="8"/>
      <c r="F4" s="10" t="s">
        <v>9</v>
      </c>
      <c r="G4" s="11">
        <v>5931</v>
      </c>
      <c r="H4" s="12">
        <v>13</v>
      </c>
      <c r="I4" s="24"/>
      <c r="J4" s="10" t="s">
        <v>9</v>
      </c>
      <c r="K4" s="11">
        <v>11313</v>
      </c>
      <c r="L4" s="12">
        <v>13</v>
      </c>
      <c r="M4" s="24"/>
      <c r="N4" s="29" t="s">
        <v>10</v>
      </c>
      <c r="O4" s="30" t="s">
        <v>11</v>
      </c>
      <c r="Q4" s="31" t="s">
        <v>12</v>
      </c>
      <c r="R4" s="32" t="s">
        <v>13</v>
      </c>
    </row>
    <row r="5" spans="1:18">
      <c r="A5" s="9"/>
      <c r="B5" s="10" t="s">
        <v>14</v>
      </c>
      <c r="C5" s="11">
        <v>100</v>
      </c>
      <c r="D5" s="12">
        <v>0</v>
      </c>
      <c r="E5" s="8"/>
      <c r="F5" s="10" t="s">
        <v>14</v>
      </c>
      <c r="G5" s="11">
        <v>24215</v>
      </c>
      <c r="H5" s="12">
        <v>13</v>
      </c>
      <c r="I5" s="24"/>
      <c r="J5" s="10" t="s">
        <v>14</v>
      </c>
      <c r="K5" s="11">
        <v>2771</v>
      </c>
      <c r="L5" s="12">
        <v>13</v>
      </c>
      <c r="M5" s="24"/>
      <c r="N5" s="31">
        <v>40</v>
      </c>
      <c r="O5" s="32">
        <v>1</v>
      </c>
      <c r="Q5" s="31">
        <v>0.05</v>
      </c>
      <c r="R5" s="32">
        <v>18.18</v>
      </c>
    </row>
    <row r="6" spans="1:18">
      <c r="A6" s="9"/>
      <c r="B6" s="10" t="s">
        <v>15</v>
      </c>
      <c r="C6" s="11">
        <v>100</v>
      </c>
      <c r="D6" s="12">
        <v>0</v>
      </c>
      <c r="E6" s="8"/>
      <c r="F6" s="10" t="s">
        <v>15</v>
      </c>
      <c r="G6" s="11">
        <v>17895</v>
      </c>
      <c r="H6" s="12">
        <v>13</v>
      </c>
      <c r="I6" s="24"/>
      <c r="J6" s="10" t="s">
        <v>15</v>
      </c>
      <c r="K6" s="11">
        <v>3750</v>
      </c>
      <c r="L6" s="12">
        <v>13</v>
      </c>
      <c r="M6" s="24"/>
      <c r="N6" s="31"/>
      <c r="O6" s="32"/>
      <c r="Q6" s="31"/>
      <c r="R6" s="32"/>
    </row>
    <row r="7" spans="1:18">
      <c r="A7" s="9"/>
      <c r="B7" s="10" t="s">
        <v>16</v>
      </c>
      <c r="C7" s="11">
        <v>10</v>
      </c>
      <c r="D7" s="12">
        <v>0</v>
      </c>
      <c r="E7" s="8"/>
      <c r="F7" s="10" t="s">
        <v>16</v>
      </c>
      <c r="G7" s="11">
        <v>9320</v>
      </c>
      <c r="H7" s="12">
        <v>9</v>
      </c>
      <c r="I7" s="24"/>
      <c r="J7" s="10" t="s">
        <v>16</v>
      </c>
      <c r="K7" s="11">
        <v>450</v>
      </c>
      <c r="L7" s="12">
        <v>13</v>
      </c>
      <c r="M7" s="24"/>
      <c r="N7" s="31"/>
      <c r="O7" s="32"/>
      <c r="Q7" s="31"/>
      <c r="R7" s="32"/>
    </row>
    <row r="8" spans="1:18">
      <c r="A8" s="9"/>
      <c r="B8" s="10" t="s">
        <v>17</v>
      </c>
      <c r="C8" s="11">
        <v>10</v>
      </c>
      <c r="D8" s="12">
        <v>0</v>
      </c>
      <c r="E8" s="8"/>
      <c r="F8" s="10" t="s">
        <v>17</v>
      </c>
      <c r="G8" s="11">
        <v>0</v>
      </c>
      <c r="H8" s="12">
        <v>0</v>
      </c>
      <c r="I8" s="24"/>
      <c r="J8" s="10" t="s">
        <v>17</v>
      </c>
      <c r="K8" s="11">
        <v>0</v>
      </c>
      <c r="L8" s="12">
        <v>0</v>
      </c>
      <c r="M8" s="24"/>
      <c r="N8" s="31"/>
      <c r="O8" s="32"/>
      <c r="Q8" s="31"/>
      <c r="R8" s="32"/>
    </row>
    <row r="9" spans="1:18">
      <c r="A9" s="9"/>
      <c r="B9" s="10" t="s">
        <v>18</v>
      </c>
      <c r="C9" s="11">
        <v>100</v>
      </c>
      <c r="D9" s="12">
        <v>0</v>
      </c>
      <c r="E9" s="8"/>
      <c r="F9" s="10" t="s">
        <v>18</v>
      </c>
      <c r="G9" s="11">
        <v>0</v>
      </c>
      <c r="H9" s="12">
        <v>0</v>
      </c>
      <c r="I9" s="24"/>
      <c r="J9" s="10" t="s">
        <v>18</v>
      </c>
      <c r="K9" s="11">
        <v>0</v>
      </c>
      <c r="L9" s="12">
        <v>0</v>
      </c>
      <c r="M9" s="24"/>
      <c r="N9" s="31"/>
      <c r="O9" s="32"/>
      <c r="Q9" s="31"/>
      <c r="R9" s="32"/>
    </row>
    <row r="10" spans="1:18">
      <c r="A10" s="9"/>
      <c r="B10" s="10" t="s">
        <v>19</v>
      </c>
      <c r="C10" s="11">
        <v>1000</v>
      </c>
      <c r="D10" s="12">
        <v>0</v>
      </c>
      <c r="E10" s="8"/>
      <c r="F10" s="10" t="s">
        <v>19</v>
      </c>
      <c r="G10" s="11">
        <v>0</v>
      </c>
      <c r="H10" s="12">
        <v>0</v>
      </c>
      <c r="I10" s="24"/>
      <c r="J10" s="10" t="s">
        <v>19</v>
      </c>
      <c r="K10" s="11">
        <v>0</v>
      </c>
      <c r="L10" s="12">
        <v>0</v>
      </c>
      <c r="M10" s="24"/>
      <c r="N10" s="31"/>
      <c r="O10" s="32"/>
      <c r="Q10" s="31"/>
      <c r="R10" s="32"/>
    </row>
    <row r="11" ht="15.95" customHeight="1" spans="1:18">
      <c r="A11" s="9"/>
      <c r="B11" s="13" t="s">
        <v>20</v>
      </c>
      <c r="C11" s="14">
        <v>100</v>
      </c>
      <c r="D11" s="15">
        <v>0</v>
      </c>
      <c r="E11" s="8"/>
      <c r="F11" s="13" t="s">
        <v>20</v>
      </c>
      <c r="G11" s="14">
        <v>13981</v>
      </c>
      <c r="H11" s="15">
        <v>13</v>
      </c>
      <c r="I11" s="24"/>
      <c r="J11" s="13" t="s">
        <v>20</v>
      </c>
      <c r="K11" s="14">
        <v>4800</v>
      </c>
      <c r="L11" s="15">
        <v>13</v>
      </c>
      <c r="M11" s="24"/>
      <c r="N11" s="33"/>
      <c r="O11" s="34"/>
      <c r="Q11" s="33"/>
      <c r="R11" s="34"/>
    </row>
    <row r="12" s="1" customFormat="1" spans="1:15">
      <c r="A12" s="16"/>
      <c r="B12" s="17"/>
      <c r="C12" s="17"/>
      <c r="D12" s="17"/>
      <c r="E12" s="17"/>
      <c r="G12" s="17"/>
      <c r="N12" s="17"/>
      <c r="O12" s="17"/>
    </row>
    <row r="13" spans="14:15">
      <c r="N13" s="2"/>
      <c r="O13" s="2"/>
    </row>
    <row r="14" spans="3:15">
      <c r="C14" s="2" t="s">
        <v>21</v>
      </c>
      <c r="D14" s="2" t="s">
        <v>22</v>
      </c>
      <c r="F14" s="2"/>
      <c r="H14" s="2"/>
      <c r="I14" s="2" t="s">
        <v>22</v>
      </c>
      <c r="J14" s="2" t="s">
        <v>23</v>
      </c>
      <c r="K14" s="2" t="s">
        <v>21</v>
      </c>
      <c r="L14" s="2" t="s">
        <v>5</v>
      </c>
      <c r="N14" s="2"/>
      <c r="O14" s="2"/>
    </row>
    <row r="15" spans="2:12">
      <c r="B15" s="2" t="s">
        <v>9</v>
      </c>
      <c r="C15" s="18" t="s">
        <v>24</v>
      </c>
      <c r="D15" s="18" t="s">
        <v>25</v>
      </c>
      <c r="E15" s="19" t="s">
        <v>5</v>
      </c>
      <c r="F15" s="2"/>
      <c r="H15" s="2" t="s">
        <v>26</v>
      </c>
      <c r="I15" s="2">
        <v>0.03</v>
      </c>
      <c r="J15" s="2"/>
      <c r="K15" s="22">
        <f>I15*C4*G4/L15</f>
        <v>21.719970703125</v>
      </c>
      <c r="L15" s="2">
        <f>_xlfn.BITLSHIFT(1,H4)</f>
        <v>8192</v>
      </c>
    </row>
    <row r="16" spans="3:17">
      <c r="C16" s="2">
        <v>361</v>
      </c>
      <c r="D16" s="20">
        <f>C16*K4/E16/C4</f>
        <v>0.498534301757812</v>
      </c>
      <c r="E16" s="21">
        <f>_xlfn.BITLSHIFT(1,L4)</f>
        <v>8192</v>
      </c>
      <c r="F16" s="21"/>
      <c r="H16" s="2" t="s">
        <v>27</v>
      </c>
      <c r="I16" s="2">
        <v>10.8</v>
      </c>
      <c r="J16" s="2"/>
      <c r="K16" s="22">
        <f>I16*C5*G5/L16</f>
        <v>3192.4072265625</v>
      </c>
      <c r="L16" s="2">
        <f>_xlfn.BITLSHIFT(1,H5)</f>
        <v>8192</v>
      </c>
      <c r="P16" s="2"/>
      <c r="Q16" s="2"/>
    </row>
    <row r="17" spans="2:17">
      <c r="B17" s="2" t="s">
        <v>14</v>
      </c>
      <c r="C17" s="18" t="s">
        <v>28</v>
      </c>
      <c r="D17" s="18" t="s">
        <v>29</v>
      </c>
      <c r="F17" s="2"/>
      <c r="H17" s="2" t="s">
        <v>30</v>
      </c>
      <c r="I17" s="2">
        <v>800</v>
      </c>
      <c r="J17" s="2"/>
      <c r="K17" s="22">
        <f>I17*C6*G6/L17</f>
        <v>174755.859375</v>
      </c>
      <c r="L17" s="2">
        <f>_xlfn.BITLSHIFT(1,H6)</f>
        <v>8192</v>
      </c>
      <c r="P17" s="2"/>
      <c r="Q17" s="2"/>
    </row>
    <row r="18" spans="3:17">
      <c r="C18" s="2">
        <v>3040</v>
      </c>
      <c r="D18" s="22">
        <f>C18*K5/C5/E18</f>
        <v>10.2830078125</v>
      </c>
      <c r="E18" s="2">
        <f>_xlfn.BITLSHIFT(1,L5)</f>
        <v>8192</v>
      </c>
      <c r="F18" s="2"/>
      <c r="H18" s="2" t="s">
        <v>31</v>
      </c>
      <c r="I18" s="2">
        <v>60</v>
      </c>
      <c r="J18" s="2"/>
      <c r="K18" s="22">
        <f>I18*C7*G7/L18</f>
        <v>10921.875</v>
      </c>
      <c r="L18" s="2">
        <f>_xlfn.BITLSHIFT(1,H7)</f>
        <v>512</v>
      </c>
      <c r="P18" s="2"/>
      <c r="Q18" s="2"/>
    </row>
    <row r="19" spans="2:17">
      <c r="B19" s="2" t="s">
        <v>20</v>
      </c>
      <c r="C19" s="18" t="s">
        <v>32</v>
      </c>
      <c r="D19" s="18" t="s">
        <v>33</v>
      </c>
      <c r="F19" s="2"/>
      <c r="H19" s="2" t="s">
        <v>33</v>
      </c>
      <c r="I19" s="2">
        <v>14.4</v>
      </c>
      <c r="J19" s="2"/>
      <c r="K19" s="22">
        <f>I19*O5/(N5+O5)/3.6*32767</f>
        <v>3196.78048780488</v>
      </c>
      <c r="L19" s="2">
        <f>_xlfn.BITLSHIFT(1,H11)</f>
        <v>8192</v>
      </c>
      <c r="P19" s="2"/>
      <c r="Q19" s="2"/>
    </row>
    <row r="20" spans="3:17">
      <c r="C20" s="2">
        <v>5248</v>
      </c>
      <c r="D20" s="2">
        <f>C20/32767*3.6*((N5+O5)/O5)</f>
        <v>23.6397839289529</v>
      </c>
      <c r="F20" s="2"/>
      <c r="H20" s="2" t="s">
        <v>34</v>
      </c>
      <c r="I20" s="2">
        <v>0.5</v>
      </c>
      <c r="J20" s="2"/>
      <c r="K20" s="2">
        <f>I20*Q5*R5/3.6*32768/2</f>
        <v>2068.48</v>
      </c>
      <c r="L20" s="2"/>
      <c r="P20" s="2"/>
      <c r="Q20" s="2"/>
    </row>
    <row r="21" spans="2:17">
      <c r="B21" s="2" t="s">
        <v>15</v>
      </c>
      <c r="C21" s="18" t="s">
        <v>35</v>
      </c>
      <c r="D21" s="18" t="s">
        <v>36</v>
      </c>
      <c r="F21" s="2"/>
      <c r="H21" s="2"/>
      <c r="I21" s="2"/>
      <c r="J21" s="2"/>
      <c r="K21" s="2"/>
      <c r="L21" s="2"/>
      <c r="P21" s="2"/>
      <c r="Q21" s="2"/>
    </row>
    <row r="22" spans="3:17">
      <c r="C22" s="2">
        <v>1500</v>
      </c>
      <c r="D22" s="22">
        <f>C22*K6/C6/E22</f>
        <v>6.866455078125</v>
      </c>
      <c r="E22" s="2">
        <f>_xlfn.BITLSHIFT(1,L6)</f>
        <v>8192</v>
      </c>
      <c r="F22" s="2"/>
      <c r="H22" s="2" t="s">
        <v>37</v>
      </c>
      <c r="I22" s="2">
        <v>17.6</v>
      </c>
      <c r="J22" s="2"/>
      <c r="K22" s="2">
        <f>I22*100</f>
        <v>1760</v>
      </c>
      <c r="L22" s="2"/>
      <c r="P22" s="2"/>
      <c r="Q22" s="2"/>
    </row>
    <row r="23" spans="2:17">
      <c r="B23" s="2" t="s">
        <v>16</v>
      </c>
      <c r="C23" s="18" t="s">
        <v>38</v>
      </c>
      <c r="F23" s="2"/>
      <c r="H23" s="2"/>
      <c r="J23" s="2"/>
      <c r="K23" s="2"/>
      <c r="L23" s="2"/>
      <c r="P23" s="2"/>
      <c r="Q23" s="2"/>
    </row>
    <row r="24" spans="3:12">
      <c r="C24" s="23">
        <v>2868969472</v>
      </c>
      <c r="D24" s="22">
        <f>C24*K7/C7/E24/65536</f>
        <v>240.474243164062</v>
      </c>
      <c r="E24" s="2">
        <f>_xlfn.BITLSHIFT(1,L7)</f>
        <v>8192</v>
      </c>
      <c r="F24" s="2"/>
      <c r="H24" s="2"/>
      <c r="I24" s="2"/>
      <c r="J24" s="2"/>
      <c r="K24" s="2"/>
      <c r="L24" s="2"/>
    </row>
    <row r="25" spans="6:12">
      <c r="F25" s="2"/>
      <c r="H25" s="2"/>
      <c r="I25" s="2"/>
      <c r="J25" s="2"/>
      <c r="K25" s="2"/>
      <c r="L25" s="2"/>
    </row>
    <row r="26" spans="2:4">
      <c r="B26" s="2" t="s">
        <v>39</v>
      </c>
      <c r="C26" s="2" t="s">
        <v>40</v>
      </c>
      <c r="D26" s="2" t="s">
        <v>41</v>
      </c>
    </row>
    <row r="27" spans="3:4">
      <c r="C27" s="2">
        <v>6166</v>
      </c>
      <c r="D27" s="2">
        <f>C27/32767*3.6/Q5/R5</f>
        <v>0.745255958134648</v>
      </c>
    </row>
    <row r="35" spans="5:5">
      <c r="E35"/>
    </row>
  </sheetData>
  <mergeCells count="10">
    <mergeCell ref="B2:D2"/>
    <mergeCell ref="F2:H2"/>
    <mergeCell ref="J2:L2"/>
    <mergeCell ref="N3:O3"/>
    <mergeCell ref="B15:B16"/>
    <mergeCell ref="B17:B18"/>
    <mergeCell ref="B19:B20"/>
    <mergeCell ref="B21:B22"/>
    <mergeCell ref="B23:B24"/>
    <mergeCell ref="B26:B27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User2App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Think</cp:lastModifiedBy>
  <dcterms:created xsi:type="dcterms:W3CDTF">2019-11-14T06:52:00Z</dcterms:created>
  <dcterms:modified xsi:type="dcterms:W3CDTF">2022-09-22T06:02:47Z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