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jingxu/Desktop/PREWORK_JX/homework/0503/"/>
    </mc:Choice>
  </mc:AlternateContent>
  <bookViews>
    <workbookView xWindow="60" yWindow="460" windowWidth="28600" windowHeight="15860"/>
  </bookViews>
  <sheets>
    <sheet name="Sheet2" sheetId="2" r:id="rId1"/>
    <sheet name="Sheet3" sheetId="3" r:id="rId2"/>
    <sheet name="Sheet4" sheetId="8" r:id="rId3"/>
    <sheet name="Sheet7" sheetId="11" r:id="rId4"/>
    <sheet name="Sheet1" sheetId="1" r:id="rId5"/>
    <sheet name="Sheet5" sheetId="9" r:id="rId6"/>
  </sheets>
  <definedNames>
    <definedName name="state">Sheet1!$F$2:$F$8</definedName>
  </definedNames>
  <calcPr calcId="150001" concurrentCalc="0"/>
  <pivotCaches>
    <pivotCache cacheId="10" r:id="rId7"/>
    <pivotCache cacheId="11" r:id="rId8"/>
    <pivotCache cacheId="20" r:id="rId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4112" i="1"/>
  <c r="V4113" i="1"/>
  <c r="V4114" i="1"/>
  <c r="V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V2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2" i="1"/>
  <c r="S4113" i="1"/>
  <c r="S4114" i="1"/>
  <c r="S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3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<sst xmlns="http://schemas.openxmlformats.org/spreadsheetml/2006/main" count="33076" uniqueCount="8415">
  <si>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</si>
  <si>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</si>
  <si>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</si>
  <si>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</si>
  <si>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</si>
  <si>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</si>
  <si>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</si>
  <si>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</si>
  <si>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</si>
  <si>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</si>
  <si>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</si>
  <si>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</si>
  <si>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</si>
  <si>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</si>
  <si>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</si>
  <si>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</si>
  <si>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</si>
  <si>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</si>
  <si>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</si>
  <si>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</si>
  <si>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</si>
  <si>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</si>
  <si>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</si>
  <si>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</si>
  <si>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</si>
  <si>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</si>
  <si>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</si>
  <si>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</si>
  <si>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</si>
  <si>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</si>
  <si>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</si>
  <si>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</si>
  <si>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</si>
  <si>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</si>
  <si>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</si>
  <si>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</si>
  <si>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</si>
  <si>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</si>
  <si>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</si>
  <si>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</si>
  <si>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</si>
  <si>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</si>
  <si>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</si>
  <si>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</si>
  <si>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</si>
  <si>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</si>
  <si>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</si>
  <si>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</si>
  <si>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</si>
  <si>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</si>
  <si>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</si>
  <si>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</si>
  <si>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</si>
  <si>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</si>
  <si>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</si>
  <si>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</si>
  <si>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</si>
  <si>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</si>
  <si>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</si>
  <si>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</si>
  <si>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</si>
  <si>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</si>
  <si>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</si>
  <si>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</si>
  <si>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</si>
  <si>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</si>
  <si>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</si>
  <si>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</si>
  <si>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</si>
  <si>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</si>
  <si>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</si>
  <si>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</si>
  <si>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</si>
  <si>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</si>
  <si>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</si>
  <si>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</si>
  <si>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</si>
  <si>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</si>
  <si>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</si>
  <si>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</si>
  <si>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</si>
  <si>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</si>
  <si>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</si>
  <si>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</si>
  <si>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</si>
  <si>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</si>
  <si>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</si>
  <si>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</si>
  <si>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</si>
  <si>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</si>
  <si>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</si>
  <si>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</si>
  <si>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</si>
  <si>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</si>
  <si>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</si>
  <si>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</si>
  <si>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</si>
  <si>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</si>
  <si>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</si>
  <si>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</si>
  <si>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</si>
  <si>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</si>
  <si>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</si>
  <si>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</si>
  <si>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</si>
  <si>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</si>
  <si>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</si>
  <si>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</si>
  <si>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</si>
  <si>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</si>
  <si>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</si>
  <si>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</si>
  <si>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</si>
  <si>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</si>
  <si>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</si>
  <si>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</si>
  <si>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</si>
  <si>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</si>
  <si>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</si>
  <si>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</si>
  <si>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</si>
  <si>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</si>
  <si>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</si>
  <si>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</si>
  <si>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</si>
  <si>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</si>
  <si>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</si>
  <si>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</si>
  <si>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</si>
  <si>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</si>
  <si>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</si>
  <si>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</si>
  <si>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</si>
  <si>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</si>
  <si>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</si>
  <si>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</si>
  <si>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</si>
  <si>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</si>
  <si>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</si>
  <si>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</si>
  <si>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</si>
  <si>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</si>
  <si>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</si>
  <si>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</si>
  <si>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</si>
  <si>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</si>
  <si>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</si>
  <si>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</si>
  <si>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</si>
  <si>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</si>
  <si>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</si>
  <si>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</si>
  <si>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</si>
  <si>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</si>
  <si>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</si>
  <si>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</si>
  <si>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</si>
  <si>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</si>
  <si>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</si>
  <si>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</si>
  <si>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</si>
  <si>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</si>
  <si>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</si>
  <si>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</si>
  <si>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</si>
  <si>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</si>
  <si>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</si>
  <si>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</si>
  <si>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</si>
  <si>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</si>
  <si>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</si>
  <si>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</si>
  <si>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</si>
  <si>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</si>
  <si>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</si>
  <si>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</si>
  <si>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</si>
  <si>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</si>
  <si>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</si>
  <si>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</si>
  <si>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</si>
  <si>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</si>
  <si>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</si>
  <si>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</si>
  <si>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</si>
  <si>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</si>
  <si>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</si>
  <si>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</si>
  <si>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</si>
  <si>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</si>
  <si>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</si>
  <si>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</si>
  <si>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</si>
  <si>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</si>
  <si>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</si>
  <si>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</si>
  <si>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</si>
  <si>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</si>
  <si>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</si>
  <si>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</si>
  <si>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</si>
  <si>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</si>
  <si>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</si>
  <si>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</si>
  <si>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</si>
  <si>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</si>
  <si>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</si>
  <si>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</si>
  <si>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</si>
  <si>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</si>
  <si>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</si>
  <si>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</si>
  <si>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</si>
  <si>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</si>
  <si>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</si>
  <si>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</si>
  <si>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</si>
  <si>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</si>
  <si>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</si>
  <si>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</si>
  <si>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</si>
  <si>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</si>
  <si>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</si>
  <si>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</si>
  <si>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</si>
  <si>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</si>
  <si>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</si>
  <si>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</si>
  <si>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</si>
  <si>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</si>
  <si>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</si>
  <si>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</si>
  <si>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</si>
  <si>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</si>
  <si>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</si>
  <si>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</si>
  <si>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</si>
  <si>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</si>
  <si>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</si>
  <si>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</si>
  <si>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</si>
  <si>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</si>
  <si>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</si>
  <si>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</si>
  <si>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</si>
  <si>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</si>
  <si>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</si>
  <si>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</si>
  <si>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</si>
  <si>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</si>
  <si>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</si>
  <si>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</si>
  <si>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</si>
  <si>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</si>
  <si>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</si>
  <si>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</si>
  <si>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</si>
  <si>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</si>
  <si>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</si>
  <si>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</si>
  <si>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</si>
  <si>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</si>
  <si>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</si>
  <si>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</si>
  <si>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</si>
  <si>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</si>
  <si>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</si>
  <si>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</si>
  <si>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</si>
  <si>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</si>
  <si>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</si>
  <si>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</si>
  <si>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</si>
  <si>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</si>
  <si>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</si>
  <si>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</si>
  <si>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</si>
  <si>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</si>
  <si>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</si>
  <si>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</si>
  <si>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</si>
  <si>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</si>
  <si>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</si>
  <si>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</si>
  <si>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</si>
  <si>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</si>
  <si>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</si>
  <si>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</si>
  <si>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</si>
  <si>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</si>
  <si>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</si>
  <si>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</si>
  <si>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</si>
  <si>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</si>
  <si>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</si>
  <si>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</si>
  <si>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</si>
  <si>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</si>
  <si>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</si>
  <si>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</si>
  <si>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</si>
  <si>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</si>
  <si>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</si>
  <si>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</si>
  <si>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</si>
  <si>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</si>
  <si>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</si>
  <si>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</si>
  <si>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</si>
  <si>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</si>
  <si>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</si>
  <si>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</si>
  <si>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</si>
  <si>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</si>
  <si>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</si>
  <si>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</si>
  <si>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</si>
  <si>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</si>
  <si>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</si>
  <si>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</si>
  <si>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</si>
  <si>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</si>
  <si>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</si>
  <si>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</si>
  <si>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</si>
  <si>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</si>
  <si>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</si>
  <si>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</si>
  <si>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</si>
  <si>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</si>
  <si>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</si>
  <si>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</si>
  <si>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</si>
  <si>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</si>
  <si>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</si>
  <si>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</si>
  <si>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</si>
  <si>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</si>
  <si>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</si>
  <si>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</si>
  <si>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</si>
  <si>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</si>
  <si>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</si>
  <si>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</si>
  <si>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</si>
  <si>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</si>
  <si>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</si>
  <si>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</si>
  <si>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</si>
  <si>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</si>
  <si>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</si>
  <si>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</si>
  <si>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</si>
  <si>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</si>
  <si>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</si>
  <si>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</si>
  <si>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</si>
  <si>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</si>
  <si>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</si>
  <si>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</si>
  <si>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</si>
  <si>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</si>
  <si>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</si>
  <si>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</si>
  <si>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</si>
  <si>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</si>
  <si>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</si>
  <si>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</si>
  <si>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</si>
  <si>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</si>
  <si>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</si>
  <si>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</si>
  <si>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</si>
  <si>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</si>
  <si>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</si>
  <si>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</si>
  <si>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</si>
  <si>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</si>
  <si>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</si>
  <si>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</si>
  <si>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</si>
  <si>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</si>
  <si>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</si>
  <si>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</si>
  <si>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</si>
  <si>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</si>
  <si>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</si>
  <si>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</si>
  <si>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</si>
  <si>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</si>
  <si>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</si>
  <si>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</si>
  <si>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</si>
  <si>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</si>
  <si>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</si>
  <si>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</si>
  <si>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</si>
  <si>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</si>
  <si>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</si>
  <si>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</si>
  <si>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</si>
  <si>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</si>
  <si>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</si>
  <si>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</si>
  <si>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</si>
  <si>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</si>
  <si>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</si>
  <si>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</si>
  <si>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</si>
  <si>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</si>
  <si>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</si>
  <si>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</si>
  <si>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</si>
  <si>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</si>
  <si>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</si>
  <si>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</si>
  <si>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</si>
  <si>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</si>
  <si>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</si>
  <si>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</si>
  <si>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</si>
  <si>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</si>
  <si>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</si>
  <si>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</si>
  <si>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</si>
  <si>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</si>
  <si>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</si>
  <si>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</si>
  <si>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</si>
  <si>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</si>
  <si>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</si>
  <si>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</si>
  <si>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</si>
  <si>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</si>
  <si>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</si>
  <si>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</si>
  <si>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</si>
  <si>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</si>
  <si>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</si>
  <si>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</si>
  <si>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</si>
  <si>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</si>
  <si>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</si>
  <si>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</si>
  <si>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</si>
  <si>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</si>
  <si>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</si>
  <si>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</si>
  <si>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</si>
  <si>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</si>
  <si>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</si>
  <si>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</si>
  <si>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</si>
  <si>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</si>
  <si>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</si>
  <si>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</si>
  <si>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</si>
  <si>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</si>
  <si>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</si>
  <si>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</si>
  <si>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</si>
  <si>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</si>
  <si>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</si>
  <si>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</si>
  <si>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</si>
  <si>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</si>
  <si>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</si>
  <si>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</si>
  <si>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</si>
  <si>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</si>
  <si>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</si>
  <si>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</si>
  <si>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</si>
  <si>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</si>
  <si>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</si>
  <si>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</si>
  <si>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</si>
  <si>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</si>
  <si>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</si>
  <si>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</si>
  <si>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</si>
  <si>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</si>
  <si>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</si>
  <si>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</si>
  <si>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</si>
  <si>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</si>
  <si>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</si>
  <si>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</si>
  <si>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</si>
  <si>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</si>
  <si>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</si>
  <si>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</si>
  <si>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</si>
  <si>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</si>
  <si>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</si>
  <si>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</si>
  <si>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</si>
  <si>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</si>
  <si>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</si>
  <si>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</si>
  <si>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</si>
  <si>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</si>
  <si>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</si>
  <si>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</si>
  <si>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</si>
  <si>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</si>
  <si>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</si>
  <si>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</si>
  <si>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</si>
  <si>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</si>
  <si>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</si>
  <si>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</si>
  <si>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</si>
  <si>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</si>
  <si>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</si>
  <si>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</si>
  <si>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</si>
  <si>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</si>
  <si>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</si>
  <si>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</si>
  <si>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</si>
  <si>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</si>
  <si>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</si>
  <si>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</si>
  <si>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</si>
  <si>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</si>
  <si>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</si>
  <si>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</si>
  <si>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</si>
  <si>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</si>
  <si>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</si>
  <si>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</si>
  <si>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</si>
  <si>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</si>
  <si>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</si>
  <si>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</si>
  <si>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</si>
  <si>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</si>
  <si>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</si>
  <si>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</si>
  <si>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</si>
  <si>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</si>
  <si>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</si>
  <si>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</si>
  <si>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</si>
  <si>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</si>
  <si>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</si>
  <si>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</si>
  <si>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</si>
  <si>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</si>
  <si>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</si>
  <si>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</si>
  <si>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</si>
  <si>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</si>
  <si>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</si>
  <si>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</si>
  <si>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</si>
  <si>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</si>
  <si>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</si>
  <si>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</si>
  <si>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</si>
  <si>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</si>
  <si>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</si>
  <si>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</si>
  <si>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</si>
  <si>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</si>
  <si>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</si>
  <si>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</si>
  <si>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</si>
  <si>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</si>
  <si>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</si>
  <si>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</si>
  <si>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</si>
  <si>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</si>
  <si>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</si>
  <si>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</si>
  <si>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</si>
  <si>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</si>
  <si>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</si>
  <si>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</si>
  <si>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</si>
  <si>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</si>
  <si>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</si>
  <si>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</si>
  <si>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</si>
  <si>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</si>
  <si>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</si>
  <si>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</si>
  <si>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</si>
  <si>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</si>
  <si>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</si>
  <si>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</si>
  <si>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</si>
  <si>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</si>
  <si>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</si>
  <si>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</si>
  <si>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</si>
  <si>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</si>
  <si>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</si>
  <si>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</si>
  <si>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</si>
  <si>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</si>
  <si>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</si>
  <si>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</si>
  <si>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</si>
  <si>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</si>
  <si>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</si>
  <si>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</si>
  <si>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</si>
  <si>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</si>
  <si>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</si>
  <si>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</si>
  <si>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</si>
  <si>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</si>
  <si>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</si>
  <si>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</si>
  <si>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</si>
  <si>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</si>
  <si>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</si>
  <si>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</si>
  <si>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</si>
  <si>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</si>
  <si>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</si>
  <si>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</si>
  <si>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</si>
  <si>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</si>
  <si>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</si>
  <si>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</si>
  <si>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</si>
  <si>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</si>
  <si>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</si>
  <si>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</si>
  <si>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</si>
  <si>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</si>
  <si>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</si>
  <si>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</si>
  <si>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</si>
  <si>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</si>
  <si>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</si>
  <si>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</si>
  <si>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</si>
  <si>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</si>
  <si>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</si>
  <si>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</si>
  <si>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</si>
  <si>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</si>
  <si>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</si>
  <si>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</si>
  <si>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</si>
  <si>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</si>
  <si>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</si>
  <si>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</si>
  <si>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</si>
  <si>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</si>
  <si>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</si>
  <si>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</si>
  <si>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</si>
  <si>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</si>
  <si>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</si>
  <si>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</si>
  <si>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</si>
  <si>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</si>
  <si>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</si>
  <si>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</si>
  <si>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</si>
  <si>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</si>
  <si>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</si>
  <si>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</si>
  <si>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</si>
  <si>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</si>
  <si>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</si>
  <si>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</si>
  <si>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</si>
  <si>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</si>
  <si>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</si>
  <si>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</si>
  <si>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</si>
  <si>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</si>
  <si>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</si>
  <si>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</si>
  <si>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</si>
  <si>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</si>
  <si>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</si>
  <si>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</si>
  <si>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</si>
  <si>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</si>
  <si>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</si>
  <si>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</si>
  <si>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</si>
  <si>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</si>
  <si>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</si>
  <si>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</si>
  <si>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</si>
  <si>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</si>
  <si>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</si>
  <si>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</si>
  <si>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</si>
  <si>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</si>
  <si>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</si>
  <si>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</si>
  <si>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</si>
  <si>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</si>
  <si>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</si>
  <si>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</si>
  <si>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</si>
  <si>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</si>
  <si>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</si>
  <si>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</si>
  <si>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</si>
  <si>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</si>
  <si>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</si>
  <si>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</si>
  <si>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</si>
  <si>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</si>
  <si>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</si>
  <si>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</si>
  <si>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</si>
  <si>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</si>
  <si>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</si>
  <si>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</si>
  <si>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</si>
  <si>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</si>
  <si>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</si>
  <si>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</si>
  <si>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</si>
  <si>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</si>
  <si>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</si>
  <si>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</si>
  <si>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</si>
  <si>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</si>
  <si>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</si>
  <si>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</si>
  <si>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</si>
  <si>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</si>
  <si>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</si>
  <si>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</si>
  <si>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</si>
  <si>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</si>
  <si>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</si>
  <si>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</si>
  <si>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</si>
  <si>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</si>
  <si>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</si>
  <si>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</si>
  <si>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</si>
  <si>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</si>
  <si>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</si>
  <si>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</si>
  <si>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</si>
  <si>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</si>
  <si>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</si>
  <si>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</si>
  <si>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</si>
  <si>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</si>
  <si>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</si>
  <si>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</si>
  <si>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</si>
  <si>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</si>
  <si>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</si>
  <si>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</si>
  <si>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</si>
  <si>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</si>
  <si>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</si>
  <si>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</si>
  <si>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</si>
  <si>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</si>
  <si>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</si>
  <si>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</si>
  <si>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</si>
  <si>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</si>
  <si>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</si>
  <si>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</si>
  <si>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</si>
  <si>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</si>
  <si>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</si>
  <si>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</si>
  <si>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</si>
  <si>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</si>
  <si>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</si>
  <si>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</si>
  <si>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</si>
  <si>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</si>
  <si>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</si>
  <si>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</si>
  <si>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</si>
  <si>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</si>
  <si>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</si>
  <si>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</si>
  <si>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</si>
  <si>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</si>
  <si>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</si>
  <si>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</si>
  <si>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</si>
  <si>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</si>
  <si>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</si>
  <si>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</si>
  <si>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</si>
  <si>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</si>
  <si>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</si>
  <si>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</si>
  <si>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</si>
  <si>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</si>
  <si>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</si>
  <si>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</si>
  <si>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</si>
  <si>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</si>
  <si>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</si>
  <si>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</si>
  <si>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</si>
  <si>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</si>
  <si>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</si>
  <si>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</si>
  <si>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</si>
  <si>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</si>
  <si>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</si>
  <si>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</si>
  <si>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</si>
  <si>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</si>
  <si>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</si>
  <si>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</si>
  <si>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</si>
  <si>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</si>
  <si>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</si>
  <si>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</si>
  <si>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</si>
  <si>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</si>
  <si>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</si>
  <si>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</si>
  <si>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</si>
  <si>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</si>
  <si>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</si>
  <si>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</si>
  <si>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</si>
  <si>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</si>
  <si>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</si>
  <si>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</si>
  <si>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</si>
  <si>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</si>
  <si>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</si>
  <si>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</si>
  <si>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</si>
  <si>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</si>
  <si>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</si>
  <si>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</si>
  <si>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</si>
  <si>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</si>
  <si>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</si>
  <si>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</si>
  <si>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</si>
  <si>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</si>
  <si>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</si>
  <si>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</si>
  <si>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</si>
  <si>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</si>
  <si>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</si>
  <si>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</si>
  <si>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</si>
  <si>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</si>
  <si>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</si>
  <si>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</si>
  <si>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</si>
  <si>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</si>
  <si>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</si>
  <si>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</si>
  <si>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</si>
  <si>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</si>
  <si>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</si>
  <si>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</si>
  <si>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</si>
  <si>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</si>
  <si>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</si>
  <si>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</si>
  <si>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</si>
  <si>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</si>
  <si>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</si>
  <si>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</si>
  <si>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</si>
  <si>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</si>
  <si>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</si>
  <si>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</si>
  <si>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</si>
  <si>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</si>
  <si>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</si>
  <si>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</si>
  <si>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</si>
  <si>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</si>
  <si>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</si>
  <si>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</si>
  <si>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</si>
  <si>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</si>
  <si>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</si>
  <si>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</si>
  <si>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</si>
  <si>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</si>
  <si>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</si>
  <si>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</si>
  <si>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</si>
  <si>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</si>
  <si>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</si>
  <si>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</si>
  <si>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</si>
  <si>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</si>
  <si>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</si>
  <si>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</si>
  <si>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</si>
  <si>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</si>
  <si>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</si>
  <si>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</si>
  <si>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</si>
  <si>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</si>
  <si>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</si>
  <si>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</si>
  <si>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</si>
  <si>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</si>
  <si>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</si>
  <si>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</si>
  <si>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</si>
  <si>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</si>
  <si>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</si>
  <si>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</si>
  <si>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</si>
  <si>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</si>
  <si>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</si>
  <si>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</si>
  <si>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</si>
  <si>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</si>
  <si>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</si>
  <si>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</si>
  <si>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</si>
  <si>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</si>
  <si>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</si>
  <si>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</si>
  <si>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</si>
  <si>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</si>
  <si>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</si>
  <si>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</si>
  <si>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</si>
  <si>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</si>
  <si>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</si>
  <si>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</si>
  <si>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</si>
  <si>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</si>
  <si>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</si>
  <si>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</si>
  <si>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</si>
  <si>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</si>
  <si>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</si>
  <si>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</si>
  <si>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</si>
  <si>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</si>
  <si>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</si>
  <si>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</si>
  <si>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</si>
  <si>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</si>
  <si>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</si>
  <si>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</si>
  <si>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</si>
  <si>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</si>
  <si>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</si>
  <si>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</si>
  <si>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</si>
  <si>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</si>
  <si>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</si>
  <si>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</si>
  <si>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</si>
  <si>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</si>
  <si>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</si>
  <si>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</si>
  <si>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</si>
  <si>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</si>
  <si>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</si>
  <si>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</si>
  <si>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</si>
  <si>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</si>
  <si>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</si>
  <si>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</si>
  <si>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</si>
  <si>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</si>
  <si>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</si>
  <si>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</si>
  <si>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</si>
  <si>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</si>
  <si>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</si>
  <si>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</si>
  <si>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</si>
  <si>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</si>
  <si>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</si>
  <si>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</si>
  <si>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</si>
  <si>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</si>
  <si>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</si>
  <si>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</si>
  <si>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</si>
  <si>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</si>
  <si>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</si>
  <si>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</si>
  <si>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</si>
  <si>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</si>
  <si>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</si>
  <si>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</si>
  <si>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</si>
  <si>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</si>
  <si>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</si>
  <si>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</si>
  <si>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</si>
  <si>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</si>
  <si>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</si>
  <si>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</si>
  <si>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</si>
  <si>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</si>
  <si>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</si>
  <si>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</si>
  <si>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</si>
  <si>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</si>
  <si>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</si>
  <si>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</si>
  <si>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</si>
  <si>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</si>
  <si>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</si>
  <si>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</si>
  <si>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</si>
  <si>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</si>
  <si>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</si>
  <si>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</si>
  <si>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</si>
  <si>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</si>
  <si>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</si>
  <si>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</si>
  <si>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</si>
  <si>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</si>
  <si>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</si>
  <si>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</si>
  <si>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</si>
  <si>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</si>
  <si>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</si>
  <si>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</si>
  <si>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</si>
  <si>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</si>
  <si>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</si>
  <si>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</si>
  <si>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</si>
  <si>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</si>
  <si>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</si>
  <si>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</si>
  <si>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</si>
  <si>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</si>
  <si>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</si>
  <si>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</si>
  <si>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</si>
  <si>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</si>
  <si>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</si>
  <si>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</si>
  <si>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</si>
  <si>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</si>
  <si>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</si>
  <si>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</si>
  <si>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</si>
  <si>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</si>
  <si>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</si>
  <si>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</si>
  <si>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</si>
  <si>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</si>
  <si>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</si>
  <si>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</si>
  <si>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</si>
  <si>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</si>
  <si>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</si>
  <si>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</si>
  <si>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</si>
  <si>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</si>
  <si>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</si>
  <si>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</si>
  <si>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</si>
  <si>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</si>
  <si>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</si>
  <si>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</si>
  <si>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</si>
  <si>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</si>
  <si>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</si>
  <si>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</si>
  <si>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</si>
  <si>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</si>
  <si>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</si>
  <si>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</si>
  <si>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</si>
  <si>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</si>
  <si>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</si>
  <si>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</si>
  <si>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</si>
  <si>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</si>
  <si>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</si>
  <si>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</si>
  <si>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</si>
  <si>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</si>
  <si>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</si>
  <si>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</si>
  <si>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</si>
  <si>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</si>
  <si>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</si>
  <si>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</si>
  <si>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</si>
  <si>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</si>
  <si>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</si>
  <si>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</si>
  <si>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</si>
  <si>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</si>
  <si>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</si>
  <si>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</si>
  <si>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</si>
  <si>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</si>
  <si>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</si>
  <si>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</si>
  <si>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</si>
  <si>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</si>
  <si>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</si>
  <si>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</si>
  <si>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</si>
  <si>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</si>
  <si>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</si>
  <si>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</si>
  <si>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</si>
  <si>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</si>
  <si>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</si>
  <si>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</si>
  <si>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</si>
  <si>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</si>
  <si>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</si>
  <si>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</si>
  <si>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</si>
  <si>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</si>
  <si>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</si>
  <si>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</si>
  <si>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</si>
  <si>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</si>
  <si>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</si>
  <si>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</si>
  <si>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</si>
  <si>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</si>
  <si>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</si>
  <si>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</si>
  <si>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</si>
  <si>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</si>
  <si>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</si>
  <si>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</si>
  <si>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</si>
  <si>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</si>
  <si>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</si>
  <si>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</si>
  <si>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</si>
  <si>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</si>
  <si>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</si>
  <si>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</si>
  <si>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</si>
  <si>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</si>
  <si>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</si>
  <si>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</si>
  <si>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</si>
  <si>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</si>
  <si>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</si>
  <si>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</si>
  <si>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</si>
  <si>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</si>
  <si>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</si>
  <si>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</si>
  <si>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</si>
  <si>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</si>
  <si>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</si>
  <si>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</si>
  <si>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</si>
  <si>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</si>
  <si>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</si>
  <si>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</si>
  <si>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</si>
  <si>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</si>
  <si>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</si>
  <si>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</si>
  <si>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</si>
  <si>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</si>
  <si>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</si>
  <si>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</si>
  <si>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</si>
  <si>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</si>
  <si>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</si>
  <si>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</si>
  <si>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</si>
  <si>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</si>
  <si>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</si>
  <si>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</si>
  <si>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</si>
  <si>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</si>
  <si>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</si>
  <si>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</si>
  <si>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</si>
  <si>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</si>
  <si>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</si>
  <si>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</si>
  <si>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</si>
  <si>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</si>
  <si>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</si>
  <si>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</si>
  <si>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</si>
  <si>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</si>
  <si>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</si>
  <si>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</si>
  <si>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</si>
  <si>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</si>
  <si>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</si>
  <si>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</si>
  <si>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</si>
  <si>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</si>
  <si>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</si>
  <si>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</si>
  <si>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</si>
  <si>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</si>
  <si>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</si>
  <si>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</si>
  <si>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</si>
  <si>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</si>
  <si>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</si>
  <si>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</si>
  <si>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</si>
  <si>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</si>
  <si>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</si>
  <si>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</si>
  <si>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</si>
  <si>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</si>
  <si>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</si>
  <si>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</si>
  <si>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</si>
  <si>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</si>
  <si>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</si>
  <si>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</si>
  <si>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</si>
  <si>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</si>
  <si>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</si>
  <si>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</si>
  <si>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</si>
  <si>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</si>
  <si>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</si>
  <si>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</si>
  <si>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</si>
  <si>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</si>
  <si>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</si>
  <si>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</si>
  <si>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</si>
  <si>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</si>
  <si>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</si>
  <si>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</si>
  <si>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</si>
  <si>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</si>
  <si>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</si>
  <si>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</si>
  <si>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</si>
  <si>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</si>
  <si>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</si>
  <si>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</si>
  <si>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</si>
  <si>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</si>
  <si>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</si>
  <si>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</si>
  <si>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</si>
  <si>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</si>
  <si>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</si>
  <si>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</si>
  <si>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</si>
  <si>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</si>
  <si>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</si>
  <si>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</si>
  <si>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</si>
  <si>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</si>
  <si>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</si>
  <si>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</si>
  <si>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</si>
  <si>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</si>
  <si>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</si>
  <si>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</si>
  <si>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</si>
  <si>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</si>
  <si>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</si>
  <si>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</si>
  <si>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</si>
  <si>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</si>
  <si>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</si>
  <si>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</si>
  <si>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</si>
  <si>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</si>
  <si>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</si>
  <si>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</si>
  <si>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</si>
  <si>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</si>
  <si>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</si>
  <si>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</si>
  <si>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</si>
  <si>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</si>
  <si>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</si>
  <si>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</si>
  <si>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</si>
  <si>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</si>
  <si>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</si>
  <si>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</si>
  <si>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</si>
  <si>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</si>
  <si>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</si>
  <si>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</si>
  <si>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</si>
  <si>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</si>
  <si>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</si>
  <si>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</si>
  <si>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</si>
  <si>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</si>
  <si>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</si>
  <si>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</si>
  <si>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</si>
  <si>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</si>
  <si>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</si>
  <si>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</si>
  <si>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</si>
  <si>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</si>
  <si>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</si>
  <si>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</si>
  <si>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</si>
  <si>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</si>
  <si>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</si>
  <si>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</si>
  <si>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</si>
  <si>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</si>
  <si>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</si>
  <si>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</si>
  <si>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</si>
  <si>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</si>
  <si>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</si>
  <si>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</si>
  <si>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</si>
  <si>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</si>
  <si>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</si>
  <si>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</si>
  <si>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</si>
  <si>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</si>
  <si>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</si>
  <si>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</si>
  <si>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</si>
  <si>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</si>
  <si>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</si>
  <si>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</si>
  <si>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</si>
  <si>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</si>
  <si>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</si>
  <si>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</si>
  <si>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</si>
  <si>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</si>
  <si>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</si>
  <si>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</si>
  <si>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</si>
  <si>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</si>
  <si>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</si>
  <si>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</si>
  <si>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</si>
  <si>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</si>
  <si>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</si>
  <si>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</si>
  <si>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</si>
  <si>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</si>
  <si>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</si>
  <si>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</si>
  <si>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</si>
  <si>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</si>
  <si>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</si>
  <si>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</si>
  <si>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</si>
  <si>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</si>
  <si>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</si>
  <si>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</si>
  <si>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</si>
  <si>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</si>
  <si>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</si>
  <si>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</si>
  <si>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</si>
  <si>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</si>
  <si>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</si>
  <si>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</si>
  <si>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</si>
  <si>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</si>
  <si>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</si>
  <si>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</si>
  <si>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</si>
  <si>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</si>
  <si>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</si>
  <si>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</si>
  <si>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</si>
  <si>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</si>
  <si>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</si>
  <si>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</si>
  <si>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</si>
  <si>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</si>
  <si>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</si>
  <si>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</si>
  <si>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</si>
  <si>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</si>
  <si>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</si>
  <si>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</si>
  <si>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</si>
  <si>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</si>
  <si>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</si>
  <si>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</si>
  <si>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</si>
  <si>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</si>
  <si>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</si>
  <si>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</si>
  <si>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</si>
  <si>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</si>
  <si>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</si>
  <si>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</si>
  <si>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</si>
  <si>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</si>
  <si>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</si>
  <si>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</si>
  <si>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</si>
  <si>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</si>
  <si>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</si>
  <si>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</si>
  <si>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</si>
  <si>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</si>
  <si>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</si>
  <si>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</si>
  <si>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</si>
  <si>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</si>
  <si>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</si>
  <si>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</si>
  <si>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</si>
  <si>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</si>
  <si>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</si>
  <si>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</si>
  <si>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</si>
  <si>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</si>
  <si>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</si>
  <si>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</si>
  <si>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</si>
  <si>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</si>
  <si>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</si>
  <si>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</si>
  <si>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</si>
  <si>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</si>
  <si>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</si>
  <si>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</si>
  <si>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</si>
  <si>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</si>
  <si>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</si>
  <si>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</si>
  <si>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</si>
  <si>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</si>
  <si>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</si>
  <si>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</si>
  <si>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</si>
  <si>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</si>
  <si>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</si>
  <si>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</si>
  <si>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</si>
  <si>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</si>
  <si>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</si>
  <si>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</si>
  <si>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</si>
  <si>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</si>
  <si>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</si>
  <si>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</si>
  <si>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</si>
  <si>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</si>
  <si>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</si>
  <si>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</si>
  <si>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</si>
  <si>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</si>
  <si>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</si>
  <si>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</si>
  <si>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</si>
  <si>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</si>
  <si>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</si>
  <si>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</si>
  <si>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</si>
  <si>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</si>
  <si>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</si>
  <si>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</si>
  <si>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</si>
  <si>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</si>
  <si>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</si>
  <si>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</si>
  <si>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</si>
  <si>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</si>
  <si>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</si>
  <si>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</si>
  <si>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</si>
  <si>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</si>
  <si>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</si>
  <si>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</si>
  <si>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</si>
  <si>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</si>
  <si>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</si>
  <si>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</si>
  <si>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</si>
  <si>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</si>
  <si>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</si>
  <si>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</si>
  <si>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</si>
  <si>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</si>
  <si>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</si>
  <si>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</si>
  <si>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</si>
  <si>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</si>
  <si>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</si>
  <si>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</si>
  <si>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</si>
  <si>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</si>
  <si>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</si>
  <si>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</si>
  <si>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</si>
  <si>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</si>
  <si>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</si>
  <si>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</si>
  <si>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</si>
  <si>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</si>
  <si>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</si>
  <si>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</si>
  <si>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</si>
  <si>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</si>
  <si>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</si>
  <si>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</si>
  <si>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</si>
  <si>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</si>
  <si>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</si>
  <si>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</si>
  <si>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</si>
  <si>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</si>
  <si>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</si>
  <si>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</si>
  <si>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</si>
  <si>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</si>
  <si>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</si>
  <si>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</si>
  <si>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</si>
  <si>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</si>
  <si>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</si>
  <si>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</si>
  <si>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</si>
  <si>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</si>
  <si>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</si>
  <si>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</si>
  <si>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</si>
  <si>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</si>
  <si>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</si>
  <si>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</si>
  <si>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</si>
  <si>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</si>
  <si>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</si>
  <si>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</si>
  <si>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</si>
  <si>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</si>
  <si>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</si>
  <si>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</si>
  <si>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</si>
  <si>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</si>
  <si>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</si>
  <si>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</si>
  <si>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</si>
  <si>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</si>
  <si>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</si>
  <si>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</si>
  <si>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</si>
  <si>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</si>
  <si>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</si>
  <si>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</si>
  <si>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</si>
  <si>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</si>
  <si>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</si>
  <si>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</si>
  <si>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</si>
  <si>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</si>
  <si>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</si>
  <si>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</si>
  <si>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</si>
  <si>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</si>
  <si>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</si>
  <si>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</si>
  <si>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</si>
  <si>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</si>
  <si>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</si>
  <si>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</si>
  <si>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</si>
  <si>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</si>
  <si>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</si>
  <si>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</si>
  <si>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</si>
  <si>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</si>
  <si>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</si>
  <si>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</si>
  <si>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</si>
  <si>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</si>
  <si>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</si>
  <si>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</si>
  <si>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</si>
  <si>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</si>
  <si>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</si>
  <si>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</si>
  <si>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</si>
  <si>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</si>
  <si>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</si>
  <si>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</si>
  <si>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</si>
  <si>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</si>
  <si>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</si>
  <si>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</si>
  <si>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</si>
  <si>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</si>
  <si>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</si>
  <si>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</si>
  <si>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</si>
  <si>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</si>
  <si>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</si>
  <si>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</si>
  <si>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</si>
  <si>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</si>
  <si>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</si>
  <si>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</si>
  <si>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</si>
  <si>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</si>
  <si>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</si>
  <si>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</si>
  <si>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</si>
  <si>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</si>
  <si>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</si>
  <si>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</si>
  <si>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</si>
  <si>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</si>
  <si>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</si>
  <si>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</si>
  <si>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</si>
  <si>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</si>
  <si>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</si>
  <si>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</si>
  <si>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</si>
  <si>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</si>
  <si>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</si>
  <si>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</si>
  <si>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</si>
  <si>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</si>
  <si>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</si>
  <si>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</si>
  <si>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</si>
  <si>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</si>
  <si>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</si>
  <si>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</si>
  <si>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</si>
  <si>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</si>
  <si>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</si>
  <si>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</si>
  <si>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</si>
  <si>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</si>
  <si>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</si>
  <si>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</si>
  <si>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</si>
  <si>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</si>
  <si>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</si>
  <si>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</si>
  <si>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</si>
  <si>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</si>
  <si>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</si>
  <si>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</si>
  <si>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</si>
  <si>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</si>
  <si>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</si>
  <si>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</si>
  <si>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</si>
  <si>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</si>
  <si>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</si>
  <si>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</si>
  <si>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</si>
  <si>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</si>
  <si>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</si>
  <si>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</si>
  <si>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</si>
  <si>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</si>
  <si>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</si>
  <si>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</si>
  <si>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</si>
  <si>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</si>
  <si>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</si>
  <si>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</si>
  <si>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</si>
  <si>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</si>
  <si>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</si>
  <si>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</si>
  <si>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</si>
  <si>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</si>
  <si>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</si>
  <si>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</si>
  <si>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</si>
  <si>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</si>
  <si>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</si>
  <si>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</si>
  <si>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</si>
  <si>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</si>
  <si>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</si>
  <si>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</si>
  <si>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</si>
  <si>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</si>
  <si>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</si>
  <si>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</si>
  <si>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</si>
  <si>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</si>
  <si>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</si>
  <si>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</si>
  <si>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</si>
  <si>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</si>
  <si>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</si>
  <si>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</si>
  <si>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</si>
  <si>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</si>
  <si>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</si>
  <si>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</si>
  <si>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</si>
  <si>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</si>
  <si>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</si>
  <si>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</si>
  <si>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</si>
  <si>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</si>
  <si>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</si>
  <si>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</si>
  <si>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</si>
  <si>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</si>
  <si>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</si>
  <si>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</si>
  <si>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</si>
  <si>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</si>
  <si>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</si>
  <si>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</si>
  <si>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</si>
  <si>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</si>
  <si>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</si>
  <si>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</si>
  <si>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</si>
  <si>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</si>
  <si>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</si>
  <si>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</si>
  <si>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</si>
  <si>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</si>
  <si>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</si>
  <si>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</si>
  <si>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</si>
  <si>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</si>
  <si>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</si>
  <si>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</si>
  <si>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</si>
  <si>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</si>
  <si>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</si>
  <si>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</si>
  <si>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</si>
  <si>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</si>
  <si>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</si>
  <si>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</si>
  <si>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</si>
  <si>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</si>
  <si>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</si>
  <si>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</si>
  <si>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</si>
  <si>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</si>
  <si>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</si>
  <si>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</si>
  <si>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</si>
  <si>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</si>
  <si>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</si>
  <si>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</si>
  <si>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</si>
  <si>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</si>
  <si>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</si>
  <si>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</si>
  <si>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</si>
  <si>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</si>
  <si>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</si>
  <si>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</si>
  <si>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</si>
  <si>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</si>
  <si>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</si>
  <si>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</si>
  <si>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</si>
  <si>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</si>
  <si>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</si>
  <si>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</si>
  <si>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</si>
  <si>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</si>
  <si>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</si>
  <si>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</si>
  <si>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</si>
  <si>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</si>
  <si>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</si>
  <si>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</si>
  <si>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</si>
  <si>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</si>
  <si>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</si>
  <si>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</si>
  <si>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</si>
  <si>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</si>
  <si>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</si>
  <si>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</si>
  <si>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</si>
  <si>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</si>
  <si>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</si>
  <si>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</si>
  <si>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</si>
  <si>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</si>
  <si>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</si>
  <si>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</si>
  <si>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</si>
  <si>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</si>
  <si>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</si>
  <si>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</si>
  <si>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</si>
  <si>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</si>
  <si>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</si>
  <si>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</si>
  <si>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</si>
  <si>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</si>
  <si>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</si>
  <si>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</si>
  <si>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</si>
  <si>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</si>
  <si>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</si>
  <si>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</si>
  <si>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</si>
  <si>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</si>
  <si>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</si>
  <si>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</si>
  <si>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</si>
  <si>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</si>
  <si>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</si>
  <si>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</si>
  <si>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</si>
  <si>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</si>
  <si>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</si>
  <si>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</si>
  <si>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</si>
  <si>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</si>
  <si>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</si>
  <si>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</si>
  <si>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</si>
  <si>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</si>
  <si>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</si>
  <si>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</si>
  <si>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</si>
  <si>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</si>
  <si>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</si>
  <si>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</si>
  <si>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</si>
  <si>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</si>
  <si>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</si>
  <si>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</si>
  <si>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</si>
  <si>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</si>
  <si>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</si>
  <si>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</si>
  <si>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</si>
  <si>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</si>
  <si>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</si>
  <si>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</si>
  <si>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</si>
  <si>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</si>
  <si>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</si>
  <si>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</si>
  <si>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</si>
  <si>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</si>
  <si>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</si>
  <si>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</si>
  <si>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</si>
  <si>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</si>
  <si>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</si>
  <si>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</si>
  <si>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</si>
  <si>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</si>
  <si>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</si>
  <si>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</si>
  <si>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</si>
  <si>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</si>
  <si>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</si>
  <si>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</si>
  <si>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</si>
  <si>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</si>
  <si>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</si>
  <si>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</si>
  <si>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</si>
  <si>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</si>
  <si>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</si>
  <si>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</si>
  <si>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</si>
  <si>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</si>
  <si>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</si>
  <si>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</si>
  <si>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</si>
  <si>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</si>
  <si>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</si>
  <si>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</si>
  <si>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</si>
  <si>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</si>
  <si>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</si>
  <si>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</si>
  <si>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</si>
  <si>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</si>
  <si>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</si>
  <si>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</si>
  <si>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</si>
  <si>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</si>
  <si>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</si>
  <si>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</si>
  <si>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</si>
  <si>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</si>
  <si>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</si>
  <si>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</si>
  <si>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</si>
  <si>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</si>
  <si>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</si>
  <si>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</si>
  <si>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</si>
  <si>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</si>
  <si>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</si>
  <si>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</si>
  <si>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</si>
  <si>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</si>
  <si>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</si>
  <si>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</si>
  <si>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</si>
  <si>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</si>
  <si>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</si>
  <si>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</si>
  <si>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</si>
  <si>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</si>
  <si>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</si>
  <si>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</si>
  <si>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</si>
  <si>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</si>
  <si>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</si>
  <si>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</si>
  <si>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</si>
  <si>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</si>
  <si>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</si>
  <si>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</si>
  <si>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</si>
  <si>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</si>
  <si>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</si>
  <si>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</si>
  <si>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</si>
  <si>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</si>
  <si>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</si>
  <si>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</si>
  <si>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</si>
  <si>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</si>
  <si>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</si>
  <si>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</si>
  <si>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</si>
  <si>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</si>
  <si>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</si>
  <si>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</si>
  <si>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</si>
  <si>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</si>
  <si>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</si>
  <si>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</si>
  <si>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</si>
  <si>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</si>
  <si>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</si>
  <si>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</si>
  <si>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</si>
  <si>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</si>
  <si>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</si>
  <si>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</si>
  <si>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</si>
  <si>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</si>
  <si>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</si>
  <si>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</si>
  <si>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</si>
  <si>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</si>
  <si>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</si>
  <si>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</si>
  <si>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</si>
  <si>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</si>
  <si>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</si>
  <si>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</si>
  <si>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</si>
  <si>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</si>
  <si>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</si>
  <si>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</si>
  <si>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</si>
  <si>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</si>
  <si>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</si>
  <si>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</si>
  <si>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</si>
  <si>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</si>
  <si>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</si>
  <si>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</si>
  <si>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</si>
  <si>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</si>
  <si>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</si>
  <si>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</si>
  <si>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</si>
  <si>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</si>
  <si>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</si>
  <si>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</si>
  <si>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</si>
  <si>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</si>
  <si>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</si>
  <si>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</si>
  <si>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</si>
  <si>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</si>
  <si>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</si>
  <si>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</si>
  <si>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</si>
  <si>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</si>
  <si>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</si>
  <si>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</si>
  <si>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</si>
  <si>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</si>
  <si>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</si>
  <si>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</si>
  <si>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</si>
  <si>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</si>
  <si>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</si>
  <si>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</si>
  <si>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</si>
  <si>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</si>
  <si>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</si>
  <si>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</si>
  <si>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</si>
  <si>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</si>
  <si>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</si>
  <si>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</si>
  <si>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</si>
  <si>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</si>
  <si>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</si>
  <si>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</si>
  <si>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</si>
  <si>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</si>
  <si>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</si>
  <si>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</si>
  <si>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</si>
  <si>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</si>
  <si>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</si>
  <si>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</si>
  <si>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</si>
  <si>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</si>
  <si>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</si>
  <si>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</si>
  <si>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</si>
  <si>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</si>
  <si>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</si>
  <si>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</si>
  <si>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</si>
  <si>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</si>
  <si>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</si>
  <si>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</si>
  <si>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</si>
  <si>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</si>
  <si>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</si>
  <si>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</si>
  <si>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</si>
  <si>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</si>
  <si>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</si>
  <si>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</si>
  <si>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</si>
  <si>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</si>
  <si>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</si>
  <si>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</si>
  <si>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</si>
  <si>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</si>
  <si>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</si>
  <si>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</si>
  <si>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</si>
  <si>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</si>
  <si>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</si>
  <si>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</si>
  <si>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</si>
  <si>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</si>
  <si>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</si>
  <si>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</si>
  <si>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</si>
  <si>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</si>
  <si>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</si>
  <si>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</si>
  <si>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</si>
  <si>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</si>
  <si>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</si>
  <si>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</si>
  <si>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</si>
  <si>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</si>
  <si>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</si>
  <si>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</si>
  <si>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</si>
  <si>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</si>
  <si>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</si>
  <si>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</si>
  <si>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</si>
  <si>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</si>
  <si>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</si>
  <si>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</si>
  <si>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</si>
  <si>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</si>
  <si>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</si>
  <si>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</si>
  <si>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</si>
  <si>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</si>
  <si>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</si>
  <si>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</si>
  <si>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</si>
  <si>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</si>
  <si>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</si>
  <si>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</si>
  <si>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</si>
  <si>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</si>
  <si>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</si>
  <si>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</si>
  <si>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</si>
  <si>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</si>
  <si>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</si>
  <si>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</si>
  <si>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</si>
  <si>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</si>
  <si>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</si>
  <si>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</si>
  <si>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</si>
  <si>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</si>
  <si>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</si>
  <si>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</si>
  <si>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</si>
  <si>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</si>
  <si>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</si>
  <si>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</si>
  <si>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</si>
  <si>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</si>
  <si>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</si>
  <si>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</si>
  <si>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</si>
  <si>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</si>
  <si>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</si>
  <si>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</si>
  <si>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</si>
  <si>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</si>
  <si>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</si>
  <si>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</si>
  <si>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</si>
  <si>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</si>
  <si>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</si>
  <si>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</si>
  <si>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</si>
  <si>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</si>
  <si>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</si>
  <si>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</si>
  <si>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</si>
  <si>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</si>
  <si>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</si>
  <si>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</si>
  <si>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</si>
  <si>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</si>
  <si>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</si>
  <si>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</si>
  <si>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</si>
  <si>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</si>
  <si>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</si>
  <si>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</si>
  <si>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</si>
  <si>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</si>
  <si>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</si>
  <si>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</si>
  <si>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</si>
  <si>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</si>
  <si>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</si>
  <si>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</si>
  <si>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</si>
  <si>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</si>
  <si>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</si>
  <si>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</si>
  <si>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</si>
  <si>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</si>
  <si>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</si>
  <si>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</si>
  <si>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</si>
  <si>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</si>
  <si>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</si>
  <si>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</si>
  <si>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</si>
  <si>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</si>
  <si>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</si>
  <si>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</si>
  <si>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</si>
  <si>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</si>
  <si>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</si>
  <si>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</si>
  <si>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</si>
  <si>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</si>
  <si>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</si>
  <si>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</si>
  <si>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</si>
  <si>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</si>
  <si>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</si>
  <si>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</si>
  <si>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</si>
  <si>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</si>
  <si>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</si>
  <si>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</si>
  <si>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</si>
  <si>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</si>
  <si>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</si>
  <si>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</si>
  <si>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</si>
  <si>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</si>
  <si>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</si>
  <si>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</si>
  <si>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</si>
  <si>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</si>
  <si>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</si>
  <si>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</si>
  <si>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</si>
  <si>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</si>
  <si>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</si>
  <si>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</si>
  <si>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</si>
  <si>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</si>
  <si>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</si>
  <si>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</si>
  <si>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</si>
  <si>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</si>
  <si>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</si>
  <si>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</si>
  <si>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</si>
  <si>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</si>
  <si>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</si>
  <si>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</si>
  <si>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</si>
  <si>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</si>
  <si>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</si>
  <si>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</si>
  <si>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</si>
  <si>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</si>
  <si>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</si>
  <si>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</si>
  <si>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</si>
  <si>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</si>
  <si>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</si>
  <si>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</si>
  <si>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</si>
  <si>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</si>
  <si>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</si>
  <si>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</si>
  <si>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</si>
  <si>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</si>
  <si>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</si>
  <si>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</si>
  <si>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</si>
  <si>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</si>
  <si>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</si>
  <si>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</si>
  <si>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</si>
  <si>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</si>
  <si>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</si>
  <si>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</si>
  <si>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</si>
  <si>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</si>
  <si>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</si>
  <si>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</si>
  <si>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</si>
  <si>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</si>
  <si>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</si>
  <si>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</si>
  <si>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</si>
  <si>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</si>
  <si>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</si>
  <si>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</si>
  <si>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</si>
  <si>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</si>
  <si>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</si>
  <si>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</si>
  <si>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</si>
  <si>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</si>
  <si>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</si>
  <si>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</si>
  <si>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</si>
  <si>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</si>
  <si>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</si>
  <si>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</si>
  <si>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</si>
  <si>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</si>
  <si>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</si>
  <si>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</si>
  <si>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</si>
  <si>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</si>
  <si>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</si>
  <si>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</si>
  <si>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</si>
  <si>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</si>
  <si>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</si>
  <si>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</si>
  <si>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</si>
  <si>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</si>
  <si>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</si>
  <si>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</si>
  <si>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</si>
  <si>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</si>
  <si>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</si>
  <si>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</si>
  <si>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</si>
  <si>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</si>
  <si>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</si>
  <si>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</si>
  <si>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</si>
  <si>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</si>
  <si>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</si>
  <si>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</si>
  <si>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</si>
  <si>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</si>
  <si>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</si>
  <si>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</si>
  <si>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</si>
  <si>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</si>
  <si>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</si>
  <si>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</si>
  <si>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</si>
  <si>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</si>
  <si>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</si>
  <si>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</si>
  <si>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</si>
  <si>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</si>
  <si>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</si>
  <si>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</si>
  <si>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</si>
  <si>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</si>
  <si>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</si>
  <si>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</si>
  <si>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</si>
  <si>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</si>
  <si>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</si>
  <si>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</si>
  <si>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</si>
  <si>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</si>
  <si>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</si>
  <si>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</si>
  <si>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</si>
  <si>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</si>
  <si>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</si>
  <si>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</si>
  <si>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</si>
  <si>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</si>
  <si>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</si>
  <si>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</si>
  <si>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</si>
  <si>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</si>
  <si>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</si>
  <si>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</si>
  <si>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</si>
  <si>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</si>
  <si>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</si>
  <si>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</si>
  <si>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</si>
  <si>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</si>
  <si>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</si>
  <si>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</si>
  <si>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</si>
  <si>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</si>
  <si>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</si>
  <si>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</si>
  <si>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</si>
  <si>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</si>
  <si>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</si>
  <si>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</si>
  <si>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</si>
  <si>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</si>
  <si>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</si>
  <si>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</si>
  <si>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</si>
  <si>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</si>
  <si>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</si>
  <si>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</si>
  <si>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</si>
  <si>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</si>
  <si>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</si>
  <si>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</si>
  <si>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</si>
  <si>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</si>
  <si>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</si>
  <si>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</si>
  <si>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</si>
  <si>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</si>
  <si>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</si>
  <si>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</si>
  <si>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</si>
  <si>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</si>
  <si>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</si>
  <si>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</si>
  <si>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</si>
  <si>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</si>
  <si>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</si>
  <si>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</si>
  <si>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</si>
  <si>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</si>
  <si>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</si>
  <si>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</si>
  <si>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</si>
  <si>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</si>
  <si>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</si>
  <si>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</si>
  <si>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</si>
  <si>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</si>
  <si>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</si>
  <si>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</si>
  <si>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</si>
  <si>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</si>
  <si>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</si>
  <si>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</si>
  <si>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</si>
  <si>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</si>
  <si>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</si>
  <si>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</si>
  <si>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</si>
  <si>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</si>
  <si>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</si>
  <si>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</si>
  <si>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</si>
  <si>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</si>
  <si>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</si>
  <si>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</si>
  <si>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</si>
  <si>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</si>
  <si>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</si>
  <si>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</si>
  <si>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</si>
  <si>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</si>
  <si>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</si>
  <si>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</si>
  <si>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</si>
  <si>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</si>
  <si>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</si>
  <si>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</si>
  <si>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</si>
  <si>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</si>
  <si>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</si>
  <si>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</si>
  <si>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</si>
  <si>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</si>
  <si>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</si>
  <si>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</si>
  <si>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</si>
  <si>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</si>
  <si>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</si>
  <si>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</si>
  <si>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</si>
  <si>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</si>
  <si>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</si>
  <si>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</si>
  <si>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</si>
  <si>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</si>
  <si>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</si>
  <si>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</si>
  <si>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</si>
  <si>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</si>
  <si>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</si>
  <si>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</si>
  <si>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</si>
  <si>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</si>
  <si>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</si>
  <si>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</si>
  <si>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</si>
  <si>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</si>
  <si>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</si>
  <si>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</si>
  <si>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</si>
  <si>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</si>
  <si>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</si>
  <si>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</si>
  <si>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</si>
  <si>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</si>
  <si>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</si>
  <si>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</si>
  <si>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</si>
  <si>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</si>
  <si>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</si>
  <si>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</si>
  <si>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</si>
  <si>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</si>
  <si>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</si>
  <si>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</si>
  <si>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</si>
  <si>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</si>
  <si>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</si>
  <si>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</si>
  <si>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</si>
  <si>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</si>
  <si>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</si>
  <si>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</si>
  <si>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</si>
  <si>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</si>
  <si>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</si>
  <si>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</si>
  <si>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</si>
  <si>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</si>
  <si>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</si>
  <si>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</si>
  <si>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</si>
  <si>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</si>
  <si>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</si>
  <si>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</si>
  <si>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</si>
  <si>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</si>
  <si>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</si>
  <si>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</si>
  <si>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</si>
  <si>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</si>
  <si>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</si>
  <si>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</si>
  <si>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</si>
  <si>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</si>
  <si>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</si>
  <si>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</si>
  <si>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</si>
  <si>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</si>
  <si>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</si>
  <si>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</si>
  <si>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</si>
  <si>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</si>
  <si>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</si>
  <si>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</si>
  <si>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</si>
  <si>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</si>
  <si>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</si>
  <si>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</si>
  <si>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</si>
  <si>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</si>
  <si>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</si>
  <si>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</si>
  <si>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</si>
  <si>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</si>
  <si>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</si>
  <si>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</si>
  <si>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</si>
  <si>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</si>
  <si>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</si>
  <si>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</si>
  <si>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</si>
  <si>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</si>
  <si>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</si>
  <si>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</si>
  <si>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</si>
  <si>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</si>
  <si>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</si>
  <si>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</si>
  <si>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</si>
  <si>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</si>
  <si>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</si>
  <si>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</si>
  <si>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</si>
  <si>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</si>
  <si>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</si>
  <si>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</si>
  <si>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</si>
  <si>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</si>
  <si>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</si>
  <si>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</si>
  <si>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</si>
  <si>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</si>
  <si>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</si>
  <si>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</si>
  <si>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</si>
  <si>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</si>
  <si>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</si>
  <si>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</si>
  <si>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</si>
  <si>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</si>
  <si>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</si>
  <si>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</si>
  <si>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</si>
  <si>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</si>
  <si>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</si>
  <si>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</si>
  <si>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</si>
  <si>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</si>
  <si>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</si>
  <si>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</si>
  <si>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</si>
  <si>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</si>
  <si>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</si>
  <si>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</si>
  <si>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</si>
  <si>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</si>
  <si>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</si>
  <si>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</si>
  <si>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</si>
  <si>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</si>
  <si>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</si>
  <si>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</si>
  <si>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</si>
  <si>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</si>
  <si>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</si>
  <si>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</si>
  <si>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</si>
  <si>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</si>
  <si>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</si>
  <si>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</si>
  <si>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</si>
  <si>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</si>
  <si>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</si>
  <si>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</si>
  <si>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</si>
  <si>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</si>
  <si>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</si>
  <si>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</si>
  <si>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</si>
  <si>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</si>
  <si>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</si>
  <si>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</si>
  <si>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</si>
  <si>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</si>
  <si>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</si>
  <si>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</si>
  <si>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</si>
  <si>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</si>
  <si>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</si>
  <si>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</si>
  <si>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</si>
  <si>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</si>
  <si>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</si>
  <si>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</si>
  <si>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</si>
  <si>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</si>
  <si>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</si>
  <si>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</si>
  <si>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</si>
  <si>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</si>
  <si>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</si>
  <si>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</si>
  <si>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</si>
  <si>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</si>
  <si>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</si>
  <si>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</si>
  <si>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</si>
  <si>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</si>
  <si>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</si>
  <si>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</si>
  <si>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</si>
  <si>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</si>
  <si>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</si>
  <si>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</si>
  <si>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</si>
  <si>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</si>
  <si>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</si>
  <si>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</si>
  <si>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</si>
  <si>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</si>
  <si>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</si>
  <si>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</si>
  <si>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</si>
  <si>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</si>
  <si>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</si>
  <si>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</si>
  <si>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</si>
  <si>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</si>
  <si>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</si>
  <si>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</si>
  <si>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</si>
  <si>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</si>
  <si>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</si>
  <si>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</si>
  <si>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</si>
  <si>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</si>
  <si>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</si>
  <si>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</si>
  <si>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</si>
  <si>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</si>
  <si>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</si>
  <si>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</si>
  <si>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</si>
  <si>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</si>
  <si>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</si>
  <si>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</si>
  <si>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</si>
  <si>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</si>
  <si>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</si>
  <si>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</si>
  <si>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</si>
  <si>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</si>
  <si>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</si>
  <si>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</si>
  <si>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</si>
  <si>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</si>
  <si>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</si>
  <si>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</si>
  <si>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</si>
  <si>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</si>
  <si>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</si>
  <si>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</si>
  <si>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</si>
  <si>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</si>
  <si>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</si>
  <si>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</si>
  <si>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</si>
  <si>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</si>
  <si>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</si>
  <si>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</si>
  <si>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</si>
  <si>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</si>
  <si>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</si>
  <si>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</si>
  <si>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</si>
  <si>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</si>
  <si>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</si>
  <si>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</si>
  <si>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</si>
  <si>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</si>
  <si>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</si>
  <si>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</si>
  <si>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</si>
  <si>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</si>
  <si>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</si>
  <si>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</si>
  <si>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</si>
  <si>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</si>
  <si>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</si>
  <si>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</si>
  <si>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</si>
  <si>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</si>
  <si>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</si>
  <si>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</si>
  <si>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</si>
  <si>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</si>
  <si>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</si>
  <si>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</si>
  <si>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</si>
  <si>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</si>
  <si>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</si>
  <si>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</si>
  <si>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</si>
  <si>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</si>
  <si>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</si>
  <si>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</si>
  <si>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</si>
  <si>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</si>
  <si>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</si>
  <si>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</si>
  <si>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</si>
  <si>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</si>
  <si>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</si>
  <si>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</si>
  <si>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</si>
  <si>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</si>
  <si>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</si>
  <si>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</si>
  <si>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</si>
  <si>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</si>
  <si>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</si>
  <si>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</si>
  <si>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</si>
  <si>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</si>
  <si>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</si>
  <si>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</si>
  <si>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</si>
  <si>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</si>
  <si>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</si>
  <si>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</si>
  <si>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</si>
  <si>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</si>
  <si>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</si>
  <si>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</si>
  <si>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</si>
  <si>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</si>
  <si>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</si>
  <si>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</si>
  <si>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</si>
  <si>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</si>
  <si>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</si>
  <si>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</si>
  <si>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</si>
  <si>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</si>
  <si>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</si>
  <si>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</si>
  <si>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</si>
  <si>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</si>
  <si>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</si>
  <si>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</si>
  <si>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</si>
  <si>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</si>
  <si>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</si>
  <si>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</si>
  <si>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</si>
  <si>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</si>
  <si>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</si>
  <si>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</si>
  <si>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</si>
  <si>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</si>
  <si>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</si>
  <si>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</si>
  <si>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</si>
  <si>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</si>
  <si>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</si>
  <si>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</si>
  <si>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</si>
  <si>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</si>
  <si>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</si>
  <si>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</si>
  <si>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</si>
  <si>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</si>
  <si>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</si>
  <si>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</si>
  <si>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</si>
  <si>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</si>
  <si>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</si>
  <si>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</si>
  <si>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</si>
  <si>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</si>
  <si>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</si>
  <si>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</si>
  <si>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</si>
  <si>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</si>
  <si>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</si>
  <si>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</si>
  <si>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</si>
  <si>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</si>
  <si>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</si>
  <si>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</si>
  <si>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</si>
  <si>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</si>
  <si>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</si>
  <si>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</si>
  <si>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</si>
  <si>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</si>
  <si>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</si>
  <si>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</si>
  <si>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</si>
  <si>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</si>
  <si>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</si>
  <si>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</si>
  <si>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</si>
  <si>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</si>
  <si>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</si>
  <si>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</si>
  <si>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</si>
  <si>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</si>
  <si>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</si>
  <si>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</si>
  <si>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</si>
  <si>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</si>
  <si>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</si>
  <si>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</si>
  <si>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</si>
  <si>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</si>
  <si>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</si>
  <si>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</si>
  <si>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</si>
  <si>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</si>
  <si>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</si>
  <si>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</si>
  <si>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</si>
  <si>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</si>
  <si>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</si>
  <si>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</si>
  <si>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</si>
  <si>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</si>
  <si>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</si>
  <si>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</si>
  <si>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</si>
  <si>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</si>
  <si>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</si>
  <si>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</si>
  <si>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</si>
  <si>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</si>
  <si>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</si>
  <si>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</si>
  <si>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</si>
  <si>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</si>
  <si>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</si>
  <si>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</si>
  <si>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</si>
  <si>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</si>
  <si>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</si>
  <si>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</si>
  <si>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</si>
  <si>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</si>
  <si>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</si>
  <si>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</si>
  <si>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</si>
  <si>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</si>
  <si>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</si>
  <si>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</si>
  <si>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</si>
  <si>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</si>
  <si>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</si>
  <si>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</si>
  <si>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</si>
  <si>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</si>
  <si>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</si>
  <si>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</si>
  <si>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</si>
  <si>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</si>
  <si>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</si>
  <si>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</si>
  <si>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</si>
  <si>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</si>
  <si>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</si>
  <si>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</si>
  <si>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</si>
  <si>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</si>
  <si>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</si>
  <si>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</si>
  <si>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</si>
  <si>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</si>
  <si>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</si>
  <si>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</si>
  <si>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</si>
  <si>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</si>
  <si>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</si>
  <si>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</si>
  <si>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</si>
  <si>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</si>
  <si>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</si>
  <si>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</si>
  <si>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</si>
  <si>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</si>
  <si>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</si>
  <si>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</si>
  <si>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</si>
  <si>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</si>
  <si>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</si>
  <si>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</si>
  <si>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</si>
  <si>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</si>
  <si>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</si>
  <si>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</si>
  <si>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</si>
  <si>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</si>
  <si>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</si>
  <si>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</si>
  <si>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</si>
  <si>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</si>
  <si>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</si>
  <si>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</si>
  <si>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</si>
  <si>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</si>
  <si>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</si>
  <si>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</si>
  <si>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</si>
  <si>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</si>
  <si>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</si>
  <si>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</si>
  <si>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</si>
  <si>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</si>
  <si>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</si>
  <si>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</si>
  <si>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</si>
  <si>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</si>
  <si>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</si>
  <si>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</si>
  <si>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</si>
  <si>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</si>
  <si>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</si>
  <si>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</si>
  <si>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</si>
  <si>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</si>
  <si>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</si>
  <si>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</si>
  <si>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</si>
  <si>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</si>
  <si>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</si>
  <si>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</si>
  <si>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</si>
  <si>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</si>
  <si>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</si>
  <si>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</si>
  <si>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</si>
  <si>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</si>
  <si>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</si>
  <si>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</si>
  <si>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</si>
  <si>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</si>
  <si>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</si>
  <si>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</si>
  <si>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</si>
  <si>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</si>
  <si>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</si>
  <si>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</si>
  <si>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</si>
  <si>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</si>
  <si>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</si>
  <si>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</si>
  <si>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</si>
  <si>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</si>
  <si>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</si>
  <si>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</si>
  <si>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</si>
  <si>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</si>
  <si>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</si>
  <si>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</si>
  <si>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</si>
  <si>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</si>
  <si>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</si>
  <si>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</si>
  <si>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</si>
  <si>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</si>
  <si>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</si>
  <si>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</si>
  <si>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</si>
  <si>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</si>
  <si>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</si>
  <si>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</si>
  <si>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</si>
  <si>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</si>
  <si>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</si>
  <si>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</si>
  <si>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</si>
  <si>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</si>
  <si>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</si>
  <si>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</si>
  <si>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</si>
  <si>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</si>
  <si>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</si>
  <si>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</si>
  <si>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</si>
  <si>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</si>
  <si>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</si>
  <si>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</si>
  <si>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</si>
  <si>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</si>
  <si>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</si>
  <si>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</si>
  <si>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</si>
  <si>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</si>
  <si>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</si>
  <si>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</si>
  <si>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</si>
  <si>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</si>
  <si>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</si>
  <si>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</si>
  <si>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</si>
  <si>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</si>
  <si>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</si>
  <si>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</si>
  <si>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</si>
  <si>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</si>
  <si>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</si>
  <si>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</si>
  <si>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</si>
  <si>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</si>
  <si>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</si>
  <si>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</si>
  <si>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</si>
  <si>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</si>
  <si>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</si>
  <si>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</si>
  <si>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</si>
  <si>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</si>
  <si>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</si>
  <si>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</si>
  <si>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</si>
  <si>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</si>
  <si>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</si>
  <si>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</si>
  <si>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</si>
  <si>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</si>
  <si>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</si>
  <si>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</si>
  <si>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</si>
  <si>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</si>
  <si>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</si>
  <si>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</si>
  <si>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</si>
  <si>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</si>
  <si>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</si>
  <si>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</si>
  <si>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</si>
  <si>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</si>
  <si>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</si>
  <si>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</si>
  <si>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</si>
  <si>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</si>
  <si>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</si>
  <si>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</si>
  <si>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</si>
  <si>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</si>
  <si>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</si>
  <si>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</si>
  <si>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</si>
  <si>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</si>
  <si>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</si>
  <si>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</si>
  <si>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</si>
  <si>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</si>
  <si>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</si>
  <si>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</si>
  <si>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</si>
  <si>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</si>
  <si>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</si>
  <si>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</si>
  <si>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</si>
  <si>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</si>
  <si>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</si>
  <si>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</si>
  <si>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</si>
  <si>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</si>
  <si>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</si>
  <si>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</si>
  <si>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</si>
  <si>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</si>
  <si>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</si>
  <si>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</si>
  <si>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</si>
  <si>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</si>
  <si>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</si>
  <si>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</si>
  <si>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</si>
  <si>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</si>
  <si>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</si>
  <si>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</si>
  <si>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</si>
  <si>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</si>
  <si>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</si>
  <si>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</si>
  <si>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</si>
  <si>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</si>
  <si>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</si>
  <si>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</si>
  <si>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</si>
  <si>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</si>
  <si>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</si>
  <si>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</si>
  <si>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</si>
  <si>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</si>
  <si>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</si>
  <si>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</si>
  <si>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</si>
  <si>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</si>
  <si>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</si>
  <si>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</si>
  <si>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</si>
  <si>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</si>
  <si>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</si>
  <si>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</si>
  <si>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</si>
  <si>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</si>
  <si>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</si>
  <si>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</si>
  <si>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</si>
  <si>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</si>
  <si>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</si>
  <si>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</si>
  <si>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</si>
  <si>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</si>
  <si>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</si>
  <si>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</si>
  <si>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</si>
  <si>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</si>
  <si>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</si>
  <si>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</si>
  <si>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</si>
  <si>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</si>
  <si>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</si>
  <si>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</si>
  <si>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</si>
  <si>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</si>
  <si>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</si>
  <si>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</si>
  <si>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</si>
  <si>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</si>
  <si>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</si>
  <si>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</si>
  <si>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</si>
  <si>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</si>
  <si>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</si>
  <si>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</si>
  <si>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</si>
  <si>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</si>
  <si>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</si>
  <si>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</si>
  <si>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</si>
  <si>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</si>
  <si>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</si>
  <si>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</si>
  <si>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</si>
  <si>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</si>
  <si>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</si>
  <si>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</si>
  <si>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</si>
  <si>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</si>
  <si>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</si>
  <si>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</si>
  <si>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</si>
  <si>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</si>
  <si>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</si>
  <si>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</si>
  <si>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</si>
  <si>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</si>
  <si>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</si>
  <si>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</si>
  <si>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</si>
  <si>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</si>
  <si>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</si>
  <si>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</si>
  <si>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</si>
  <si>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</si>
  <si>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</si>
  <si>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</si>
  <si>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</si>
  <si>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</si>
  <si>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</si>
  <si>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</si>
  <si>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</si>
  <si>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</si>
  <si>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</si>
  <si>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</si>
  <si>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</si>
  <si>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</si>
  <si>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</si>
  <si>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</si>
  <si>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</si>
  <si>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</si>
  <si>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</si>
  <si>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</si>
  <si>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</si>
  <si>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</si>
  <si>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</si>
  <si>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</si>
  <si>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</si>
  <si>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</si>
  <si>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</si>
  <si>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</si>
  <si>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</si>
  <si>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</si>
  <si>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</si>
  <si>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</si>
  <si>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</si>
  <si>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</si>
  <si>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</si>
  <si>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</si>
  <si>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</si>
  <si>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</si>
  <si>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</si>
  <si>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</si>
  <si>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</si>
  <si>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</si>
  <si>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</si>
  <si>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</si>
  <si>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</si>
  <si>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</si>
  <si>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</si>
  <si>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</si>
  <si>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</si>
  <si>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</si>
  <si>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</si>
  <si>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</si>
  <si>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</si>
  <si>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</si>
  <si>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</si>
  <si>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</si>
  <si>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</si>
  <si>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</si>
  <si>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</si>
  <si>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</si>
  <si>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</si>
  <si>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</si>
  <si>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</si>
  <si>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</si>
  <si>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</si>
  <si>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</si>
  <si>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</si>
  <si>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</si>
  <si>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</si>
  <si>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</si>
  <si>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</si>
  <si>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</si>
  <si>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</si>
  <si>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</si>
  <si>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</si>
  <si>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</si>
  <si>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</si>
  <si>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</si>
  <si>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</si>
  <si>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</si>
  <si>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</si>
  <si>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</si>
  <si>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</si>
  <si>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</si>
  <si>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</si>
  <si>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</si>
  <si>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</si>
  <si>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</si>
  <si>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</si>
  <si>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</si>
  <si>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</si>
  <si>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</si>
  <si>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</si>
  <si>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</si>
  <si>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</si>
  <si>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</si>
  <si>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</si>
  <si>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</si>
  <si>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</si>
  <si>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</si>
  <si>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</si>
  <si>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</si>
  <si>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</si>
  <si>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</si>
  <si>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</si>
  <si>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</si>
  <si>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</si>
  <si>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</si>
  <si>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</si>
  <si>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</si>
  <si>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</si>
  <si>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</si>
  <si>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</si>
  <si>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</si>
  <si>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</si>
  <si>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</si>
  <si>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</si>
  <si>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</si>
  <si>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</si>
  <si>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</si>
  <si>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</si>
  <si>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</si>
  <si>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</si>
  <si>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</si>
  <si>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</si>
  <si>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</si>
  <si>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</si>
  <si>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</si>
  <si>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</si>
  <si>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</si>
  <si>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</si>
  <si>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</si>
  <si>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</si>
  <si>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</si>
  <si>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</si>
  <si>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</si>
  <si>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</si>
  <si>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</si>
  <si>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</si>
  <si>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</si>
  <si>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</si>
  <si>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</si>
  <si>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</si>
  <si>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</si>
  <si>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</si>
  <si>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</si>
  <si>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</si>
  <si>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</si>
  <si>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</si>
  <si>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</si>
  <si>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</si>
  <si>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</si>
  <si>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</si>
  <si>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</si>
  <si>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</si>
  <si>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</si>
  <si>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</si>
  <si>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</si>
  <si>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</si>
  <si>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</si>
  <si>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</si>
  <si>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</si>
  <si>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</si>
  <si>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</si>
  <si>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</si>
  <si>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</si>
  <si>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</si>
  <si>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</si>
  <si>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</si>
  <si>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</si>
  <si>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</si>
  <si>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</si>
  <si>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</si>
  <si>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</si>
  <si>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</si>
  <si>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</si>
  <si>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</si>
  <si>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</si>
  <si>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</si>
  <si>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</si>
  <si>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</si>
  <si>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</si>
  <si>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</si>
  <si>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</si>
  <si>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</si>
  <si>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</si>
  <si>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</si>
  <si>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</si>
  <si>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</si>
  <si>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</si>
  <si>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</si>
  <si>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</si>
  <si>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</si>
  <si>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</si>
  <si>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</si>
  <si>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</si>
  <si>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</si>
  <si>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</si>
  <si>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</si>
  <si>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</si>
  <si>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</si>
  <si>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</si>
  <si>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</si>
  <si>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</si>
  <si>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</si>
  <si>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</si>
  <si>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</si>
  <si>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</si>
  <si>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</si>
  <si>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</si>
  <si>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</si>
  <si>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</si>
  <si>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</si>
  <si>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</si>
  <si>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</si>
  <si>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</si>
  <si>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</si>
  <si>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</si>
  <si>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</si>
  <si>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</si>
  <si>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</si>
  <si>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</si>
  <si>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</si>
  <si>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</si>
  <si>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</si>
  <si>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</si>
  <si>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</si>
  <si>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</si>
  <si>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</si>
  <si>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</si>
  <si>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</si>
  <si>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</si>
  <si>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</si>
  <si>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</si>
  <si>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</si>
  <si>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</si>
  <si>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</si>
  <si>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</si>
  <si>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</si>
  <si>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</si>
  <si>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</si>
  <si>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</si>
  <si>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</si>
  <si>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</si>
  <si>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</si>
  <si>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</si>
  <si>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</si>
  <si>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</si>
  <si>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</si>
  <si>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</si>
  <si>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</si>
  <si>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</si>
  <si>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</si>
  <si>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</si>
  <si>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</si>
  <si>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</si>
  <si>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</si>
  <si>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</si>
  <si>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</si>
  <si>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</si>
  <si>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</si>
  <si>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</si>
  <si>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</si>
  <si>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</si>
  <si>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</si>
  <si>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</si>
  <si>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</si>
  <si>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</si>
  <si>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</si>
  <si>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</si>
  <si>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</si>
  <si>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</si>
  <si>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</si>
  <si>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</si>
  <si>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</si>
  <si>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</si>
  <si>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</si>
  <si>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</si>
  <si>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</si>
  <si>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</si>
  <si>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</si>
  <si>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</si>
  <si>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</si>
  <si>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</si>
  <si>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</si>
  <si>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</si>
  <si>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</si>
  <si>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</si>
  <si>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</si>
  <si>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</si>
  <si>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</si>
  <si>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</si>
  <si>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</si>
  <si>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</si>
  <si>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</si>
  <si>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</si>
  <si>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</si>
  <si>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</si>
  <si>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</si>
  <si>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</si>
  <si>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</si>
  <si>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</si>
  <si>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</si>
  <si>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</si>
  <si>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</si>
  <si>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</si>
  <si>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</si>
  <si>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</si>
  <si>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</si>
  <si>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</si>
  <si>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</si>
  <si>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</si>
  <si>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</si>
  <si>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</si>
  <si>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</si>
  <si>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</si>
  <si>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</si>
  <si>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</si>
  <si>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</si>
  <si>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</si>
  <si>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</si>
  <si>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</si>
  <si>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</si>
  <si>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</si>
  <si>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</si>
  <si>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</si>
  <si>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</si>
  <si>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</si>
  <si>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</si>
  <si>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</si>
  <si>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</si>
  <si>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</si>
  <si>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</si>
  <si>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</si>
  <si>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</si>
  <si>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</si>
  <si>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</si>
  <si>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</si>
  <si>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</si>
  <si>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</si>
  <si>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</si>
  <si>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</si>
  <si>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</si>
  <si>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</si>
  <si>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</si>
  <si>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</si>
  <si>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</si>
  <si>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</si>
  <si>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</si>
  <si>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</si>
  <si>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</si>
  <si>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</si>
  <si>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</si>
  <si>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</si>
  <si>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</si>
  <si>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</si>
  <si>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</si>
  <si>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</si>
  <si>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</si>
  <si>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</si>
  <si>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</si>
  <si>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</si>
  <si>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</si>
  <si>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</si>
  <si>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</si>
  <si>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</si>
  <si>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</si>
  <si>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</si>
  <si>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</si>
  <si>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</si>
  <si>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</si>
  <si>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</si>
  <si>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</si>
  <si>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</si>
  <si>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</si>
  <si>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</si>
  <si>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</si>
  <si>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</si>
  <si>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</si>
  <si>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</si>
  <si>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</si>
  <si>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</si>
  <si>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</si>
  <si>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</si>
  <si>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</si>
  <si>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</si>
  <si>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</si>
  <si>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</si>
  <si>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</si>
  <si>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</si>
  <si>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</si>
  <si>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</si>
  <si>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</si>
  <si>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</si>
  <si>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</si>
  <si>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</si>
  <si>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</si>
  <si>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</si>
  <si>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</si>
  <si>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</si>
  <si>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</si>
  <si>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</si>
  <si>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</si>
  <si>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</si>
  <si>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</si>
  <si>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</si>
  <si>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</si>
  <si>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</si>
  <si>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</si>
  <si>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</si>
  <si>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</si>
  <si>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</si>
  <si>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</si>
  <si>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</si>
  <si>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</si>
  <si>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</si>
  <si>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</si>
  <si>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</si>
  <si>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</si>
  <si>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</si>
  <si>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</si>
  <si>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</si>
  <si>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</si>
  <si>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</si>
  <si>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</si>
  <si>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</si>
  <si>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</si>
  <si>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</si>
  <si>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</si>
  <si>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</si>
  <si>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</si>
  <si>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</si>
  <si>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</si>
  <si>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</si>
  <si>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</si>
  <si>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</si>
  <si>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</si>
  <si>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</si>
  <si>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</si>
  <si>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</si>
  <si>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</si>
  <si>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</si>
  <si>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</si>
  <si>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</si>
  <si>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</si>
  <si>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</si>
  <si>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</si>
  <si>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</si>
  <si>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</si>
  <si>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</si>
  <si>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</si>
  <si>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</si>
  <si>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</si>
  <si>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</si>
  <si>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</si>
  <si>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</si>
  <si>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</si>
  <si>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</si>
  <si>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</si>
  <si>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</si>
  <si>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</si>
  <si>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</si>
  <si>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</si>
  <si>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</si>
  <si>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</si>
  <si>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</si>
  <si>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</si>
  <si>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</si>
  <si>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</si>
  <si>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</si>
  <si>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</si>
  <si>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</si>
  <si>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</si>
  <si>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</si>
  <si>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</si>
  <si>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</si>
  <si>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</si>
  <si>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</si>
  <si>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</si>
  <si>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</si>
  <si>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</si>
  <si>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</si>
  <si>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</si>
  <si>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</si>
  <si>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</si>
  <si>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</si>
  <si>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</si>
  <si>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</si>
  <si>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</si>
  <si>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</si>
  <si>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</si>
  <si>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</si>
  <si>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</si>
  <si>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</si>
  <si>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</si>
  <si>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</si>
  <si>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</si>
  <si>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</si>
  <si>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</si>
  <si>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</si>
  <si>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</si>
  <si>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</si>
  <si>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</si>
  <si>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</si>
  <si>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</si>
  <si>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</si>
  <si>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</si>
  <si>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</si>
  <si>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</si>
  <si>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</si>
  <si>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</si>
  <si>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</si>
  <si>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</si>
  <si>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</si>
  <si>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</si>
  <si>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</si>
  <si>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</si>
  <si>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</si>
  <si>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</si>
  <si>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</si>
  <si>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</si>
  <si>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</si>
  <si>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</si>
  <si>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</si>
  <si>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</si>
  <si>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</si>
  <si>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</si>
  <si>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</si>
  <si>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</si>
  <si>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</si>
  <si>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</si>
  <si>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</si>
  <si>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</si>
  <si>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</si>
  <si>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</si>
  <si>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</si>
  <si>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</si>
  <si>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</si>
  <si>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</si>
  <si>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</si>
  <si>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</si>
  <si>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</si>
  <si>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</si>
  <si>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</si>
  <si>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</si>
  <si>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</si>
  <si>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</si>
  <si>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</si>
  <si>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</si>
  <si>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</si>
  <si>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</si>
  <si>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</si>
  <si>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</si>
  <si>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</si>
  <si>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</si>
  <si>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</si>
  <si>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</si>
  <si>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</si>
  <si>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</si>
  <si>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</si>
  <si>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</si>
  <si>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</si>
  <si>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</si>
  <si>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</si>
  <si>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</si>
  <si>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</si>
  <si>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</si>
  <si>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</si>
  <si>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</si>
  <si>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</si>
  <si>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</si>
  <si>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</si>
  <si>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</si>
  <si>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</si>
  <si>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</si>
  <si>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</si>
  <si>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</si>
  <si>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</si>
  <si>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</si>
  <si>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</si>
  <si>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</si>
  <si>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</si>
  <si>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</si>
  <si>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</si>
  <si>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</si>
  <si>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</si>
  <si>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</si>
  <si>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</si>
  <si>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</si>
  <si>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</si>
  <si>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</si>
  <si>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</si>
  <si>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</si>
  <si>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</si>
  <si>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</si>
  <si>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</si>
  <si>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</si>
  <si>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</si>
  <si>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</si>
  <si>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</si>
  <si>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</si>
  <si>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</si>
  <si>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</si>
  <si>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</si>
  <si>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</si>
  <si>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</si>
  <si>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</si>
  <si>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</si>
  <si>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</si>
  <si>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</si>
  <si>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</si>
  <si>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</si>
  <si>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</si>
  <si>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</si>
  <si>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</si>
  <si>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</si>
  <si>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</si>
  <si>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</si>
  <si>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</si>
  <si>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</si>
  <si>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</si>
  <si>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</si>
  <si>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</si>
  <si>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</si>
  <si>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</si>
  <si>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</si>
  <si>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</si>
  <si>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</si>
  <si>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</si>
  <si>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</si>
  <si>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</si>
  <si>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</si>
  <si>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</si>
  <si>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</si>
  <si>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</si>
  <si>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</si>
  <si>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</si>
  <si>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</si>
  <si>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</si>
  <si>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</si>
  <si>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</si>
  <si>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</si>
  <si>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</si>
  <si>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</si>
  <si>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</si>
  <si>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</si>
  <si>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</si>
  <si>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</si>
  <si>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</si>
  <si>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</si>
  <si>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</si>
  <si>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</si>
  <si>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</si>
  <si>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</si>
  <si>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</si>
  <si>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</si>
  <si>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</si>
  <si>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</si>
  <si>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</si>
  <si>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</si>
  <si>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</si>
  <si>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</si>
  <si>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</si>
  <si>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</si>
  <si>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</si>
  <si>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</si>
  <si>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</si>
  <si>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</si>
  <si>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</si>
  <si>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</si>
  <si>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</si>
  <si>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</si>
  <si>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</si>
  <si>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</si>
  <si>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</si>
  <si>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</si>
  <si>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</si>
  <si>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</si>
  <si>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</si>
  <si>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</si>
  <si>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</si>
  <si>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</si>
  <si>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</si>
  <si>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</si>
  <si>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</si>
  <si>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</si>
  <si>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</si>
  <si>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</si>
  <si>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</si>
  <si>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</si>
  <si>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</si>
  <si>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</si>
  <si>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</si>
  <si>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</si>
  <si>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</si>
  <si>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</si>
  <si>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</si>
  <si>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</si>
  <si>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</si>
  <si>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</si>
  <si>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</si>
  <si>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</si>
  <si>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</si>
  <si>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</si>
  <si>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</si>
  <si>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</si>
  <si>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</si>
  <si>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</si>
  <si>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</si>
  <si>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</si>
  <si>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</si>
  <si>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</si>
  <si>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</si>
  <si>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</si>
  <si>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</si>
  <si>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</si>
  <si>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</si>
  <si>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</si>
  <si>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</si>
  <si>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</si>
  <si>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</si>
  <si>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</si>
  <si>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</si>
  <si>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</si>
  <si>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</si>
  <si>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</si>
  <si>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</si>
  <si>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</si>
  <si>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</si>
  <si>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</si>
  <si>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</si>
  <si>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</si>
  <si>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</si>
  <si>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</si>
  <si>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</si>
  <si>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</si>
  <si>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</si>
  <si>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</si>
  <si>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</si>
  <si>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</si>
  <si>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</si>
  <si>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</si>
  <si>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</si>
  <si>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</si>
  <si>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</si>
  <si>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</si>
  <si>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</si>
  <si>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</si>
  <si>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</si>
  <si>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</si>
  <si>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</si>
  <si>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</si>
  <si>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</si>
  <si>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</si>
  <si>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</si>
  <si>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</si>
  <si>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</si>
  <si>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</si>
  <si>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</si>
  <si>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</si>
  <si>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</si>
  <si>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</si>
  <si>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</si>
  <si>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</si>
  <si>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</si>
  <si>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</si>
  <si>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</si>
  <si>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</si>
  <si>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</si>
  <si>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</si>
  <si>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</si>
  <si>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</si>
  <si>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</si>
  <si>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</si>
  <si>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</si>
  <si>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</si>
  <si>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</si>
  <si>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</si>
  <si>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</si>
  <si>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</si>
  <si>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</si>
  <si>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</si>
  <si>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</si>
  <si>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</si>
  <si>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</si>
  <si>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</si>
  <si>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</si>
  <si>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</si>
  <si>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</si>
  <si>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</si>
  <si>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</si>
  <si>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</si>
  <si>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</si>
  <si>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</si>
  <si>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</si>
  <si>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</si>
  <si>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</si>
  <si>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</si>
  <si>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</si>
  <si>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</si>
  <si>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</si>
  <si>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</si>
  <si>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</si>
  <si>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</si>
  <si>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</si>
  <si>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</si>
  <si>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</si>
  <si>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</si>
  <si>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</si>
  <si>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</si>
  <si>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</si>
  <si>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</si>
  <si>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</si>
  <si>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</si>
  <si>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</si>
  <si>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</si>
  <si>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</si>
  <si>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</si>
  <si>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</si>
  <si>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</si>
  <si>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</si>
  <si>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</si>
  <si>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</si>
  <si>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</si>
  <si>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</si>
  <si>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</si>
  <si>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</si>
  <si>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</si>
  <si>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</si>
  <si>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</si>
  <si>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</si>
  <si>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</si>
  <si>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</si>
  <si>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</si>
  <si>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</si>
  <si>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</si>
  <si>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</si>
  <si>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</si>
  <si>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</si>
  <si>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</si>
  <si>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</si>
  <si>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</si>
  <si>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</si>
  <si>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</si>
  <si>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</si>
  <si>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</si>
  <si>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</si>
  <si>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</si>
  <si>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</si>
  <si>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</si>
  <si>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</si>
  <si>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</si>
  <si>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</si>
  <si>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</si>
  <si>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</si>
  <si>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</si>
  <si>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</si>
  <si>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</si>
  <si>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</si>
  <si>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</si>
  <si>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</si>
  <si>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</si>
  <si>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</si>
  <si>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</si>
  <si>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</si>
  <si>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</si>
  <si>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</si>
  <si>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</si>
  <si>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</si>
  <si>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</si>
  <si>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</si>
  <si>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</si>
  <si>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</si>
  <si>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</si>
  <si>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</si>
  <si>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</si>
  <si>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</si>
  <si>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</si>
  <si>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</si>
  <si>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</si>
  <si>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</si>
  <si>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</si>
  <si>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</si>
  <si>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</si>
  <si>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</si>
  <si>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</si>
  <si>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</si>
  <si>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</si>
  <si>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</si>
  <si>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</si>
  <si>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</si>
  <si>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</si>
  <si>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</si>
  <si>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</si>
  <si>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</si>
  <si>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</si>
  <si>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</si>
  <si>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</si>
  <si>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</si>
  <si>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</si>
  <si>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</si>
  <si>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</si>
  <si>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</si>
  <si>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</si>
  <si>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</si>
  <si>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</si>
  <si>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</si>
  <si>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</si>
  <si>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</si>
  <si>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</si>
  <si>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</si>
  <si>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</si>
  <si>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</si>
  <si>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</si>
  <si>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</si>
  <si>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</si>
  <si>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</si>
  <si>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</si>
  <si>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</si>
  <si>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</si>
  <si>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</si>
  <si>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</si>
  <si>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</si>
  <si>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</si>
  <si>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</si>
  <si>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</si>
  <si>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</si>
  <si>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</si>
  <si>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</si>
  <si>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</si>
  <si>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</si>
  <si>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</si>
  <si>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</si>
  <si>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</si>
  <si>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</si>
  <si>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</si>
  <si>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</si>
  <si>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</si>
  <si>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</si>
  <si>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</si>
  <si>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</si>
  <si>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</si>
  <si>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</si>
  <si>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</si>
  <si>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</si>
  <si>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</si>
  <si>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</si>
  <si>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</si>
  <si>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</si>
  <si>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</si>
  <si>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</si>
  <si>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</si>
  <si>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</si>
  <si>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</si>
  <si>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</si>
  <si>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</si>
  <si>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</si>
  <si>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</si>
  <si>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</si>
  <si>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</si>
  <si>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</si>
  <si>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</si>
  <si>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</si>
  <si>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</si>
  <si>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</si>
  <si>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</si>
  <si>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</si>
  <si>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</si>
  <si>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</si>
  <si>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</si>
  <si>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</si>
  <si>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</si>
  <si>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</si>
  <si>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</si>
  <si>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</si>
  <si>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</si>
  <si>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</si>
  <si>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</si>
  <si>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</si>
  <si>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</si>
  <si>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</si>
  <si>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</si>
  <si>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</si>
  <si>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</si>
  <si>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</si>
  <si>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</si>
  <si>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</si>
  <si>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</si>
  <si>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</si>
  <si>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</si>
  <si>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</si>
  <si>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</si>
  <si>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</si>
  <si>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</si>
  <si>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</si>
  <si>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</si>
  <si>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</si>
  <si>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</si>
  <si>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</si>
  <si>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</si>
  <si>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</si>
  <si>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</si>
  <si>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</si>
  <si>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</si>
  <si>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</si>
  <si>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</si>
  <si>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</si>
  <si>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</si>
  <si>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</si>
  <si>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</si>
  <si>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</si>
  <si>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</si>
  <si>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</si>
  <si>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</si>
  <si>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</si>
  <si>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</si>
  <si>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</si>
  <si>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</si>
  <si>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</si>
  <si>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</si>
  <si>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</si>
  <si>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</si>
  <si>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</si>
  <si>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</si>
  <si>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</si>
  <si>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</si>
  <si>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</si>
  <si>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</si>
  <si>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</si>
  <si>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</si>
  <si>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</si>
  <si>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</si>
  <si>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</si>
  <si>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</si>
  <si>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</si>
  <si>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</si>
  <si>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</si>
  <si>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</si>
  <si>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</si>
  <si>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</si>
  <si>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</si>
  <si>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</si>
  <si>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</si>
  <si>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</si>
  <si>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</si>
  <si>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</si>
  <si>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</si>
  <si>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</si>
  <si>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</si>
  <si>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</si>
  <si>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</si>
  <si>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</si>
  <si>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</si>
  <si>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</si>
  <si>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</si>
  <si>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</si>
  <si>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</si>
  <si>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</si>
  <si>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</si>
  <si>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</si>
  <si>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</si>
  <si>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</si>
  <si>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</si>
  <si>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</si>
  <si>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</si>
  <si>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</si>
  <si>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</si>
  <si>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</si>
  <si>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</si>
  <si>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</si>
  <si>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</si>
  <si>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</si>
  <si>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</si>
  <si>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</si>
  <si>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</si>
  <si>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</si>
  <si>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</si>
  <si>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</si>
  <si>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</si>
  <si>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</si>
  <si>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</si>
  <si>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</si>
  <si>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</si>
  <si>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</si>
  <si>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</si>
  <si>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</si>
  <si>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</si>
  <si>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</si>
  <si>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</si>
  <si>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</si>
  <si>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</si>
  <si>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</si>
  <si>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</si>
  <si>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</si>
  <si>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</si>
  <si>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</si>
  <si>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</si>
  <si>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</si>
  <si>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</si>
  <si>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</si>
  <si>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</si>
  <si>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</si>
  <si>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</si>
  <si>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</si>
  <si>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</si>
  <si>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</si>
  <si>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</si>
  <si>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</si>
  <si>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</si>
  <si>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</si>
  <si>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</si>
  <si>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</si>
  <si>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</si>
  <si>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</si>
  <si>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</si>
  <si>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</si>
  <si>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</si>
  <si>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</si>
  <si>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</si>
  <si>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</si>
  <si>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</si>
  <si>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</si>
  <si>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</si>
  <si>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</si>
  <si>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</si>
  <si>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</si>
  <si>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</si>
  <si>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</si>
  <si>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</si>
  <si>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</si>
  <si>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</si>
  <si>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</si>
  <si>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</si>
  <si>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</si>
  <si>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</si>
  <si>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</si>
  <si>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</si>
  <si>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</si>
  <si>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</si>
  <si>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</si>
  <si>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</si>
  <si>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</si>
  <si>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</si>
  <si>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</si>
  <si>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</si>
  <si>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</si>
  <si>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</si>
  <si>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</si>
  <si>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</si>
  <si>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</si>
  <si>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</si>
  <si>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</si>
  <si>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</si>
  <si>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</si>
  <si>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</si>
  <si>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</si>
  <si>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</si>
  <si>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</si>
  <si>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</si>
  <si>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</si>
  <si>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</si>
  <si>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</si>
  <si>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</si>
  <si>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</si>
  <si>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</si>
  <si>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</si>
  <si>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</si>
  <si>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</si>
  <si>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</si>
  <si>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</si>
  <si>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</si>
  <si>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</si>
  <si>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</si>
  <si>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</si>
  <si>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</si>
  <si>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</si>
  <si>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</si>
  <si>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</si>
  <si>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</si>
  <si>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</si>
  <si>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</si>
  <si>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</si>
  <si>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</si>
  <si>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</si>
  <si>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</si>
  <si>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</si>
  <si>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</si>
  <si>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</si>
  <si>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</si>
  <si>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</si>
  <si>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</si>
  <si>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</si>
  <si>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</si>
  <si>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</si>
  <si>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</si>
  <si>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</si>
  <si>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</si>
  <si>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</si>
  <si>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</si>
  <si>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</si>
  <si>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</si>
  <si>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</si>
  <si>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</si>
  <si>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</si>
  <si>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</si>
  <si>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</si>
  <si>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</si>
  <si>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</si>
  <si>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</si>
  <si>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</si>
  <si>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</si>
  <si>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</si>
  <si>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</si>
  <si>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</si>
  <si>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</si>
  <si>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</si>
  <si>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</si>
  <si>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</si>
  <si>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</si>
  <si>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</si>
  <si>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</si>
  <si>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</si>
  <si>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</si>
  <si>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</si>
  <si>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</si>
  <si>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</si>
  <si>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</si>
  <si>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</si>
  <si>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</si>
  <si>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</si>
  <si>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</si>
  <si>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</si>
  <si>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</si>
  <si>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</si>
  <si>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</si>
  <si>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</si>
  <si>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</si>
  <si>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</si>
  <si>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</si>
  <si>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</si>
  <si>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</si>
  <si>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</si>
  <si>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</si>
  <si>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</si>
  <si>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</si>
  <si>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</si>
  <si>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</si>
  <si>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</si>
  <si>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</si>
  <si>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</si>
  <si>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</si>
  <si>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</si>
  <si>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</si>
  <si>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</si>
  <si>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</si>
  <si>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</si>
  <si>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</si>
  <si>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</si>
  <si>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</si>
  <si>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</si>
  <si>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</si>
  <si>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</si>
  <si>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</si>
  <si>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</si>
  <si>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</si>
  <si>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</si>
  <si>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</si>
  <si>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</si>
  <si>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</si>
  <si>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</si>
  <si>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</si>
  <si>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</si>
  <si>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</si>
  <si>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</si>
  <si>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</si>
  <si>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</si>
  <si>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</si>
  <si>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</si>
  <si>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</si>
  <si>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</si>
  <si>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</si>
  <si>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</si>
  <si>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</si>
  <si>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</si>
  <si>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</si>
  <si>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</si>
  <si>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</si>
  <si>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</si>
  <si>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</si>
  <si>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</si>
  <si>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</si>
  <si>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</si>
  <si>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</si>
  <si>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</si>
  <si>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</si>
  <si>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</si>
  <si>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</si>
  <si>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</si>
  <si>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</si>
  <si>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</si>
  <si>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</si>
  <si>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</si>
  <si>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</si>
  <si>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</si>
  <si>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</si>
  <si>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</si>
  <si>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</si>
  <si>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</si>
  <si>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</si>
  <si>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</si>
  <si>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</si>
  <si>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</si>
  <si>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</si>
  <si>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</si>
  <si>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</si>
  <si>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</si>
  <si>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</si>
  <si>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</si>
  <si>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</si>
  <si>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</si>
  <si>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</si>
  <si>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</si>
  <si>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</si>
  <si>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</si>
  <si>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</si>
  <si>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</si>
  <si>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</si>
  <si>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</si>
  <si>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</si>
  <si>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</si>
  <si>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</si>
  <si>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</si>
  <si>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</si>
  <si>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</si>
  <si>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</si>
  <si>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</si>
  <si>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</si>
  <si>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</si>
  <si>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</si>
  <si>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</si>
  <si>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</si>
  <si>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</si>
  <si>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</si>
  <si>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</si>
  <si>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</si>
  <si>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</si>
  <si>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</si>
  <si>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</si>
  <si>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</si>
  <si>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</si>
  <si>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</si>
  <si>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</si>
  <si>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</si>
  <si>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</si>
  <si>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</si>
  <si>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</si>
  <si>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</si>
  <si>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</si>
  <si>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</si>
  <si>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</si>
  <si>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</si>
  <si>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</si>
  <si>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</si>
  <si>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</si>
  <si>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</si>
  <si>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</si>
  <si>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</si>
  <si>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</si>
  <si>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</si>
  <si>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</si>
  <si>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</si>
  <si>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</si>
  <si>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</si>
  <si>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</si>
  <si>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</si>
  <si>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</si>
  <si>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</si>
  <si>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</si>
  <si>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</si>
  <si>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</si>
  <si>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</si>
  <si>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</si>
  <si>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</si>
  <si>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</si>
  <si>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</si>
  <si>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</si>
  <si>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</si>
  <si>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</si>
  <si>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</si>
  <si>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</si>
  <si>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</si>
  <si>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</si>
  <si>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</si>
  <si>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</si>
  <si>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</si>
  <si>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</si>
  <si>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</si>
  <si>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</si>
  <si>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</si>
  <si>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</si>
  <si>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</si>
  <si>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</si>
  <si>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</si>
  <si>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</si>
  <si>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</si>
  <si>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</si>
  <si>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</si>
  <si>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</si>
  <si>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</si>
  <si>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</si>
  <si>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</si>
  <si>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</si>
  <si>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</si>
  <si>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</si>
  <si>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</si>
  <si>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</si>
  <si>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</si>
  <si>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</si>
  <si>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</si>
  <si>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</si>
  <si>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</si>
  <si>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</si>
  <si>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</si>
  <si>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</si>
  <si>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</si>
  <si>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</si>
  <si>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</si>
  <si>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</si>
  <si>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</si>
  <si>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</si>
  <si>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</si>
  <si>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</si>
  <si>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</si>
  <si>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</si>
  <si>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</si>
  <si>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</si>
  <si>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</si>
  <si>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</si>
  <si>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</si>
  <si>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</si>
  <si>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</si>
  <si>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</si>
  <si>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</si>
  <si>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</si>
  <si>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</si>
  <si>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</si>
  <si>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</si>
  <si>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</si>
  <si>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</si>
  <si>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</si>
  <si>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</si>
  <si>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</si>
  <si>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</si>
  <si>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</si>
  <si>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</si>
  <si>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</si>
  <si>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</si>
  <si>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</si>
  <si>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</si>
  <si>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</si>
  <si>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</si>
  <si>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</si>
  <si>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</si>
  <si>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</si>
  <si>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</si>
  <si>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</si>
  <si>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</si>
  <si>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</si>
  <si>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</si>
  <si>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</si>
  <si>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</si>
  <si>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</si>
  <si>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</si>
  <si>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</si>
  <si>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</si>
  <si>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</si>
  <si>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</si>
  <si>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</si>
  <si>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</si>
  <si>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</si>
  <si>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</si>
  <si>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</si>
  <si>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</si>
  <si>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</si>
  <si>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</si>
  <si>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</si>
  <si>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</si>
  <si>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</si>
  <si>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</si>
  <si>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</si>
  <si>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</si>
  <si>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</si>
  <si>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</si>
  <si>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</si>
  <si>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</si>
  <si>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</si>
  <si>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</si>
  <si>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</si>
  <si>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</si>
  <si>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</si>
  <si>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</si>
  <si>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</si>
  <si>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</si>
  <si>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</si>
  <si>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</si>
  <si>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</si>
  <si>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</si>
  <si>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</si>
  <si>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</si>
  <si>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</si>
  <si>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</si>
  <si>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</si>
  <si>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</si>
  <si>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</si>
  <si>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</si>
  <si>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</si>
  <si>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</si>
  <si>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</si>
  <si>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</si>
  <si>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</si>
  <si>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</si>
  <si>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</si>
  <si>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</si>
  <si>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</si>
  <si>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</si>
  <si>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</si>
  <si>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</si>
  <si>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</si>
  <si>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</si>
  <si>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</si>
  <si>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</si>
  <si>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</si>
  <si>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</si>
  <si>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</si>
  <si>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</si>
  <si>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</si>
  <si>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</si>
  <si>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</si>
  <si>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</si>
  <si>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</si>
  <si>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</si>
  <si>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</si>
  <si>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</si>
  <si>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</si>
  <si>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</si>
  <si>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</si>
  <si>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</si>
  <si>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</si>
  <si>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</si>
  <si>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</si>
  <si>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</si>
  <si>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</si>
  <si>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</si>
  <si>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</si>
  <si>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</si>
  <si>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</si>
  <si>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</si>
  <si>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</si>
  <si>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</si>
  <si>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</si>
  <si>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</si>
  <si>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</si>
  <si>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</si>
  <si>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</si>
  <si>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</si>
  <si>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</si>
  <si>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</si>
  <si>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</si>
  <si>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</si>
  <si>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</si>
  <si>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</si>
  <si>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</si>
  <si>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</si>
  <si>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</si>
  <si>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</si>
  <si>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</si>
  <si>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</si>
  <si>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</si>
  <si>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</si>
  <si>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</si>
  <si>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</si>
  <si>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</si>
  <si>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</si>
  <si>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</si>
  <si>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</si>
  <si>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</si>
  <si>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</si>
  <si>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</si>
  <si>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</si>
  <si>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</si>
  <si>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</si>
  <si>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</si>
  <si>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</si>
  <si>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</si>
  <si>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</si>
  <si>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</si>
  <si>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</si>
  <si>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</si>
  <si>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</si>
  <si>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</si>
  <si>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</si>
  <si>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</si>
  <si>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</si>
  <si>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</si>
  <si>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</si>
  <si>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</si>
  <si>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</si>
  <si>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</si>
  <si>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</si>
  <si>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</si>
  <si>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</si>
  <si>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</si>
  <si>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</si>
  <si>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</si>
  <si>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</si>
  <si>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</si>
  <si>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</si>
  <si>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</si>
  <si>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</si>
  <si>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</si>
  <si>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</si>
  <si>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</si>
  <si>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</si>
  <si>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</si>
  <si>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</si>
  <si>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</si>
  <si>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</si>
  <si>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</si>
  <si>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</si>
  <si>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</si>
  <si>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</si>
  <si>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</si>
  <si>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</si>
  <si>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</si>
  <si>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</si>
  <si>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</si>
  <si>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</si>
  <si>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</si>
  <si>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</si>
  <si>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</si>
  <si>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</si>
  <si>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</si>
  <si>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</si>
  <si>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</si>
  <si>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</si>
  <si>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</si>
  <si>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</si>
  <si>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</si>
  <si>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</si>
  <si>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</si>
  <si>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</si>
  <si>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</si>
  <si>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</si>
  <si>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</si>
  <si>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</si>
  <si>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</si>
  <si>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</si>
  <si>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</si>
  <si>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</si>
  <si>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</si>
  <si>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</si>
  <si>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</si>
  <si>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</si>
  <si>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</si>
  <si>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</si>
  <si>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</si>
  <si>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</si>
  <si>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</si>
  <si>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</si>
  <si>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</si>
  <si>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</si>
  <si>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</si>
  <si>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</si>
  <si>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</si>
  <si>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</si>
  <si>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</si>
  <si>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</si>
  <si>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</si>
  <si>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</si>
  <si>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</si>
  <si>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</si>
  <si>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</si>
  <si>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</si>
  <si>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</si>
  <si>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</si>
  <si>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</si>
  <si>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</si>
  <si>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</si>
  <si>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</si>
  <si>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</si>
  <si>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</si>
  <si>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</si>
  <si>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</si>
  <si>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</si>
  <si>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</si>
  <si>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</si>
  <si>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</si>
  <si>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</si>
  <si>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</si>
  <si>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</si>
  <si>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</si>
  <si>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</si>
  <si>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</si>
  <si>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</si>
  <si>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</si>
  <si>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</si>
  <si>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</si>
  <si>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</si>
  <si>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</si>
  <si>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</si>
  <si>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</si>
  <si>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</si>
  <si>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</si>
  <si>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</si>
  <si>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</si>
  <si>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</si>
  <si>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</si>
  <si>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</si>
  <si>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</si>
  <si>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</si>
  <si>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</si>
  <si>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</si>
  <si>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</si>
  <si>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</si>
  <si>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</si>
  <si>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</si>
  <si>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</si>
  <si>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</si>
  <si>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</si>
  <si>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</si>
  <si>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</si>
  <si>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</si>
  <si>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</si>
  <si>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</si>
  <si>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</si>
  <si>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</si>
  <si>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</si>
  <si>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</si>
  <si>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</si>
  <si>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</si>
  <si>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</si>
  <si>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</si>
  <si>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</si>
  <si>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</si>
  <si>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</si>
  <si>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</si>
  <si>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</si>
  <si>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</si>
  <si>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</si>
  <si>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</si>
  <si>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</si>
  <si>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</si>
  <si>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</si>
  <si>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</si>
  <si>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</si>
  <si>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</si>
  <si>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</si>
  <si>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</si>
  <si>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</si>
  <si>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</si>
  <si>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</si>
  <si>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</si>
  <si>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</si>
  <si>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</si>
  <si>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</si>
  <si>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</si>
  <si>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</si>
  <si>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</si>
  <si>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</si>
  <si>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</si>
  <si>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</si>
  <si>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</si>
  <si>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</si>
  <si>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</si>
  <si>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</si>
  <si>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</si>
  <si>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</si>
  <si>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</si>
  <si>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</si>
  <si>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</si>
  <si>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</si>
  <si>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</si>
  <si>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</si>
  <si>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</si>
  <si>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</si>
  <si>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</si>
  <si>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</si>
  <si>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</si>
  <si>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</si>
  <si>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</si>
  <si>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</si>
  <si>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</si>
  <si>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</si>
  <si>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</si>
  <si>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</si>
  <si>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</si>
  <si>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</si>
  <si>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</si>
  <si>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</si>
  <si>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</si>
  <si>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</si>
  <si>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</si>
  <si>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</si>
  <si>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</si>
  <si>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</si>
  <si>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</si>
  <si>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</si>
  <si>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</si>
  <si>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</si>
  <si>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</si>
  <si>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</si>
  <si>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</si>
  <si>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</si>
  <si>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</si>
  <si>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</si>
  <si>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</si>
  <si>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</si>
  <si>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</si>
  <si>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</si>
  <si>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</si>
  <si>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</si>
  <si>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</si>
  <si>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</si>
  <si>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</si>
  <si>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</si>
  <si>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</si>
  <si>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</si>
  <si>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</si>
  <si>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</si>
  <si>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</si>
  <si>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</si>
  <si>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</si>
  <si>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</si>
  <si>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</si>
  <si>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</si>
  <si>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</si>
  <si>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</si>
  <si>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</si>
  <si>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</si>
  <si>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</si>
  <si>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</si>
  <si>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</si>
  <si>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</si>
  <si>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</si>
  <si>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</si>
  <si>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</si>
  <si>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</si>
  <si>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</si>
  <si>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</si>
  <si>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</si>
  <si>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</si>
  <si>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</si>
  <si>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</si>
  <si>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</si>
  <si>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</si>
  <si>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</si>
  <si>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</si>
  <si>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</si>
  <si>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</si>
  <si>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</si>
  <si>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</si>
  <si>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</si>
  <si>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</si>
  <si>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</si>
  <si>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</si>
  <si>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</si>
  <si>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</si>
  <si>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</si>
  <si>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</si>
  <si>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</si>
  <si>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</si>
  <si>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</si>
  <si>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</si>
  <si>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</si>
  <si>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</si>
  <si>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</si>
  <si>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</si>
  <si>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</si>
  <si>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</si>
  <si>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</si>
  <si>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</si>
  <si>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</si>
  <si>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</si>
  <si>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</si>
  <si>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</si>
  <si>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</si>
  <si>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</si>
  <si>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</si>
  <si>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</si>
  <si>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</si>
  <si>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</si>
  <si>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</si>
  <si>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</si>
  <si>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</si>
  <si>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</si>
  <si>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</si>
  <si>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</si>
  <si>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</si>
  <si>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</si>
  <si>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</si>
  <si>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</si>
  <si>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</si>
  <si>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</si>
  <si>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</si>
  <si>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</si>
  <si>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</si>
  <si>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</si>
  <si>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</si>
  <si>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</si>
  <si>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</si>
  <si>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</si>
  <si>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</si>
  <si>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</si>
  <si>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</si>
  <si>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</si>
  <si>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</si>
  <si>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</si>
  <si>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</si>
  <si>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</si>
  <si>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</si>
  <si>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</si>
  <si>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</si>
  <si>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</si>
  <si>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</si>
  <si>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</si>
  <si>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</si>
  <si>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</si>
  <si>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</si>
  <si>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</si>
  <si>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</si>
  <si>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</si>
  <si>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</si>
  <si>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</si>
  <si>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</si>
  <si>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</si>
  <si>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</si>
  <si>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</si>
  <si>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</si>
  <si>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</si>
  <si>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</si>
  <si>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</si>
  <si>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</si>
  <si>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</si>
  <si>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</si>
  <si>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</si>
  <si>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</si>
  <si>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</si>
  <si>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</si>
  <si>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</si>
  <si>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</si>
  <si>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</si>
  <si>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</si>
  <si>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</si>
  <si>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</si>
  <si>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</si>
  <si>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</si>
  <si>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</si>
  <si>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</si>
  <si>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</si>
  <si>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</si>
  <si>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</si>
  <si>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</si>
  <si>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</si>
  <si>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</si>
  <si>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</si>
  <si>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</si>
  <si>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</si>
  <si>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</si>
  <si>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</si>
  <si>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</si>
  <si>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</si>
  <si>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</si>
  <si>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</si>
  <si>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</si>
  <si>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</si>
  <si>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</si>
  <si>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</si>
  <si>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</si>
  <si>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</si>
  <si>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</si>
  <si>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</si>
  <si>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</si>
  <si>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</si>
  <si>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</si>
  <si>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</si>
  <si>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</si>
  <si>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</si>
  <si>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</si>
  <si>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</si>
  <si>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</si>
  <si>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</si>
  <si>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</si>
  <si>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</si>
  <si>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</si>
  <si>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</si>
  <si>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</si>
  <si>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</si>
  <si>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</si>
  <si>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</si>
  <si>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</si>
  <si>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</si>
  <si>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</si>
  <si>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</si>
  <si>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</si>
  <si>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</si>
  <si>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</si>
  <si>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</si>
  <si>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</si>
  <si>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</si>
  <si>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</si>
  <si>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</si>
  <si>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</si>
  <si>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</si>
  <si>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</si>
  <si>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</si>
  <si>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</si>
  <si>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</si>
  <si>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</si>
  <si>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</si>
  <si>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</si>
  <si>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</si>
  <si>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</si>
  <si>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</si>
  <si>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</si>
  <si>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</si>
  <si>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</si>
  <si>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</si>
  <si>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</si>
  <si>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</si>
  <si>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</si>
  <si>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</si>
  <si>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</si>
  <si>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</si>
  <si>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</si>
  <si>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</si>
  <si>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</si>
  <si>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</si>
  <si>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</si>
  <si>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</si>
  <si>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</si>
  <si>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</si>
  <si>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</si>
  <si>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</si>
  <si>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</si>
  <si>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</si>
  <si>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</si>
  <si>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</si>
  <si>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</si>
  <si>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</si>
  <si>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</si>
  <si>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</si>
  <si>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</si>
  <si>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</si>
  <si>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</si>
  <si>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</si>
  <si>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</si>
  <si>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</si>
  <si>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</si>
  <si>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</si>
  <si>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</si>
  <si>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</si>
  <si>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</si>
  <si>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</si>
  <si>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</si>
  <si>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</si>
  <si>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</si>
  <si>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</si>
  <si>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</si>
  <si>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</si>
  <si>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</si>
  <si>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</si>
  <si>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</si>
  <si>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</si>
  <si>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</si>
  <si>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</si>
  <si>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</si>
  <si>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</si>
  <si>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</si>
  <si>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</si>
  <si>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</si>
  <si>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</si>
  <si>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</si>
  <si>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</si>
  <si>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</si>
  <si>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</si>
  <si>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</si>
  <si>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</si>
  <si>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</si>
  <si>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</si>
  <si>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</si>
  <si>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</si>
  <si>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</si>
  <si>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</si>
  <si>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</si>
  <si>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</si>
  <si>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</si>
  <si>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</si>
  <si>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</si>
  <si>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</si>
  <si>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</si>
  <si>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</si>
  <si>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</si>
  <si>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</si>
  <si>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</si>
  <si>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</si>
  <si>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</si>
  <si>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</si>
  <si>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</si>
  <si>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</si>
  <si>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</si>
  <si>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</si>
  <si>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</si>
  <si>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</si>
  <si>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</si>
  <si>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</si>
  <si>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</si>
  <si>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</si>
  <si>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</si>
  <si>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</si>
  <si>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</si>
  <si>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</si>
  <si>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</si>
  <si>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</si>
  <si>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</si>
  <si>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</si>
  <si>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</si>
  <si>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</si>
  <si>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</si>
  <si>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</si>
  <si>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</si>
  <si>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</si>
  <si>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</si>
  <si>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</si>
  <si>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</si>
  <si>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</si>
  <si>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</si>
  <si>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</si>
  <si>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</si>
  <si>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</si>
  <si>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</si>
  <si>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</si>
  <si>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</si>
  <si>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</si>
  <si>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</si>
  <si>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</si>
  <si>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</si>
  <si>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</si>
  <si>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</si>
  <si>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</si>
  <si>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</si>
  <si>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</si>
  <si>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</si>
  <si>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</si>
  <si>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</si>
  <si>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</si>
  <si>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</si>
  <si>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</si>
  <si>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</si>
  <si>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</si>
  <si>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</si>
  <si>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</si>
  <si>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</si>
  <si>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</si>
  <si>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</si>
  <si>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</si>
  <si>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</si>
  <si>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</si>
  <si>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</si>
  <si>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</si>
  <si>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</si>
  <si>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</si>
  <si>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</si>
  <si>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</si>
  <si>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</si>
  <si>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</si>
  <si>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</si>
  <si>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</si>
  <si>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</si>
  <si>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</si>
  <si>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</si>
  <si>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</si>
  <si>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</si>
  <si>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</si>
  <si>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</si>
  <si>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</si>
  <si>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</si>
  <si>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</si>
  <si>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</si>
  <si>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</si>
  <si>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</si>
  <si>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</si>
  <si>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</si>
  <si>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</si>
  <si>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</si>
  <si>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</si>
  <si>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</si>
  <si>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</si>
  <si>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</si>
  <si>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</si>
  <si>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</si>
  <si>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</si>
  <si>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</si>
  <si>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</si>
  <si>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</si>
  <si>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</si>
  <si>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</si>
  <si>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</si>
  <si>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</si>
  <si>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</si>
  <si>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</si>
  <si>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</si>
  <si>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</si>
  <si>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</si>
  <si>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</si>
  <si>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</si>
  <si>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</si>
  <si>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</si>
  <si>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</si>
  <si>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</si>
  <si>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</si>
  <si>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</si>
  <si>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</si>
  <si>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</si>
  <si>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</si>
  <si>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</si>
  <si>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</si>
  <si>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</si>
  <si>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</si>
  <si>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</si>
  <si>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</si>
  <si>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</si>
  <si>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</si>
  <si>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</si>
  <si>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</si>
  <si>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</si>
  <si>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</si>
  <si>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</si>
  <si>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</si>
  <si>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</si>
  <si>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</si>
  <si>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</si>
  <si>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</si>
  <si>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</si>
  <si>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</si>
  <si>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</si>
  <si>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</si>
  <si>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</si>
  <si>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</si>
  <si>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</si>
  <si>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</si>
  <si>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</si>
  <si>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</si>
  <si>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</si>
  <si>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</si>
  <si>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</si>
  <si>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</si>
  <si>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</si>
  <si>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</si>
  <si>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</si>
  <si>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</si>
  <si>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</si>
  <si>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</si>
  <si>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</si>
  <si>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</si>
  <si>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</si>
  <si>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</si>
  <si>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</si>
  <si>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</si>
  <si>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</si>
  <si>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</si>
  <si>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</si>
  <si>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</si>
  <si>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</si>
  <si>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</si>
  <si>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</si>
  <si>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</si>
  <si>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</si>
  <si>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</si>
  <si>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</si>
  <si>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</si>
  <si>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</si>
  <si>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</si>
  <si>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</si>
  <si>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</si>
  <si>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</si>
  <si>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</si>
  <si>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</si>
  <si>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</si>
  <si>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</si>
  <si>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</si>
  <si>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</si>
  <si>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</si>
  <si>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</si>
  <si>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</si>
  <si>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</si>
  <si>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</si>
  <si>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</si>
  <si>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</si>
  <si>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</si>
  <si>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</si>
  <si>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</si>
  <si>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</si>
  <si>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</si>
  <si>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</si>
  <si>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</si>
  <si>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</si>
  <si>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</si>
  <si>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</si>
  <si>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</si>
  <si>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</si>
  <si>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</si>
  <si>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</si>
  <si>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</si>
  <si>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</si>
  <si>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</si>
  <si>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</si>
  <si>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</si>
  <si>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</si>
  <si>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</si>
  <si>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</si>
  <si>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</si>
  <si>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</si>
  <si>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</si>
  <si>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</si>
  <si>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</si>
  <si>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</si>
  <si>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</si>
  <si>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</si>
  <si>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</si>
  <si>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</si>
  <si>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</si>
  <si>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</si>
  <si>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</si>
  <si>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</si>
  <si>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</si>
  <si>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</si>
  <si>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</si>
  <si>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</si>
  <si>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</si>
  <si>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</si>
  <si>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</si>
  <si>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</si>
  <si>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</si>
  <si>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</si>
  <si>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</si>
  <si>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</si>
  <si>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</si>
  <si>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</si>
  <si>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</si>
  <si>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</si>
  <si>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</si>
  <si>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</si>
  <si>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</si>
  <si>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</si>
  <si>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</si>
  <si>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</si>
  <si>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</si>
  <si>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</si>
  <si>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</si>
  <si>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</si>
  <si>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</si>
  <si>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</si>
  <si>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</si>
  <si>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</si>
  <si>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</si>
  <si>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</si>
  <si>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</si>
  <si>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</si>
  <si>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</si>
  <si>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</si>
  <si>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</si>
  <si>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</si>
  <si>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</si>
  <si>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</si>
  <si>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</si>
  <si>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</si>
  <si>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</si>
  <si>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</si>
  <si>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</si>
  <si>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</si>
  <si>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</si>
  <si>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</si>
  <si>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</si>
  <si>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</si>
  <si>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</si>
  <si>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</si>
  <si>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</si>
  <si>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</si>
  <si>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</si>
  <si>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</si>
  <si>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</si>
  <si>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</si>
  <si>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</si>
  <si>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</si>
  <si>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</si>
  <si>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</si>
  <si>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</si>
  <si>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</si>
  <si>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</si>
  <si>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</si>
  <si>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</si>
  <si>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</si>
  <si>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</si>
  <si>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</si>
  <si>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</si>
  <si>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</si>
  <si>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</si>
  <si>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</si>
  <si>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</si>
  <si>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</si>
  <si>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</si>
  <si>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</si>
  <si>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</si>
  <si>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</si>
  <si>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</si>
  <si>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</si>
  <si>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</si>
  <si>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</si>
  <si>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</si>
  <si>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</si>
  <si>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</si>
  <si>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</si>
  <si>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</si>
  <si>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</si>
  <si>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</si>
  <si>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</si>
  <si>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</si>
  <si>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</si>
  <si>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</si>
  <si>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</si>
  <si>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</si>
  <si>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</si>
  <si>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</si>
  <si>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</si>
  <si>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</si>
  <si>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</si>
  <si>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</si>
  <si>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</si>
  <si>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</si>
  <si>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</si>
  <si>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</si>
  <si>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</si>
  <si>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</si>
  <si>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</si>
  <si>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</si>
  <si>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</si>
  <si>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</si>
  <si>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</si>
  <si>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</si>
  <si>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</si>
  <si>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</si>
  <si>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</si>
  <si>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</si>
  <si>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</si>
  <si>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</si>
  <si>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</si>
  <si>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</si>
  <si>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</si>
  <si>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</si>
  <si>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</si>
  <si>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</si>
  <si>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</si>
  <si>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</si>
  <si>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</si>
  <si>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</si>
  <si>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</si>
  <si>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</si>
  <si>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</si>
  <si>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</si>
  <si>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</si>
  <si>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</si>
  <si>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</si>
  <si>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</si>
  <si>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</si>
  <si>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</si>
  <si>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</si>
  <si>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</si>
  <si>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</si>
  <si>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</si>
  <si>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</si>
  <si>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</si>
  <si>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</si>
  <si>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</si>
  <si>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</si>
  <si>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</si>
  <si>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</si>
  <si>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</si>
  <si>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</si>
  <si>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</si>
  <si>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</si>
  <si>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</si>
  <si>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</si>
  <si>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</si>
  <si>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</si>
  <si>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</si>
  <si>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</si>
  <si>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</si>
  <si>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</si>
  <si>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</si>
  <si>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</si>
  <si>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</si>
  <si>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</si>
  <si>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</si>
  <si>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</si>
  <si>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</si>
  <si>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</si>
  <si>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</si>
  <si>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</si>
  <si>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</si>
  <si>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</si>
  <si>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</si>
  <si>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</si>
  <si>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</si>
  <si>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</si>
  <si>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</si>
  <si>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</si>
  <si>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</si>
  <si>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</si>
  <si>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</si>
  <si>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</si>
  <si>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</si>
  <si>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</si>
  <si>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</si>
  <si>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</si>
  <si>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</si>
  <si>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</si>
  <si>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</si>
  <si>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</si>
  <si>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</si>
  <si>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</si>
  <si>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</si>
  <si>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</si>
  <si>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</si>
  <si>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</si>
  <si>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</si>
  <si>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</si>
  <si>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</si>
  <si>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</si>
  <si>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</si>
  <si>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</si>
  <si>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</si>
  <si>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</si>
  <si>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</si>
  <si>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</si>
  <si>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</si>
  <si>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</si>
  <si>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</si>
  <si>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</si>
  <si>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</si>
  <si>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</si>
  <si>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</si>
  <si>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</si>
  <si>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</si>
  <si>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</si>
  <si>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</si>
  <si>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</si>
  <si>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</si>
  <si>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</si>
  <si>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</si>
  <si>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</si>
  <si>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</si>
  <si>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</si>
  <si>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</si>
  <si>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</si>
  <si>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</si>
  <si>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</si>
  <si>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</si>
  <si>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</si>
  <si>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</si>
  <si>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</si>
  <si>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</si>
  <si>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</si>
  <si>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</si>
  <si>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</si>
  <si>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</si>
  <si>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</si>
  <si>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</si>
  <si>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</si>
  <si>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</si>
  <si>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</si>
  <si>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</si>
  <si>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</si>
  <si>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</si>
  <si>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</si>
  <si>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</si>
  <si>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</si>
  <si>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</si>
  <si>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</si>
  <si>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</si>
  <si>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</si>
  <si>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</si>
  <si>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</si>
  <si>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</si>
  <si>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</si>
  <si>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</si>
  <si>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</si>
  <si>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</si>
  <si>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</si>
  <si>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</si>
  <si>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</si>
  <si>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</si>
  <si>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</si>
  <si>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</si>
  <si>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</si>
  <si>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</si>
  <si>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</si>
  <si>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</si>
  <si>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</si>
  <si>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</si>
  <si>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</si>
  <si>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</si>
  <si>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</si>
  <si>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</si>
  <si>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</si>
  <si>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</si>
  <si>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</si>
  <si>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</si>
  <si>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</si>
  <si>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</si>
  <si>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</si>
  <si>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</si>
  <si>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</si>
  <si>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</si>
  <si>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</si>
  <si>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</si>
  <si>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</si>
  <si>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</si>
  <si>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</si>
  <si>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</si>
  <si>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</si>
  <si>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</si>
  <si>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</si>
  <si>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</si>
  <si>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</si>
  <si>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</si>
  <si>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</si>
  <si>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</si>
  <si>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</si>
  <si>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</si>
  <si>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</si>
  <si>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</si>
  <si>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</si>
  <si>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</si>
  <si>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</si>
  <si>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</si>
  <si>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</si>
  <si>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</si>
  <si>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</si>
  <si>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</si>
  <si>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</si>
  <si>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</si>
  <si>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</si>
  <si>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</si>
  <si>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</si>
  <si>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</si>
  <si>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</si>
  <si>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</si>
  <si>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</si>
  <si>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</si>
  <si>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</si>
  <si>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</si>
  <si>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</si>
  <si>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</si>
  <si>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</si>
  <si>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</si>
  <si>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</si>
  <si>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</si>
  <si>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</si>
  <si>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</si>
  <si>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</si>
  <si>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</si>
  <si>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</si>
  <si>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</si>
  <si>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</si>
  <si>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</si>
  <si>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</si>
  <si>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</si>
  <si>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</si>
  <si>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</si>
  <si>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</si>
  <si>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</si>
  <si>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</si>
  <si>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</si>
  <si>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</si>
  <si>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</si>
  <si>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</si>
  <si>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</si>
  <si>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</si>
  <si>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</si>
  <si>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</si>
  <si>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</si>
  <si>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</si>
  <si>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</si>
  <si>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</si>
  <si>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</si>
  <si>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</si>
  <si>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</si>
  <si>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</si>
  <si>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</si>
  <si>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</si>
  <si>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</si>
  <si>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</si>
  <si>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</si>
  <si>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</si>
  <si>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</si>
  <si>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</si>
  <si>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</si>
  <si>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</si>
  <si>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</si>
  <si>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</si>
  <si>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</si>
  <si>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</si>
  <si>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</si>
  <si>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</si>
  <si>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</si>
  <si>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</si>
  <si>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</si>
  <si>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</si>
  <si>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</si>
  <si>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</si>
  <si>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</si>
  <si>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</si>
  <si>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</si>
  <si>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</si>
  <si>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</si>
  <si>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</si>
  <si>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</si>
  <si>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</si>
  <si>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</si>
  <si>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</si>
  <si>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</si>
  <si>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</si>
  <si>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</si>
  <si>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</si>
  <si>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</si>
  <si>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</si>
  <si>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</si>
  <si>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</si>
  <si>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</si>
  <si>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</si>
  <si>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</si>
  <si>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</si>
  <si>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</si>
  <si>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</si>
  <si>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</si>
  <si>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</si>
  <si>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</si>
  <si>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</si>
  <si>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</si>
  <si>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</si>
  <si>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</si>
  <si>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</si>
  <si>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</si>
  <si>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</si>
  <si>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</si>
  <si>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</si>
  <si>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</si>
  <si>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</si>
  <si>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</si>
  <si>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</si>
  <si>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</si>
  <si>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</si>
  <si>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</si>
  <si>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</si>
  <si>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</si>
  <si>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</si>
  <si>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</si>
  <si>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</si>
  <si>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</si>
  <si>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</si>
  <si>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</si>
  <si>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</si>
  <si>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</si>
  <si>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</si>
  <si>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</si>
  <si>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</si>
  <si>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</si>
  <si>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</si>
  <si>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</si>
  <si>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</si>
  <si>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</si>
  <si>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</si>
  <si>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</si>
  <si>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</si>
  <si>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</si>
  <si>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</si>
  <si>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</si>
  <si>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</si>
  <si>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</si>
  <si>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</si>
  <si>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</si>
  <si>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</si>
  <si>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</si>
  <si>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</si>
  <si>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</si>
  <si>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</si>
  <si>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</si>
  <si>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</si>
  <si>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</si>
  <si>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</si>
  <si>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</si>
  <si>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</si>
  <si>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</si>
  <si>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</si>
  <si>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</si>
  <si>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</si>
  <si>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</si>
  <si>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</si>
  <si>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</si>
  <si>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</si>
  <si>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</si>
  <si>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</si>
  <si>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</si>
  <si>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</si>
  <si>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</si>
  <si>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</si>
  <si>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</si>
  <si>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</si>
  <si>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</si>
  <si>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</si>
  <si>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</si>
  <si>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</si>
  <si>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</si>
  <si>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</si>
  <si>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</si>
  <si>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</si>
  <si>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</si>
  <si>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</si>
  <si>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</si>
  <si>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</si>
  <si>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</si>
  <si>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</si>
  <si>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</si>
  <si>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</si>
  <si>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</si>
  <si>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</si>
  <si>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</si>
  <si>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</si>
  <si>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</si>
  <si>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</si>
  <si>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</si>
  <si>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</si>
  <si>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</si>
  <si>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</si>
  <si>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</si>
  <si>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</si>
  <si>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</si>
  <si>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</si>
  <si>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</si>
  <si>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</si>
  <si>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</si>
  <si>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</si>
  <si>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</si>
  <si>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</si>
  <si>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</si>
  <si>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</si>
  <si>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</si>
  <si>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</si>
  <si>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</si>
  <si>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</si>
  <si>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</si>
  <si>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</si>
  <si>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</si>
  <si>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</si>
  <si>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</si>
  <si>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</si>
  <si>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</si>
  <si>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</si>
  <si>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</si>
  <si>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</si>
  <si>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</si>
  <si>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</si>
  <si>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</si>
  <si>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</si>
  <si>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</si>
  <si>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</si>
  <si>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</si>
  <si>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</si>
  <si>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</si>
  <si>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</si>
  <si>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</si>
  <si>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</si>
  <si>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</si>
  <si>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</si>
  <si>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</si>
  <si>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</si>
  <si>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</si>
  <si>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</si>
  <si>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</si>
  <si>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</si>
  <si>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</si>
  <si>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</si>
  <si>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</si>
  <si>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</si>
  <si>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</si>
  <si>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</si>
  <si>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</si>
  <si>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</si>
  <si>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</si>
  <si>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</si>
  <si>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</si>
  <si>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</si>
  <si>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</si>
  <si>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</si>
  <si>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</si>
  <si>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</si>
  <si>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</si>
  <si>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</si>
  <si>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</si>
  <si>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</si>
  <si>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</si>
  <si>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</si>
  <si>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</si>
  <si>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</si>
  <si>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</si>
  <si>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</si>
  <si>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</si>
  <si>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</si>
  <si>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</si>
  <si>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</si>
  <si>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</si>
  <si>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</si>
  <si>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</si>
  <si>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</si>
  <si>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</si>
  <si>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</si>
  <si>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</si>
  <si>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</si>
  <si>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</si>
  <si>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</si>
  <si>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</si>
  <si>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</si>
  <si>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</si>
  <si>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</si>
  <si>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</si>
  <si>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</si>
  <si>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</si>
  <si>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</si>
  <si>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</si>
  <si>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</si>
  <si>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</si>
  <si>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</si>
  <si>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</si>
  <si>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</si>
  <si>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</si>
  <si>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</si>
  <si>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</si>
  <si>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</si>
  <si>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</si>
  <si>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</si>
  <si>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</si>
  <si>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</si>
  <si>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</si>
  <si>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</si>
  <si>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</si>
  <si>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</si>
  <si>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</si>
  <si>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</si>
  <si>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</si>
  <si>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</si>
  <si>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</si>
  <si>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</si>
  <si>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</si>
  <si>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</si>
  <si>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</si>
  <si>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</si>
  <si>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</si>
  <si>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</si>
  <si>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</si>
  <si>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</si>
  <si>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</si>
  <si>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</si>
  <si>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</si>
  <si>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</si>
  <si>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</si>
  <si>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</si>
  <si>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</si>
  <si>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</si>
  <si>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</si>
  <si>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</si>
  <si>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</si>
  <si>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</si>
  <si>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</si>
  <si>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</si>
  <si>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</si>
  <si>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</si>
  <si>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</si>
  <si>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</si>
  <si>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</si>
  <si>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</si>
  <si>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</si>
  <si>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</si>
  <si>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</si>
  <si>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</si>
  <si>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</si>
  <si>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</si>
  <si>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</si>
  <si>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</si>
  <si>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</si>
  <si>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</si>
  <si>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</si>
  <si>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</si>
  <si>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</si>
  <si>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</si>
  <si>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</si>
  <si>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</si>
  <si>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</si>
  <si>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</si>
  <si>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</si>
  <si>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</si>
  <si>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</si>
  <si>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</si>
  <si>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</si>
  <si>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</si>
  <si>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</si>
  <si>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</si>
  <si>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</si>
  <si>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</si>
  <si>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</si>
  <si>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</si>
  <si>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</si>
  <si>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</si>
  <si>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</si>
  <si>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</si>
  <si>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</si>
  <si>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</si>
  <si>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</si>
  <si>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</si>
  <si>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</si>
  <si>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</si>
  <si>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</si>
  <si>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</si>
  <si>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</si>
  <si>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</si>
  <si>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</si>
  <si>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</si>
  <si>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</si>
  <si>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</si>
  <si>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</si>
  <si>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</si>
  <si>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</si>
  <si>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</si>
  <si>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</si>
  <si>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</si>
  <si>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</si>
  <si>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</si>
  <si>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</si>
  <si>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</si>
  <si>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</si>
  <si>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</si>
  <si>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</si>
  <si>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</si>
  <si>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</si>
  <si>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</si>
  <si>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</si>
  <si>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</si>
  <si>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</si>
  <si>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</si>
  <si>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</si>
  <si>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</si>
  <si>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</si>
  <si>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</si>
  <si>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</si>
  <si>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</si>
  <si>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</si>
  <si>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</si>
  <si>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</si>
  <si>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</si>
  <si>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</si>
  <si>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</si>
  <si>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</si>
  <si>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</si>
  <si>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</si>
  <si>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</si>
  <si>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</si>
  <si>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</si>
  <si>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</si>
  <si>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</si>
  <si>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</si>
  <si>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</si>
  <si>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</si>
  <si>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</si>
  <si>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</si>
  <si>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</si>
  <si>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</si>
  <si>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</si>
  <si>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</si>
  <si>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</si>
  <si>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</si>
  <si>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</si>
  <si>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</si>
  <si>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</si>
  <si>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</si>
  <si>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</si>
  <si>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</si>
  <si>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</si>
  <si>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</si>
  <si>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</si>
  <si>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</si>
  <si>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</si>
  <si>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</si>
  <si>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</si>
  <si>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</si>
  <si>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</si>
  <si>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</si>
  <si>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</si>
  <si>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</si>
  <si>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</si>
  <si>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</si>
  <si>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</si>
  <si>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</si>
  <si>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</si>
  <si>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</si>
  <si>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</si>
  <si>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</si>
  <si>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</si>
  <si>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</si>
  <si>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</si>
  <si>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</si>
  <si>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</si>
  <si>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</si>
  <si>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</si>
  <si>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</si>
  <si>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</si>
  <si>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</si>
  <si>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</si>
  <si>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</si>
  <si>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</si>
  <si>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</si>
  <si>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</si>
  <si>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</si>
  <si>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</si>
  <si>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</si>
  <si>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</si>
  <si>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</si>
  <si>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</si>
  <si>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</si>
  <si>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</si>
  <si>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</si>
  <si>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</si>
  <si>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</si>
  <si>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</si>
  <si>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</si>
  <si>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</si>
  <si>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</si>
  <si>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</si>
  <si>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</si>
  <si>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</si>
  <si>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</si>
  <si>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</si>
  <si>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</si>
  <si>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</si>
  <si>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</si>
  <si>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</si>
  <si>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</si>
  <si>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</si>
  <si>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</si>
  <si>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</si>
  <si>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</si>
  <si>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</si>
  <si>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</si>
  <si>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</si>
  <si>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</si>
  <si>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</si>
  <si>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</si>
  <si>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</si>
  <si>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</si>
  <si>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</si>
  <si>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</si>
  <si>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</si>
  <si>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</si>
  <si>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</si>
  <si>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</si>
  <si>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</si>
  <si>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</si>
  <si>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</si>
  <si>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</si>
  <si>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</si>
  <si>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</si>
  <si>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</si>
  <si>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</si>
  <si>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</si>
  <si>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</si>
  <si>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</si>
  <si>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</si>
  <si>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</si>
  <si>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</si>
  <si>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</si>
  <si>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</si>
  <si>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</si>
  <si>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</si>
  <si>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</si>
  <si>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</si>
  <si>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</si>
  <si>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</si>
  <si>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</si>
  <si>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</si>
  <si>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</si>
  <si>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</si>
  <si>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</si>
  <si>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</si>
  <si>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</si>
  <si>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</si>
  <si>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</si>
  <si>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</si>
  <si>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</si>
  <si>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</si>
  <si>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</si>
  <si>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</si>
  <si>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</si>
  <si>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</si>
  <si>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</si>
  <si>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</si>
  <si>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</si>
  <si>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</si>
  <si>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</si>
  <si>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</si>
  <si>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</si>
  <si>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</si>
  <si>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</si>
  <si>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</si>
  <si>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</si>
  <si>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</si>
  <si>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</si>
  <si>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</si>
  <si>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</si>
  <si>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</si>
  <si>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</si>
  <si>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</si>
  <si>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</si>
  <si>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</si>
  <si>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</si>
  <si>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</si>
  <si>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</si>
  <si>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</si>
  <si>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</si>
  <si>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</si>
  <si>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</si>
  <si>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</si>
  <si>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</si>
  <si>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</si>
  <si>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</si>
  <si>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</si>
  <si>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</si>
  <si>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</si>
  <si>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</si>
  <si>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</si>
  <si>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</si>
  <si>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</si>
  <si>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</si>
  <si>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</si>
  <si>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</si>
  <si>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</si>
  <si>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</si>
  <si>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</si>
  <si>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</si>
  <si>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</si>
  <si>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</si>
  <si>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</si>
  <si>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</si>
  <si>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</si>
  <si>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</si>
  <si>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</si>
  <si>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</si>
  <si>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</si>
  <si>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</si>
  <si>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</si>
  <si>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</si>
  <si>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</si>
  <si>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</si>
  <si>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</si>
  <si>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</si>
  <si>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</si>
  <si>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</si>
  <si>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</si>
  <si>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</si>
  <si>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</si>
  <si>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</si>
  <si>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</si>
  <si>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</si>
  <si>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</si>
  <si>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</si>
  <si>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</si>
  <si>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</si>
  <si>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</si>
  <si>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</si>
  <si>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</si>
  <si>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</si>
  <si>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</si>
  <si>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</si>
  <si>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</si>
  <si>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</si>
  <si>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</si>
  <si>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</si>
  <si>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</si>
  <si>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</si>
  <si>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</si>
  <si>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</si>
  <si>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</si>
  <si>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</si>
  <si>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</si>
  <si>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</si>
  <si>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</si>
  <si>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</si>
  <si>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</si>
  <si>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</si>
  <si>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</si>
  <si>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</si>
  <si>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</si>
  <si>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</si>
  <si>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</si>
  <si>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</si>
  <si>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</si>
  <si>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</si>
  <si>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</si>
  <si>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</si>
  <si>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</si>
  <si>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</si>
  <si>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</si>
  <si>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</si>
  <si>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</si>
  <si>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</si>
  <si>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</si>
  <si>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</si>
  <si>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</si>
  <si>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</si>
  <si>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</si>
  <si>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</si>
  <si>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</si>
  <si>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</si>
  <si>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</si>
  <si>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</si>
  <si>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</si>
  <si>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</si>
  <si>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</si>
  <si>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</si>
  <si>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</si>
  <si>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</si>
  <si>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</si>
  <si>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</si>
  <si>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</si>
  <si>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</si>
  <si>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</si>
  <si>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</si>
  <si>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</si>
  <si>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</si>
  <si>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</si>
  <si>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</si>
  <si>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</si>
  <si>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</si>
  <si>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</si>
  <si>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</si>
  <si>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</si>
  <si>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</si>
  <si>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</si>
  <si>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</si>
  <si>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</si>
  <si>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</si>
  <si>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</si>
  <si>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</si>
  <si>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</si>
  <si>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</si>
  <si>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</si>
  <si>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</si>
  <si>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</si>
  <si>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</si>
  <si>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</si>
  <si>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</si>
  <si>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</si>
  <si>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</si>
  <si>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</si>
  <si>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</si>
  <si>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</si>
  <si>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</si>
  <si>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</si>
  <si>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</si>
  <si>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</si>
  <si>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</si>
  <si>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</si>
  <si>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</si>
  <si>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</si>
  <si>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</si>
  <si>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</si>
  <si>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</si>
  <si>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</si>
  <si>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</si>
  <si>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</si>
  <si>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</si>
  <si>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</si>
  <si>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</si>
  <si>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</si>
  <si>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</si>
  <si>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</si>
  <si>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</si>
  <si>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</si>
  <si>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</si>
  <si>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</si>
  <si>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</si>
  <si>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</si>
  <si>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</si>
  <si>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</si>
  <si>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</si>
  <si>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</si>
  <si>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</si>
  <si>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</si>
  <si>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</si>
  <si>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</si>
  <si>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</si>
  <si>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</si>
  <si>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</si>
  <si>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</si>
  <si>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</si>
  <si>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</si>
  <si>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</si>
  <si>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</si>
  <si>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</si>
  <si>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</si>
  <si>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</si>
  <si>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</si>
  <si>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</si>
  <si>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</si>
  <si>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</si>
  <si>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</si>
  <si>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</si>
  <si>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</si>
  <si>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</si>
  <si>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</si>
  <si>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</si>
  <si>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</si>
  <si>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</si>
  <si>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</si>
  <si>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</si>
  <si>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</si>
  <si>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</si>
  <si>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</si>
  <si>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</si>
  <si>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</si>
  <si>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</si>
  <si>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</si>
  <si>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</si>
  <si>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</si>
  <si>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</si>
  <si>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</si>
  <si>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</si>
  <si>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</si>
  <si>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</si>
  <si>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</si>
  <si>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</si>
  <si>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</si>
  <si>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</si>
  <si>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</si>
  <si>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</si>
  <si>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</si>
  <si>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</si>
  <si>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</si>
  <si>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</si>
  <si>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</si>
  <si>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</si>
  <si>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</si>
  <si>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</si>
  <si>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</si>
  <si>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</si>
  <si>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</si>
  <si>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</si>
  <si>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</si>
  <si>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</si>
  <si>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</si>
  <si>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</si>
  <si>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</si>
  <si>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</si>
  <si>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</si>
  <si>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</si>
  <si>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</si>
  <si>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</si>
  <si>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</si>
  <si>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</si>
  <si>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</si>
  <si>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</si>
  <si>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</si>
  <si>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</si>
  <si>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</si>
  <si>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</si>
  <si>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</si>
  <si>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</si>
  <si>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</si>
  <si>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</si>
  <si>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</si>
  <si>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</si>
  <si>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</si>
  <si>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</si>
  <si>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</si>
  <si>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</si>
  <si>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</si>
  <si>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</si>
  <si>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</si>
  <si>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</si>
  <si>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</si>
  <si>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</si>
  <si>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</si>
  <si>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</si>
  <si>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</si>
  <si>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</si>
  <si>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</si>
  <si>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</si>
  <si>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</si>
  <si>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</si>
  <si>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</si>
  <si>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</si>
  <si>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</si>
  <si>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</si>
  <si>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</si>
  <si>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</si>
  <si>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</si>
  <si>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</si>
  <si>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</si>
  <si>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</si>
  <si>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</si>
  <si>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</si>
  <si>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</si>
  <si>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</si>
  <si>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</si>
  <si>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</si>
  <si>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</si>
  <si>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</si>
  <si>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</si>
  <si>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</si>
  <si>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</si>
  <si>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</si>
  <si>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</si>
  <si>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</si>
  <si>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</si>
  <si>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</si>
  <si>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</si>
  <si>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</si>
  <si>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</si>
  <si>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</si>
  <si>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</si>
  <si>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</si>
  <si>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</si>
  <si>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</si>
  <si>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</si>
  <si>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</si>
  <si>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</si>
  <si>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</si>
  <si>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</si>
  <si>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</si>
  <si>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</si>
  <si>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</si>
  <si>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</si>
  <si>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</si>
  <si>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</si>
  <si>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</si>
  <si>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</si>
  <si>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</si>
  <si>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</si>
  <si>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</si>
  <si>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</si>
  <si>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</si>
  <si>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</si>
  <si>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</si>
  <si>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</si>
  <si>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</si>
  <si>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</si>
  <si>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</si>
  <si>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</si>
  <si>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</si>
  <si>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</si>
  <si>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</si>
  <si>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</si>
  <si>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</si>
  <si>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</si>
  <si>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</si>
  <si>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</si>
  <si>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</si>
  <si>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</si>
  <si>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</si>
  <si>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</si>
  <si>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</si>
  <si>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</si>
  <si>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</si>
  <si>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</si>
  <si>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</si>
  <si>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</si>
  <si>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</si>
  <si>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</si>
  <si>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</si>
  <si>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</si>
  <si>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</si>
  <si>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</si>
  <si>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</si>
  <si>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</si>
  <si>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</si>
  <si>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</si>
  <si>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</si>
  <si>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</si>
  <si>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</si>
  <si>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</si>
  <si>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</si>
  <si>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</si>
  <si>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</si>
  <si>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</si>
  <si>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</si>
  <si>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</si>
  <si>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</si>
  <si>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</si>
  <si>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</si>
  <si>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</si>
  <si>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</si>
  <si>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</si>
  <si>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</si>
  <si>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</si>
  <si>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</si>
  <si>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</si>
  <si>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</si>
  <si>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</si>
  <si>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</si>
  <si>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</si>
  <si>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</si>
  <si>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</si>
  <si>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</si>
  <si>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</si>
  <si>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</si>
  <si>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</si>
  <si>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</si>
  <si>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</si>
  <si>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</si>
  <si>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</si>
  <si>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</si>
  <si>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</si>
  <si>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</si>
  <si>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</si>
  <si>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</si>
  <si>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</si>
  <si>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</si>
  <si>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</si>
  <si>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</si>
  <si>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</si>
  <si>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</si>
  <si>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</si>
  <si>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</si>
  <si>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</si>
  <si>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</si>
  <si>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</si>
  <si>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</si>
  <si>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</si>
  <si>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</si>
  <si>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</si>
  <si>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</si>
  <si>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</si>
  <si>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</si>
  <si>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</si>
  <si>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</si>
  <si>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</si>
  <si>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</si>
  <si>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</si>
  <si>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</si>
  <si>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</si>
  <si>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</si>
  <si>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</si>
  <si>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</si>
  <si>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</si>
  <si>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</si>
  <si>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</si>
  <si>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</si>
  <si>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</si>
  <si>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</si>
  <si>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</si>
  <si>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</si>
  <si>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</si>
  <si>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</si>
  <si>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</si>
  <si>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</si>
  <si>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</si>
  <si>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</si>
  <si>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</si>
  <si>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</si>
  <si>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</si>
  <si>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</si>
  <si>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</si>
  <si>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</si>
  <si>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</si>
  <si>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</si>
  <si>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</si>
  <si>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</si>
  <si>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</si>
  <si>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</si>
  <si>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</si>
  <si>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</si>
  <si>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</si>
  <si>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</si>
  <si>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</si>
  <si>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</si>
  <si>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</si>
  <si>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</si>
  <si>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</si>
  <si>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</si>
  <si>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</si>
  <si>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</si>
  <si>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</si>
  <si>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</si>
  <si>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</si>
  <si>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</si>
  <si>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</si>
  <si>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</si>
  <si>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</si>
  <si>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</si>
  <si>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</si>
  <si>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</si>
  <si>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</si>
  <si>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</si>
  <si>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</si>
  <si>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</si>
  <si>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</si>
  <si>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</si>
  <si>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</si>
  <si>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</si>
  <si>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</si>
  <si>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</si>
  <si>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</si>
  <si>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</si>
  <si>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</si>
  <si>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</si>
  <si>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</si>
  <si>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</si>
  <si>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</si>
  <si>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</si>
  <si>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</si>
  <si>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</si>
  <si>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</si>
  <si>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</si>
  <si>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</si>
  <si>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</si>
  <si>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</si>
  <si>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</si>
  <si>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</si>
  <si>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</si>
  <si>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</si>
  <si>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</si>
  <si>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</si>
  <si>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</si>
  <si>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</si>
  <si>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</si>
  <si>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</si>
  <si>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</si>
  <si>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</si>
  <si>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</si>
  <si>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</si>
  <si>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</si>
  <si>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</si>
  <si>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</si>
  <si>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</si>
  <si>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</si>
  <si>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</si>
  <si>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</si>
  <si>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</si>
  <si>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</si>
  <si>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</si>
  <si>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</si>
  <si>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</si>
  <si>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</si>
  <si>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</si>
  <si>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</si>
  <si>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</si>
  <si>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</si>
  <si>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</si>
  <si>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</si>
  <si>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</si>
  <si>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</si>
  <si>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</si>
  <si>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</si>
  <si>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</si>
  <si>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</si>
  <si>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</si>
  <si>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</si>
  <si>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</si>
  <si>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</si>
  <si>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</si>
  <si>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</si>
  <si>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</si>
  <si>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</si>
  <si>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</si>
  <si>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</si>
  <si>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</si>
  <si>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</si>
  <si>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</si>
  <si>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</si>
  <si>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</si>
  <si>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</si>
  <si>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</si>
  <si>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</si>
  <si>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</si>
  <si>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</si>
  <si>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</si>
  <si>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</si>
  <si>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</si>
  <si>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</si>
  <si>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</si>
  <si>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</si>
  <si>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</si>
  <si>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</si>
  <si>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</si>
  <si>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</si>
  <si>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</si>
  <si>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</si>
  <si>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</si>
  <si>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</si>
  <si>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</si>
  <si>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</si>
  <si>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</si>
  <si>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</si>
  <si>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</si>
  <si>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</si>
  <si>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</si>
  <si>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</si>
  <si>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</si>
  <si>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</si>
  <si>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</si>
  <si>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</si>
  <si>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</si>
  <si>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</si>
  <si>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</si>
  <si>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</si>
  <si>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</si>
  <si>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</si>
  <si>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</si>
  <si>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</si>
  <si>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</si>
  <si>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</si>
  <si>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</si>
  <si>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</si>
  <si>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</si>
  <si>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</si>
  <si>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</si>
  <si>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</si>
  <si>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</si>
  <si>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</si>
  <si>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</si>
  <si>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</si>
  <si>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</si>
  <si>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</si>
  <si>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</si>
  <si>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</si>
  <si>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</si>
  <si>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</si>
  <si>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</si>
  <si>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</si>
  <si>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</si>
  <si>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</si>
  <si>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</si>
  <si>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</si>
  <si>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</si>
  <si>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</si>
  <si>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</si>
  <si>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</si>
  <si>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</si>
  <si>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</si>
  <si>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</si>
  <si>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</si>
  <si>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</si>
  <si>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</si>
  <si>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</si>
  <si>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</si>
  <si>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</si>
  <si>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</si>
  <si>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</si>
  <si>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</si>
  <si>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</si>
  <si>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</si>
  <si>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</si>
  <si>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</si>
  <si>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</si>
  <si>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</si>
  <si>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</si>
  <si>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</si>
  <si>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</si>
  <si>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</si>
  <si>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</si>
  <si>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</si>
  <si>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</si>
  <si>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</si>
  <si>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</si>
  <si>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</si>
  <si>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</si>
  <si>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</si>
  <si>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</si>
  <si>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</si>
  <si>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</si>
  <si>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</si>
  <si>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</si>
  <si>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</si>
  <si>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</si>
  <si>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</si>
  <si>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</si>
  <si>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</si>
  <si>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</si>
  <si>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</si>
  <si>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</si>
  <si>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</si>
  <si>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</si>
  <si>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</si>
  <si>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</si>
  <si>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</si>
  <si>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</si>
  <si>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</si>
  <si>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</si>
  <si>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</si>
  <si>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</si>
  <si>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</si>
  <si>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</si>
  <si>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</si>
  <si>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</si>
  <si>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</si>
  <si>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</si>
  <si>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</si>
  <si>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</si>
  <si>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</si>
  <si>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</si>
  <si>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</si>
  <si>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</si>
  <si>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</si>
  <si>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</si>
  <si>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</si>
  <si>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</si>
  <si>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</si>
  <si>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</si>
  <si>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</si>
  <si>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</si>
  <si>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</si>
  <si>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</si>
  <si>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</si>
  <si>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</si>
  <si>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</si>
  <si>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</si>
  <si>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</si>
  <si>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</si>
  <si>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</si>
  <si>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</si>
  <si>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</si>
  <si>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</si>
  <si>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</si>
  <si>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</si>
  <si>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</si>
  <si>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</si>
  <si>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</si>
  <si>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</si>
  <si>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</si>
  <si>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</si>
  <si>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</si>
  <si>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</si>
  <si>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</si>
  <si>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</si>
  <si>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</si>
  <si>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</si>
  <si>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</si>
  <si>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</si>
  <si>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</si>
  <si>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</si>
  <si>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</si>
  <si>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</si>
  <si>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</si>
  <si>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</si>
  <si>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</si>
  <si>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</si>
  <si>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</si>
  <si>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</si>
  <si>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</si>
  <si>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</si>
  <si>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</si>
  <si>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</si>
  <si>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</si>
  <si>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</si>
  <si>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</si>
  <si>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</si>
  <si>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</si>
  <si>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</si>
  <si>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</si>
  <si>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</si>
  <si>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</si>
  <si>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</si>
  <si>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</si>
  <si>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</si>
  <si>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</si>
  <si>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</si>
  <si>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</si>
  <si>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</si>
  <si>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</si>
  <si>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</si>
  <si>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</si>
  <si>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</si>
  <si>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</si>
  <si>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</si>
  <si>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</si>
  <si>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</si>
  <si>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</si>
  <si>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</si>
  <si>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</si>
  <si>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</si>
  <si>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</si>
  <si>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</si>
  <si>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</si>
  <si>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</si>
  <si>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</si>
  <si>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</si>
  <si>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</si>
  <si>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</si>
  <si>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</si>
  <si>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</si>
  <si>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</si>
  <si>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</si>
  <si>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</si>
  <si>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</si>
  <si>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</si>
  <si>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</si>
  <si>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</si>
  <si>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</si>
  <si>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</si>
  <si>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</si>
  <si>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</si>
  <si>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</si>
  <si>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</si>
  <si>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</si>
  <si>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</si>
  <si>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</si>
  <si>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</si>
  <si>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</si>
  <si>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</si>
  <si>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</si>
  <si>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</si>
  <si>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</si>
  <si>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</si>
  <si>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</si>
  <si>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</si>
  <si>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</si>
  <si>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</si>
  <si>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</si>
  <si>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</si>
  <si>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</si>
  <si>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</si>
  <si>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</si>
  <si>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</si>
  <si>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</si>
  <si>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</si>
  <si>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</si>
  <si>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</si>
  <si>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</si>
  <si>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</si>
  <si>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</si>
  <si>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</si>
  <si>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</si>
  <si>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</si>
  <si>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</si>
  <si>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</si>
  <si>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</si>
  <si>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</si>
  <si>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</si>
  <si>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</si>
  <si>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</si>
  <si>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</si>
  <si>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</si>
  <si>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</si>
  <si>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</si>
  <si>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</si>
  <si>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</si>
  <si>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</si>
  <si>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</si>
  <si>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</si>
  <si>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</si>
  <si>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</si>
  <si>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</si>
  <si>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</si>
  <si>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</si>
  <si>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</si>
  <si>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</si>
  <si>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</si>
  <si>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</si>
  <si>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</si>
  <si>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</si>
  <si>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</si>
  <si>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</si>
  <si>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</si>
  <si>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</si>
  <si>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</si>
  <si>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</si>
  <si>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</si>
  <si>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</si>
  <si>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</si>
  <si>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</si>
  <si>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</si>
  <si>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</si>
  <si>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</si>
  <si>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</si>
  <si>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</si>
  <si>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</si>
  <si>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</si>
  <si>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</si>
  <si>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</si>
  <si>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</si>
  <si>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</si>
  <si>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</si>
  <si>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</si>
  <si>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</si>
  <si>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</si>
  <si>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</si>
  <si>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</si>
  <si>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</si>
  <si>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</si>
  <si>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</si>
  <si>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</si>
  <si>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</si>
  <si>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</si>
  <si>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</si>
  <si>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</si>
  <si>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</si>
  <si>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</si>
  <si>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</si>
  <si>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</si>
  <si>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</si>
  <si>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</si>
  <si>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</si>
  <si>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</si>
  <si>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</si>
  <si>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</si>
  <si>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</si>
  <si>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</si>
  <si>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</si>
  <si>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</si>
  <si>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</si>
  <si>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</si>
  <si>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</si>
  <si>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</si>
  <si>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</si>
  <si>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</si>
  <si>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</si>
  <si>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</si>
  <si>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</si>
  <si>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</si>
  <si>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</si>
  <si>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</si>
  <si>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</si>
  <si>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</si>
  <si>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</si>
  <si>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</si>
  <si>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</si>
  <si>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</si>
  <si>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</si>
  <si>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</si>
  <si>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</si>
  <si>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</si>
  <si>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</si>
  <si>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</si>
  <si>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</si>
  <si>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</si>
  <si>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</si>
  <si>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</si>
  <si>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</si>
  <si>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</si>
  <si>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</si>
  <si>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</si>
  <si>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</si>
  <si>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</si>
  <si>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</si>
  <si>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</si>
  <si>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</si>
  <si>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</si>
  <si>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</si>
  <si>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</si>
  <si>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</si>
  <si>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</si>
  <si>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</si>
  <si>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</si>
  <si>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</si>
  <si>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</si>
  <si>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</si>
  <si>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</si>
  <si>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</si>
  <si>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</si>
  <si>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</si>
  <si>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</si>
  <si>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</si>
  <si>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</si>
  <si>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</si>
  <si>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</si>
  <si>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</si>
  <si>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</si>
  <si>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</si>
  <si>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</si>
  <si>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</si>
  <si>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</si>
  <si>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</si>
  <si>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</si>
  <si>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</si>
  <si>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</si>
  <si>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</si>
  <si>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</si>
  <si>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</si>
  <si>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</si>
  <si>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</si>
  <si>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</si>
  <si>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</si>
  <si>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</si>
  <si>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</si>
  <si>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</si>
  <si>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</si>
  <si>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</si>
  <si>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</si>
  <si>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</si>
  <si>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</si>
  <si>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</si>
  <si>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</si>
  <si>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</si>
  <si>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</si>
  <si>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</si>
  <si>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</si>
  <si>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</si>
  <si>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</si>
  <si>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</si>
  <si>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</si>
  <si>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</si>
  <si>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</si>
  <si>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</si>
  <si>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</si>
  <si>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</si>
  <si>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</si>
  <si>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</si>
  <si>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</si>
  <si>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</si>
  <si>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</si>
  <si>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</si>
  <si>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</si>
  <si>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</si>
  <si>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</si>
  <si>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</si>
  <si>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</si>
  <si>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</si>
  <si>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</si>
  <si>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</si>
  <si>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</si>
  <si>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</si>
  <si>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</si>
  <si>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</si>
  <si>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</si>
  <si>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</si>
  <si>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</si>
  <si>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</si>
  <si>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</si>
  <si>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</si>
  <si>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</si>
  <si>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</si>
  <si>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</si>
  <si>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</si>
  <si>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</si>
  <si>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</si>
  <si>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</si>
  <si>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</si>
  <si>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</si>
  <si>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</si>
  <si>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</si>
  <si>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</si>
  <si>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</si>
  <si>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</si>
  <si>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</si>
  <si>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</si>
  <si>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</si>
  <si>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</si>
  <si>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</si>
  <si>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</si>
  <si>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</si>
  <si>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</si>
  <si>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</si>
  <si>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</si>
  <si>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</si>
  <si>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</si>
  <si>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</si>
  <si>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</si>
  <si>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</si>
  <si>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</si>
  <si>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</si>
  <si>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</si>
  <si>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</si>
  <si>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</si>
  <si>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</si>
  <si>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</si>
  <si>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</si>
  <si>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</si>
  <si>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</si>
  <si>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</si>
  <si>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</si>
  <si>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</si>
  <si>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</si>
  <si>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</si>
  <si>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</si>
  <si>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</si>
  <si>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</si>
  <si>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</si>
  <si>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</si>
  <si>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</si>
  <si>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</si>
  <si>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</si>
  <si>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</si>
  <si>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</si>
  <si>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</si>
  <si>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</si>
  <si>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</si>
  <si>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</si>
  <si>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</si>
  <si>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</si>
  <si>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</si>
  <si>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</si>
  <si>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</si>
  <si>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</si>
  <si>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</si>
  <si>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</si>
  <si>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</si>
  <si>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</si>
  <si>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</si>
  <si>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</si>
  <si>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</si>
  <si>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</si>
  <si>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</si>
  <si>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</si>
  <si>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</si>
  <si>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</si>
  <si>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</si>
  <si>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</si>
  <si>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</si>
  <si>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</si>
  <si>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</si>
  <si>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</si>
  <si>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</si>
  <si>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</si>
  <si>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</si>
  <si>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</si>
  <si>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</si>
  <si>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</si>
  <si>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</si>
  <si>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</si>
  <si>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</si>
  <si>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</si>
  <si>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</si>
  <si>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</si>
  <si>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</si>
  <si>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</si>
  <si>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</si>
  <si>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</si>
  <si>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</si>
  <si>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</si>
  <si>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</si>
  <si>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</si>
  <si>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</si>
  <si>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</si>
  <si>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</si>
  <si>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</si>
  <si>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</si>
  <si>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</si>
  <si>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</si>
  <si>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</si>
  <si>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</si>
  <si>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</si>
  <si>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</si>
  <si>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</si>
  <si>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</si>
  <si>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</si>
  <si>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</si>
  <si>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</si>
  <si>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</si>
  <si>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</si>
  <si>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</si>
  <si>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</si>
  <si>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</si>
  <si>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</si>
  <si>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</si>
  <si>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</si>
  <si>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</si>
  <si>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</si>
  <si>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</si>
  <si>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</si>
  <si>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</si>
  <si>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</si>
  <si>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</si>
  <si>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</si>
  <si>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</si>
  <si>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</si>
  <si>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</si>
  <si>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</si>
  <si>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</si>
  <si>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</si>
  <si>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</si>
  <si>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</si>
  <si>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</si>
  <si>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</si>
  <si>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</si>
  <si>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</si>
  <si>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</si>
  <si>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</si>
  <si>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</si>
  <si>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</si>
  <si>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</si>
  <si>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</si>
  <si>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</si>
  <si>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</si>
  <si>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</si>
  <si>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</si>
  <si>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</si>
  <si>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</si>
  <si>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</si>
  <si>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</si>
  <si>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</si>
  <si>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</si>
  <si>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</si>
  <si>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</si>
  <si>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</si>
  <si>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</si>
  <si>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</si>
  <si>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</si>
  <si>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</si>
  <si>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</si>
  <si>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</si>
  <si>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</si>
  <si>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</si>
  <si>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</si>
  <si>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</si>
  <si>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</si>
  <si>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</si>
  <si>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</si>
  <si>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</si>
  <si>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</si>
  <si>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</si>
  <si>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</si>
  <si>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</si>
  <si>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</si>
  <si>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</si>
  <si>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</si>
  <si>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</si>
  <si>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</si>
  <si>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</si>
  <si>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</si>
  <si>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</si>
  <si>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</si>
  <si>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</si>
  <si>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</si>
  <si>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</si>
  <si>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</si>
  <si>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</si>
  <si>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</si>
  <si>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</si>
  <si>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</si>
  <si>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</si>
  <si>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</si>
  <si>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</si>
  <si>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</si>
  <si>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</si>
  <si>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</si>
  <si>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</si>
  <si>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</si>
  <si>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</si>
  <si>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</si>
  <si>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</si>
  <si>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</si>
  <si>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</si>
  <si>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</si>
  <si>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</si>
  <si>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</si>
  <si>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</si>
  <si>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</si>
  <si>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</si>
  <si>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</si>
  <si>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</si>
  <si>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</si>
  <si>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</si>
  <si>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</si>
  <si>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</si>
  <si>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</si>
  <si>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</si>
  <si>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</si>
  <si>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</si>
  <si>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</si>
  <si>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</si>
  <si>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</si>
  <si>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</si>
  <si>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</si>
  <si>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</si>
  <si>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</si>
  <si>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</si>
  <si>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</si>
  <si>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</si>
  <si>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</si>
  <si>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</si>
  <si>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</si>
  <si>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</si>
  <si>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</si>
  <si>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</si>
  <si>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</si>
  <si>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</si>
  <si>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</si>
  <si>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</si>
  <si>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</si>
  <si>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</si>
  <si>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</si>
  <si>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</si>
  <si>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</si>
  <si>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</si>
  <si>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</si>
  <si>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</si>
  <si>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</si>
  <si>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</si>
  <si>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</si>
  <si>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</si>
  <si>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</si>
  <si>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</si>
  <si>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</si>
  <si>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</si>
  <si>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</si>
  <si>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</si>
  <si>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</si>
  <si>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</si>
  <si>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</si>
  <si>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</si>
  <si>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</si>
  <si>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</si>
  <si>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</si>
  <si>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</si>
  <si>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</si>
  <si>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</si>
  <si>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</si>
  <si>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</si>
  <si>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</si>
  <si>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</si>
  <si>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</si>
  <si>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</si>
  <si>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</si>
  <si>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</si>
  <si>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</si>
  <si>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</si>
  <si>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</si>
  <si>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</si>
  <si>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</si>
  <si>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</si>
  <si>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</si>
  <si>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</si>
  <si>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</si>
  <si>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</si>
  <si>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</si>
  <si>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</si>
  <si>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</si>
  <si>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</si>
  <si>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</si>
  <si>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</si>
  <si>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</si>
  <si>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</si>
  <si>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</si>
  <si>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</si>
  <si>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</si>
  <si>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</si>
  <si>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</si>
  <si>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</si>
  <si>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</si>
  <si>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</si>
  <si>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</si>
  <si>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</si>
  <si>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</si>
  <si>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</si>
  <si>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</si>
  <si>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</si>
  <si>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</si>
  <si>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</si>
  <si>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</si>
  <si>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</si>
  <si>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</si>
  <si>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</si>
  <si>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</si>
  <si>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</si>
  <si>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</si>
  <si>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</si>
  <si>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</si>
  <si>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</si>
  <si>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</si>
  <si>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</si>
  <si>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</si>
  <si>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</si>
  <si>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</si>
  <si>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</si>
  <si>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</si>
  <si>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</si>
  <si>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</si>
  <si>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</si>
  <si>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</si>
  <si>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</si>
  <si>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</si>
  <si>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</si>
  <si>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</si>
  <si>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</si>
  <si>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</si>
  <si>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</si>
  <si>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</si>
  <si>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</si>
  <si>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</si>
  <si>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</si>
  <si>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</si>
  <si>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</si>
  <si>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</si>
  <si>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</si>
  <si>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</si>
  <si>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</si>
  <si>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</si>
  <si>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</si>
  <si>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</si>
  <si>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</si>
  <si>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</si>
  <si>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</si>
  <si>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</si>
  <si>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</si>
  <si>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</si>
  <si>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</si>
  <si>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</si>
  <si>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</si>
  <si>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</si>
  <si>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</si>
  <si>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</si>
  <si>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</si>
  <si>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</si>
  <si>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</si>
  <si>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</si>
  <si>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</si>
  <si>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</si>
  <si>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</si>
  <si>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</si>
  <si>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</si>
  <si>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</si>
  <si>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</si>
  <si>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</si>
  <si>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</si>
  <si>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</si>
  <si>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</si>
  <si>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</si>
  <si>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</si>
  <si>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</si>
  <si>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</si>
  <si>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</si>
  <si>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</si>
  <si>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</si>
  <si>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</si>
  <si>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</si>
  <si>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</si>
  <si>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</si>
  <si>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</si>
  <si>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</si>
  <si>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</si>
  <si>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</si>
  <si>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</si>
  <si>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</si>
  <si>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</si>
  <si>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</si>
  <si>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</si>
  <si>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</si>
  <si>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</si>
  <si>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</si>
  <si>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</si>
  <si>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</si>
  <si>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</si>
  <si>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</si>
  <si>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</si>
  <si>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</si>
  <si>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</si>
  <si>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</si>
  <si>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</si>
  <si>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</si>
  <si>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</si>
  <si>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</si>
  <si>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</si>
  <si>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</si>
  <si>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</si>
  <si>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</si>
  <si>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</si>
  <si>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</si>
  <si>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</si>
  <si>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</si>
  <si>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</si>
  <si>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</si>
  <si>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</si>
  <si>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</si>
  <si>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</si>
  <si>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</si>
  <si>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</si>
  <si>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</si>
  <si>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</si>
  <si>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</si>
  <si>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</si>
  <si>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</si>
  <si>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</si>
  <si>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</si>
  <si>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</si>
  <si>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</si>
  <si>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</si>
  <si>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</si>
  <si>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</si>
  <si>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</si>
  <si>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</si>
  <si>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</si>
  <si>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</si>
  <si>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</si>
  <si>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</si>
  <si>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</si>
  <si>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</si>
  <si>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</si>
  <si>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</si>
  <si>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</si>
  <si>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</si>
  <si>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</si>
  <si>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</si>
  <si>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</si>
  <si>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</si>
  <si>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</si>
  <si>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</si>
  <si>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</si>
  <si>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</si>
  <si>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</si>
  <si>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</si>
  <si>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</si>
  <si>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</si>
  <si>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</si>
  <si>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</si>
  <si>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</si>
  <si>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</si>
  <si>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</si>
  <si>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</si>
  <si>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</si>
  <si>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</si>
  <si>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</si>
  <si>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</si>
  <si>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</si>
  <si>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</si>
  <si>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</si>
  <si>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</si>
  <si>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</si>
  <si>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</si>
  <si>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</si>
  <si>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</si>
  <si>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</si>
  <si>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</si>
  <si>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</si>
  <si>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</si>
  <si>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</si>
  <si>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</si>
  <si>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</si>
  <si>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</si>
  <si>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</si>
  <si>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</si>
  <si>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</si>
  <si>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</si>
  <si>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</si>
  <si>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</si>
  <si>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</si>
  <si>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</si>
  <si>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</si>
  <si>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</si>
  <si>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</si>
  <si>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</si>
  <si>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</si>
  <si>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</si>
  <si>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</si>
  <si>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</si>
  <si>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</si>
  <si>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</si>
  <si>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</si>
  <si>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</si>
  <si>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</si>
  <si>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</si>
  <si>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</si>
  <si>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</si>
  <si>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</si>
  <si>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</si>
  <si>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</si>
  <si>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</si>
  <si>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</si>
  <si>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</si>
  <si>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</si>
  <si>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</si>
  <si>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</si>
  <si>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</si>
  <si>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</si>
  <si>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</si>
  <si>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</si>
  <si>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</si>
  <si>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</si>
  <si>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</si>
  <si>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</si>
  <si>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</si>
  <si>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</si>
  <si>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</si>
  <si>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</si>
  <si>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</si>
  <si>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</si>
  <si>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</si>
  <si>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</si>
  <si>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</si>
  <si>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</si>
  <si>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</si>
  <si>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</si>
  <si>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</si>
  <si>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</si>
  <si>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</si>
  <si>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</si>
  <si>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</si>
  <si>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</si>
  <si>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</si>
  <si>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</si>
  <si>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</si>
  <si>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</si>
  <si>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</si>
  <si>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</si>
  <si>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</si>
  <si>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</si>
  <si>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</si>
  <si>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</si>
  <si>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</si>
  <si>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</si>
  <si>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</si>
  <si>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</si>
  <si>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</si>
  <si>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</si>
  <si>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</si>
  <si>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</si>
  <si>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</si>
  <si>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</si>
  <si>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</si>
  <si>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</si>
  <si>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</si>
  <si>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</si>
  <si>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</si>
  <si>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</si>
  <si>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</si>
  <si>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</si>
  <si>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</si>
  <si>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</si>
  <si>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</si>
  <si>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</si>
  <si>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</si>
  <si>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</si>
  <si>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</si>
  <si>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</si>
  <si>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</si>
  <si>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</si>
  <si>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</si>
  <si>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</si>
  <si>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</si>
  <si>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</si>
  <si>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</si>
  <si>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</si>
  <si>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</si>
  <si>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</si>
  <si>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</si>
  <si>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</si>
  <si>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</si>
  <si>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</si>
  <si>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</si>
  <si>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</si>
  <si>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</si>
  <si>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</si>
  <si>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</si>
  <si>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</si>
  <si>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</si>
  <si>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</si>
  <si>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</si>
  <si>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</si>
  <si>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</si>
  <si>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</si>
  <si>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</si>
  <si>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</si>
  <si>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</si>
  <si>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</si>
  <si>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</si>
  <si>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</si>
  <si>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</si>
  <si>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</si>
  <si>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</si>
  <si>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</si>
  <si>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</si>
  <si>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</si>
  <si>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</si>
  <si>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</si>
  <si>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</si>
  <si>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</si>
  <si>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</si>
  <si>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</si>
  <si>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</si>
  <si>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</si>
  <si>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</si>
  <si>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</si>
  <si>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</si>
  <si>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</si>
  <si>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</si>
  <si>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</si>
  <si>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</si>
  <si>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</si>
  <si>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</si>
  <si>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</si>
  <si>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</si>
  <si>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</si>
  <si>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</si>
  <si>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</si>
  <si>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</si>
  <si>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</si>
  <si>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</si>
  <si>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</si>
  <si>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</si>
  <si>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</si>
  <si>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</si>
  <si>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</si>
  <si>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</si>
  <si>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</si>
  <si>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</si>
  <si>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</si>
  <si>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</si>
  <si>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</si>
  <si>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</si>
  <si>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</si>
  <si>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</si>
  <si>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</si>
  <si>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</si>
  <si>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</si>
  <si>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</si>
  <si>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</si>
  <si>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</si>
  <si>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</si>
  <si>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</si>
  <si>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</si>
  <si>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</si>
  <si>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</si>
  <si>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</si>
  <si>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</si>
  <si>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</si>
  <si>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</si>
  <si>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</si>
  <si>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</si>
  <si>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</si>
  <si>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</si>
  <si>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</si>
  <si>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</si>
  <si>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</si>
  <si>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</si>
  <si>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</si>
  <si>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</si>
  <si>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</si>
  <si>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</si>
  <si>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</si>
  <si>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</si>
  <si>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</si>
  <si>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</si>
  <si>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</si>
  <si>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</si>
  <si>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</si>
  <si>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</si>
  <si>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</si>
  <si>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</si>
  <si>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</si>
  <si>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</si>
  <si>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</si>
  <si>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</si>
  <si>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</si>
  <si>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</si>
  <si>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</si>
  <si>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</si>
  <si>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</si>
  <si>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</si>
  <si>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</si>
  <si>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</si>
  <si>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</si>
  <si>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</si>
  <si>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</si>
  <si>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</si>
  <si>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</si>
  <si>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</si>
  <si>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</si>
  <si>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</si>
  <si>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</si>
  <si>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</si>
  <si>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</si>
  <si>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</si>
  <si>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</si>
  <si>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</si>
  <si>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</si>
  <si>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</si>
  <si>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</si>
  <si>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</si>
  <si>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</si>
  <si>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</si>
  <si>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</si>
  <si>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</si>
  <si>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</si>
  <si>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</si>
  <si>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</si>
  <si>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</si>
  <si>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</si>
  <si>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</si>
  <si>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</si>
  <si>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</si>
  <si>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</si>
  <si>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</si>
  <si>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</si>
  <si>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</si>
  <si>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</si>
  <si>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</si>
  <si>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</si>
  <si>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</si>
  <si>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</si>
  <si>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</si>
  <si>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</si>
  <si>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</si>
  <si>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</si>
  <si>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</si>
  <si>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</si>
  <si>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</si>
  <si>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</si>
  <si>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</si>
  <si>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</si>
  <si>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</si>
  <si>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</si>
  <si>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</si>
  <si>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</si>
  <si>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</si>
  <si>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</si>
  <si>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</si>
  <si>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</si>
  <si>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</si>
  <si>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</si>
  <si>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</si>
  <si>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</si>
  <si>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</si>
  <si>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</si>
  <si>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</si>
  <si>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</si>
  <si>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</si>
  <si>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</si>
  <si>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</si>
  <si>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</si>
  <si>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</si>
  <si>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</si>
  <si>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</si>
  <si>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</si>
  <si>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</si>
  <si>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</si>
  <si>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</si>
  <si>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</si>
  <si>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</si>
  <si>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</si>
  <si>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</si>
  <si>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</si>
  <si>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</si>
  <si>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</si>
  <si>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</si>
  <si>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</si>
  <si>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</si>
  <si>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</si>
  <si>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</si>
  <si>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</si>
  <si>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</si>
  <si>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</si>
  <si>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</si>
  <si>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</si>
  <si>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</si>
  <si>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</si>
  <si>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</si>
  <si>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</si>
  <si>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</si>
  <si>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</si>
  <si>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</si>
  <si>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</si>
  <si>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</si>
  <si>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</si>
  <si>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</si>
  <si>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</si>
  <si>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</si>
  <si>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</si>
  <si>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</si>
  <si>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</si>
  <si>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</si>
  <si>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</si>
  <si>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</si>
  <si>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</si>
  <si>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</si>
  <si>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</si>
  <si>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</si>
  <si>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</si>
  <si>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</si>
  <si>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</si>
  <si>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</si>
  <si>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</si>
  <si>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</si>
  <si>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</si>
  <si>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</si>
  <si>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</si>
  <si>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</si>
  <si>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</si>
  <si>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</si>
  <si>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</si>
  <si>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</si>
  <si>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</si>
  <si>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</si>
  <si>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</si>
  <si>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</si>
  <si>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</si>
  <si>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</si>
  <si>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</si>
  <si>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</si>
  <si>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</si>
  <si>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</si>
  <si>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</si>
  <si>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</si>
  <si>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</si>
  <si>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</si>
  <si>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</si>
  <si>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</si>
  <si>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</si>
  <si>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</si>
  <si>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</si>
  <si>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</si>
  <si>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</si>
  <si>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</si>
  <si>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</si>
  <si>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</si>
  <si>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</si>
  <si>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</si>
  <si>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</si>
  <si>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</si>
  <si>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</si>
  <si>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</si>
  <si>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</si>
  <si>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</si>
  <si>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</si>
  <si>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</si>
  <si>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</si>
  <si>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</si>
  <si>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</si>
  <si>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</si>
  <si>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</si>
  <si>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</si>
  <si>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</si>
  <si>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</si>
  <si>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</si>
  <si>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</si>
  <si>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</si>
  <si>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</si>
  <si>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</si>
  <si>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</si>
  <si>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</si>
  <si>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</si>
  <si>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</si>
  <si>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</si>
  <si>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</si>
  <si>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</si>
  <si>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</si>
  <si>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</si>
  <si>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</si>
  <si>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</si>
  <si>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</si>
  <si>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</si>
  <si>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</si>
  <si>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</si>
  <si>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</si>
  <si>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</si>
  <si>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</si>
  <si>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</si>
  <si>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</si>
  <si>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</si>
  <si>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</si>
  <si>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</si>
  <si>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</si>
  <si>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</si>
  <si>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</si>
  <si>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Count of pledged</t>
  </si>
  <si>
    <t>Row Labels</t>
  </si>
  <si>
    <t>Grand Total</t>
  </si>
  <si>
    <t>(All)</t>
  </si>
  <si>
    <t>Column Labels</t>
  </si>
  <si>
    <t>Date Created Conversion</t>
  </si>
  <si>
    <t>Date ended Conversion</t>
  </si>
  <si>
    <t>Year Created</t>
  </si>
  <si>
    <t>Month Created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</si>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</sst>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4292E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b val="0"/>
        <i val="0"/>
        <color theme="1"/>
      </font>
      <fill>
        <patternFill>
          <bgColor rgb="FFFF0000"/>
        </patternFill>
      </fill>
    </dxf>
    <dxf>
      <font>
        <b val="0"/>
        <i val="0"/>
        <color theme="1"/>
      </font>
      <fill>
        <patternFill>
          <bgColor theme="9"/>
        </patternFill>
      </fill>
    </dxf>
    <dxf>
      <font>
        <b val="0"/>
        <i val="0"/>
        <color theme="1"/>
      </font>
      <fill>
        <patternFill>
          <bgColor theme="7" tint="0.39994506668294322"/>
        </patternFill>
      </fill>
    </dxf>
    <dxf>
      <font>
        <b val="0"/>
        <i val="0"/>
        <color theme="1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3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-1467666000"/>
        <c:axId val="-1467635072"/>
      </c:barChart>
      <c:catAx>
        <c:axId val="-146766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67635072"/>
        <c:crosses val="autoZero"/>
        <c:auto val="1"/>
        <c:lblAlgn val="ctr"/>
        <c:lblOffset val="100"/>
        <c:noMultiLvlLbl val="0"/>
      </c:catAx>
      <c:valAx>
        <c:axId val="-146763507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6766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1392576192"/>
        <c:axId val="-1392606560"/>
      </c:barChart>
      <c:catAx>
        <c:axId val="-13925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92606560"/>
        <c:crosses val="autoZero"/>
        <c:auto val="1"/>
        <c:lblAlgn val="ctr"/>
        <c:lblOffset val="100"/>
        <c:noMultiLvlLbl val="0"/>
      </c:catAx>
      <c:valAx>
        <c:axId val="-139260656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925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92654016"/>
        <c:axId val="-1392660640"/>
      </c:lineChart>
      <c:catAx>
        <c:axId val="-13926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92660640"/>
        <c:crosses val="autoZero"/>
        <c:auto val="1"/>
        <c:lblAlgn val="ctr"/>
        <c:lblOffset val="100"/>
        <c:noMultiLvlLbl val="0"/>
      </c:catAx>
      <c:valAx>
        <c:axId val="-139266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9265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Sheet7!$B$5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Sheet7!$C$5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Sheet7!$D$5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Sheet7!$E$5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Sheet7!$E$6:$E$17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02080048"/>
        <c:axId val="-1396668144"/>
      </c:lineChart>
      <c:catAx>
        <c:axId val="-150208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96668144"/>
        <c:crosses val="autoZero"/>
        <c:auto val="1"/>
        <c:lblAlgn val="ctr"/>
        <c:lblOffset val="100"/>
        <c:noMultiLvlLbl val="0"/>
      </c:catAx>
      <c:valAx>
        <c:axId val="-139666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0208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6911211658244"/>
          <c:y val="0.169703322688379"/>
          <c:w val="0.823049418263016"/>
          <c:h val="0.475782277215348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0.163690476190476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0.589285714285714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0.24702380952381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92726928"/>
        <c:axId val="-1392725152"/>
      </c:lineChart>
      <c:catAx>
        <c:axId val="-139272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92725152"/>
        <c:crosses val="autoZero"/>
        <c:auto val="1"/>
        <c:lblAlgn val="ctr"/>
        <c:lblOffset val="100"/>
        <c:noMultiLvlLbl val="0"/>
      </c:catAx>
      <c:valAx>
        <c:axId val="-139272515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0.0%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927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03289017510871"/>
          <c:y val="0.787621547306587"/>
          <c:w val="0.210625073451639"/>
          <c:h val="0.179763029621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152400</xdr:rowOff>
    </xdr:from>
    <xdr:to>
      <xdr:col>14</xdr:col>
      <xdr:colOff>546100</xdr:colOff>
      <xdr:row>21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4</xdr:row>
      <xdr:rowOff>165100</xdr:rowOff>
    </xdr:from>
    <xdr:to>
      <xdr:col>16</xdr:col>
      <xdr:colOff>152400</xdr:colOff>
      <xdr:row>35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44450</xdr:rowOff>
    </xdr:from>
    <xdr:to>
      <xdr:col>13</xdr:col>
      <xdr:colOff>431800</xdr:colOff>
      <xdr:row>21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114300</xdr:rowOff>
    </xdr:from>
    <xdr:to>
      <xdr:col>13</xdr:col>
      <xdr:colOff>469900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698500</xdr:colOff>
      <xdr:row>14</xdr:row>
      <xdr:rowOff>38100</xdr:rowOff>
    </xdr:from>
    <xdr:to>
      <xdr:col>7</xdr:col>
      <xdr:colOff>292100</xdr:colOff>
      <xdr:row>35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224.583941550925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224.849940162036" createdVersion="4" refreshedVersion="4" minRefreshableVersion="3" recordCount="4115">
  <cacheSource type="worksheet">
    <worksheetSource ref="A1:V1048576" sheet="Sheet1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/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 Created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Month Created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Date Created Conversion2" numFmtId="0" databaseField="0">
      <fieldGroup base="18">
        <discretePr count="4115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0"/>
        </discretePr>
        <groupItems count="2">
          <m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226.877841550922" createdVersion="4" refreshedVersion="4" minRefreshableVersion="3" recordCount="4114">
  <cacheSource type="worksheet">
    <worksheetSource ref="A1:V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 Created" numFmtId="0">
      <sharedItems/>
    </cacheField>
    <cacheField name="Month Created" numFmtId="0">
      <sharedItems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s v="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s v="television"/>
    <x v="1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s v="television"/>
    <x v="3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s v="television"/>
    <x v="4"/>
    <x v="4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s v="television"/>
    <x v="5"/>
    <x v="5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s v="television"/>
    <x v="6"/>
    <x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s v="television"/>
    <x v="7"/>
    <x v="7"/>
    <x v="2"/>
    <x v="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s v="television"/>
    <x v="8"/>
    <x v="8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s v="television"/>
    <x v="10"/>
    <x v="1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  <x v="11"/>
    <x v="11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s v="television"/>
    <x v="12"/>
    <x v="12"/>
    <x v="3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s v="television"/>
    <x v="13"/>
    <x v="13"/>
    <x v="2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s v="television"/>
    <x v="14"/>
    <x v="14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s v="television"/>
    <x v="15"/>
    <x v="15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s v="television"/>
    <x v="16"/>
    <x v="16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s v="television"/>
    <x v="17"/>
    <x v="17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s v="television"/>
    <x v="18"/>
    <x v="18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s v="television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x v="20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s v="television"/>
    <x v="21"/>
    <x v="21"/>
    <x v="3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s v="television"/>
    <x v="22"/>
    <x v="22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  <x v="23"/>
    <x v="23"/>
    <x v="0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s v="television"/>
    <x v="24"/>
    <x v="24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s v="television"/>
    <x v="25"/>
    <x v="25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s v="television"/>
    <x v="26"/>
    <x v="26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s v="television"/>
    <x v="27"/>
    <x v="27"/>
    <x v="3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s v="television"/>
    <x v="28"/>
    <x v="28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s v="television"/>
    <x v="29"/>
    <x v="29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s v="television"/>
    <x v="30"/>
    <x v="3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s v="television"/>
    <x v="32"/>
    <x v="32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s v="television"/>
    <x v="33"/>
    <x v="33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s v="television"/>
    <x v="34"/>
    <x v="34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  <x v="35"/>
    <x v="35"/>
    <x v="0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  <x v="36"/>
    <x v="36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s v="television"/>
    <x v="37"/>
    <x v="37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  <x v="38"/>
    <x v="38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s v="television"/>
    <x v="39"/>
    <x v="39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s v="television"/>
    <x v="40"/>
    <x v="4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s v="television"/>
    <x v="42"/>
    <x v="42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s v="television"/>
    <x v="43"/>
    <x v="4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s v="television"/>
    <x v="46"/>
    <x v="46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s v="television"/>
    <x v="47"/>
    <x v="4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s v="television"/>
    <x v="48"/>
    <x v="48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s v="television"/>
    <x v="51"/>
    <x v="51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  <x v="52"/>
    <x v="52"/>
    <x v="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s v="television"/>
    <x v="53"/>
    <x v="53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x v="55"/>
    <x v="2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s v="television"/>
    <x v="56"/>
    <x v="56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s v="television"/>
    <x v="57"/>
    <x v="57"/>
    <x v="0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  <x v="58"/>
    <x v="58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s v="television"/>
    <x v="59"/>
    <x v="59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s v="shorts"/>
    <x v="60"/>
    <x v="6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  <x v="61"/>
    <x v="61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s v="shorts"/>
    <x v="62"/>
    <x v="62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s v="shorts"/>
    <x v="63"/>
    <x v="63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s v="shorts"/>
    <x v="64"/>
    <x v="64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s v="shorts"/>
    <x v="65"/>
    <x v="65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  <x v="66"/>
    <x v="6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x v="67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s v="shorts"/>
    <x v="68"/>
    <x v="68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s v="shorts"/>
    <x v="69"/>
    <x v="69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  <x v="70"/>
    <x v="70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s v="shorts"/>
    <x v="71"/>
    <x v="71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s v="shorts"/>
    <x v="72"/>
    <x v="72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s v="shorts"/>
    <x v="74"/>
    <x v="74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s v="shorts"/>
    <x v="75"/>
    <x v="75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s v="shorts"/>
    <x v="76"/>
    <x v="76"/>
    <x v="6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  <x v="77"/>
    <x v="77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  <x v="80"/>
    <x v="8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s v="shorts"/>
    <x v="82"/>
    <x v="82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s v="shorts"/>
    <x v="83"/>
    <x v="83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s v="shorts"/>
    <x v="85"/>
    <x v="85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s v="shorts"/>
    <x v="86"/>
    <x v="86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x v="87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s v="shorts"/>
    <x v="88"/>
    <x v="88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s v="shorts"/>
    <x v="89"/>
    <x v="89"/>
    <x v="4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  <x v="90"/>
    <x v="9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  <x v="92"/>
    <x v="92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s v="shorts"/>
    <x v="93"/>
    <x v="9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s v="shorts"/>
    <x v="95"/>
    <x v="95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s v="shorts"/>
    <x v="96"/>
    <x v="96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  <x v="97"/>
    <x v="97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  <x v="98"/>
    <x v="98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s v="shorts"/>
    <x v="99"/>
    <x v="9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s v="shorts"/>
    <x v="102"/>
    <x v="102"/>
    <x v="7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s v="shorts"/>
    <x v="103"/>
    <x v="103"/>
    <x v="3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s v="shorts"/>
    <x v="105"/>
    <x v="105"/>
    <x v="2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s v="shorts"/>
    <x v="106"/>
    <x v="106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s v="shorts"/>
    <x v="107"/>
    <x v="10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s v="shorts"/>
    <x v="108"/>
    <x v="108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s v="shorts"/>
    <x v="109"/>
    <x v="109"/>
    <x v="6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s v="shorts"/>
    <x v="110"/>
    <x v="11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s v="shorts"/>
    <x v="111"/>
    <x v="111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  <x v="3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s v="shorts"/>
    <x v="114"/>
    <x v="114"/>
    <x v="6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s v="shorts"/>
    <x v="115"/>
    <x v="115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s v="shorts"/>
    <x v="116"/>
    <x v="116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s v="shorts"/>
    <x v="117"/>
    <x v="117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s v="shorts"/>
    <x v="118"/>
    <x v="118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s v="shorts"/>
    <x v="119"/>
    <x v="119"/>
    <x v="6"/>
    <x v="3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s v="science fiction"/>
    <x v="120"/>
    <x v="120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s v="science fiction"/>
    <x v="121"/>
    <x v="121"/>
    <x v="0"/>
    <x v="6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  <x v="10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s v="science fiction"/>
    <x v="123"/>
    <x v="123"/>
    <x v="3"/>
    <x v="8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  <x v="6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  <x v="11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s v="science fiction"/>
    <x v="126"/>
    <x v="126"/>
    <x v="0"/>
    <x v="5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s v="science fiction"/>
    <x v="127"/>
    <x v="127"/>
    <x v="0"/>
    <x v="7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s v="science fiction"/>
    <x v="128"/>
    <x v="128"/>
    <x v="2"/>
    <x v="8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  <x v="10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  <x v="5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  <x v="0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s v="science fiction"/>
    <x v="132"/>
    <x v="132"/>
    <x v="3"/>
    <x v="8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  <x v="5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s v="science fiction"/>
    <x v="135"/>
    <x v="135"/>
    <x v="3"/>
    <x v="5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  <x v="6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  <x v="10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s v="science fiction"/>
    <x v="138"/>
    <x v="138"/>
    <x v="0"/>
    <x v="3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  <x v="3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s v="science fiction"/>
    <x v="141"/>
    <x v="141"/>
    <x v="0"/>
    <x v="6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s v="science fiction"/>
    <x v="142"/>
    <x v="142"/>
    <x v="3"/>
    <x v="9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  <x v="3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  <x v="144"/>
    <x v="1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s v="science fiction"/>
    <x v="145"/>
    <x v="145"/>
    <x v="0"/>
    <x v="3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s v="science fiction"/>
    <x v="146"/>
    <x v="146"/>
    <x v="2"/>
    <x v="4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3"/>
    <x v="4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x v="148"/>
    <x v="2"/>
    <x v="1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s v="science fiction"/>
    <x v="149"/>
    <x v="149"/>
    <x v="3"/>
    <x v="4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s v="science fiction"/>
    <x v="150"/>
    <x v="150"/>
    <x v="0"/>
    <x v="7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s v="science fiction"/>
    <x v="151"/>
    <x v="151"/>
    <x v="0"/>
    <x v="6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s v="science fiction"/>
    <x v="152"/>
    <x v="152"/>
    <x v="3"/>
    <x v="10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s v="science fiction"/>
    <x v="153"/>
    <x v="153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s v="science fiction"/>
    <x v="154"/>
    <x v="154"/>
    <x v="0"/>
    <x v="6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s v="science fiction"/>
    <x v="155"/>
    <x v="155"/>
    <x v="0"/>
    <x v="0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  <x v="3"/>
    <x v="0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s v="science fiction"/>
    <x v="157"/>
    <x v="157"/>
    <x v="2"/>
    <x v="1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x v="161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s v="drama"/>
    <x v="162"/>
    <x v="162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s v="drama"/>
    <x v="164"/>
    <x v="164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  <x v="0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  <x v="2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x v="167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s v="drama"/>
    <x v="168"/>
    <x v="168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  <x v="169"/>
    <x v="16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x v="17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  <x v="2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  <x v="0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s v="drama"/>
    <x v="175"/>
    <x v="175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  <x v="0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  <x v="0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s v="drama"/>
    <x v="180"/>
    <x v="18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s v="drama"/>
    <x v="181"/>
    <x v="181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  <x v="2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s v="drama"/>
    <x v="183"/>
    <x v="183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  <x v="184"/>
    <x v="184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x v="185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s v="drama"/>
    <x v="189"/>
    <x v="189"/>
    <x v="2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s v="drama"/>
    <x v="190"/>
    <x v="190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x v="194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s v="drama"/>
    <x v="196"/>
    <x v="196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x v="197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s v="drama"/>
    <x v="198"/>
    <x v="198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  <x v="2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s v="drama"/>
    <x v="200"/>
    <x v="200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s v="drama"/>
    <x v="201"/>
    <x v="201"/>
    <x v="0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  <x v="0"/>
    <x v="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x v="203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s v="drama"/>
    <x v="204"/>
    <x v="204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  <x v="205"/>
    <x v="205"/>
    <x v="0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s v="drama"/>
    <x v="207"/>
    <x v="207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  <x v="210"/>
    <x v="21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  <x v="211"/>
    <x v="211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s v="drama"/>
    <x v="212"/>
    <x v="21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x v="21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s v="drama"/>
    <x v="214"/>
    <x v="214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s v="drama"/>
    <x v="215"/>
    <x v="215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s v="drama"/>
    <x v="216"/>
    <x v="216"/>
    <x v="0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s v="drama"/>
    <x v="217"/>
    <x v="217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  <x v="0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s v="drama"/>
    <x v="219"/>
    <x v="219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x v="2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  <x v="2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s v="drama"/>
    <x v="226"/>
    <x v="226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x v="23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  <x v="232"/>
    <x v="232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x v="234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s v="drama"/>
    <x v="237"/>
    <x v="237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s v="documentary"/>
    <x v="240"/>
    <x v="240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s v="documentary"/>
    <x v="241"/>
    <x v="241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s v="documentary"/>
    <x v="242"/>
    <x v="242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s v="documentary"/>
    <x v="243"/>
    <x v="243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s v="documentary"/>
    <x v="244"/>
    <x v="244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s v="documentary"/>
    <x v="245"/>
    <x v="24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x v="246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  <x v="247"/>
    <x v="247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s v="documentary"/>
    <x v="248"/>
    <x v="248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  <x v="249"/>
    <x v="249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s v="documentary"/>
    <x v="250"/>
    <x v="250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s v="documentary"/>
    <x v="251"/>
    <x v="251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  <x v="252"/>
    <x v="252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s v="documentary"/>
    <x v="253"/>
    <x v="253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s v="documentary"/>
    <x v="254"/>
    <x v="254"/>
    <x v="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s v="documentary"/>
    <x v="255"/>
    <x v="255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  <x v="256"/>
    <x v="256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s v="documentary"/>
    <x v="257"/>
    <x v="257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  <x v="258"/>
    <x v="258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s v="documentary"/>
    <x v="259"/>
    <x v="25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  <x v="260"/>
    <x v="260"/>
    <x v="7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  <x v="261"/>
    <x v="261"/>
    <x v="5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s v="documentary"/>
    <x v="263"/>
    <x v="263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s v="documentary"/>
    <x v="264"/>
    <x v="264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  <x v="265"/>
    <x v="265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  <x v="266"/>
    <x v="266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s v="documentary"/>
    <x v="267"/>
    <x v="267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  <x v="268"/>
    <x v="26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s v="documentary"/>
    <x v="269"/>
    <x v="26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s v="documentary"/>
    <x v="270"/>
    <x v="27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s v="documentary"/>
    <x v="271"/>
    <x v="271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s v="documentary"/>
    <x v="272"/>
    <x v="272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s v="documentary"/>
    <x v="273"/>
    <x v="273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s v="documentary"/>
    <x v="275"/>
    <x v="275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  <x v="276"/>
    <x v="276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s v="documentary"/>
    <x v="277"/>
    <x v="277"/>
    <x v="0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s v="documentary"/>
    <x v="278"/>
    <x v="278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s v="documentary"/>
    <x v="279"/>
    <x v="279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s v="documentary"/>
    <x v="280"/>
    <x v="280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s v="documentary"/>
    <x v="281"/>
    <x v="281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s v="documentary"/>
    <x v="282"/>
    <x v="282"/>
    <x v="7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s v="documentary"/>
    <x v="283"/>
    <x v="283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s v="documentary"/>
    <x v="284"/>
    <x v="284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s v="documentary"/>
    <x v="285"/>
    <x v="285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s v="documentary"/>
    <x v="286"/>
    <x v="286"/>
    <x v="4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s v="documentary"/>
    <x v="287"/>
    <x v="287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s v="documentary"/>
    <x v="288"/>
    <x v="288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s v="documentary"/>
    <x v="289"/>
    <x v="289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s v="documentary"/>
    <x v="290"/>
    <x v="29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  <x v="291"/>
    <x v="291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s v="documentary"/>
    <x v="292"/>
    <x v="292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s v="documentary"/>
    <x v="293"/>
    <x v="293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s v="documentary"/>
    <x v="295"/>
    <x v="295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s v="documentary"/>
    <x v="296"/>
    <x v="296"/>
    <x v="5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  <x v="297"/>
    <x v="297"/>
    <x v="0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s v="documentary"/>
    <x v="298"/>
    <x v="298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s v="documentary"/>
    <x v="299"/>
    <x v="299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s v="documentary"/>
    <x v="300"/>
    <x v="300"/>
    <x v="6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s v="documentary"/>
    <x v="301"/>
    <x v="301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  <x v="302"/>
    <x v="302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s v="documentary"/>
    <x v="303"/>
    <x v="303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s v="documentary"/>
    <x v="304"/>
    <x v="304"/>
    <x v="5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s v="documentary"/>
    <x v="305"/>
    <x v="305"/>
    <x v="5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  <x v="306"/>
    <x v="306"/>
    <x v="4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s v="documentary"/>
    <x v="307"/>
    <x v="307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s v="documentary"/>
    <x v="308"/>
    <x v="308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s v="documentary"/>
    <x v="309"/>
    <x v="309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s v="documentary"/>
    <x v="310"/>
    <x v="31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s v="documentary"/>
    <x v="311"/>
    <x v="311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s v="documentary"/>
    <x v="312"/>
    <x v="31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s v="documentary"/>
    <x v="313"/>
    <x v="313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s v="documentary"/>
    <x v="314"/>
    <x v="314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s v="documentary"/>
    <x v="315"/>
    <x v="315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s v="documentary"/>
    <x v="316"/>
    <x v="316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s v="documentary"/>
    <x v="317"/>
    <x v="317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  <x v="318"/>
    <x v="318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  <x v="319"/>
    <x v="319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s v="documentary"/>
    <x v="320"/>
    <x v="320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s v="documentary"/>
    <x v="321"/>
    <x v="321"/>
    <x v="2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s v="documentary"/>
    <x v="322"/>
    <x v="322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s v="documentary"/>
    <x v="323"/>
    <x v="323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  <x v="324"/>
    <x v="32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s v="documentary"/>
    <x v="325"/>
    <x v="325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s v="documentary"/>
    <x v="326"/>
    <x v="326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  <x v="327"/>
    <x v="32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s v="documentary"/>
    <x v="328"/>
    <x v="328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  <x v="329"/>
    <x v="329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s v="documentary"/>
    <x v="330"/>
    <x v="33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s v="documentary"/>
    <x v="331"/>
    <x v="331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s v="documentary"/>
    <x v="332"/>
    <x v="332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s v="documentary"/>
    <x v="333"/>
    <x v="333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  <x v="334"/>
    <x v="334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s v="documentary"/>
    <x v="335"/>
    <x v="335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s v="documentary"/>
    <x v="336"/>
    <x v="336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s v="documentary"/>
    <x v="337"/>
    <x v="337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s v="documentary"/>
    <x v="338"/>
    <x v="338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s v="documentary"/>
    <x v="339"/>
    <x v="339"/>
    <x v="0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s v="documentary"/>
    <x v="340"/>
    <x v="34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s v="documentary"/>
    <x v="341"/>
    <x v="341"/>
    <x v="3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s v="documentary"/>
    <x v="342"/>
    <x v="342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s v="documentary"/>
    <x v="343"/>
    <x v="343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s v="documentary"/>
    <x v="344"/>
    <x v="344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s v="documentary"/>
    <x v="345"/>
    <x v="345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s v="documentary"/>
    <x v="346"/>
    <x v="346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s v="documentary"/>
    <x v="347"/>
    <x v="347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s v="documentary"/>
    <x v="349"/>
    <x v="34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s v="documentary"/>
    <x v="350"/>
    <x v="35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s v="documentary"/>
    <x v="351"/>
    <x v="351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  <x v="352"/>
    <x v="352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s v="documentary"/>
    <x v="353"/>
    <x v="353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s v="documentary"/>
    <x v="354"/>
    <x v="354"/>
    <x v="2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s v="documentary"/>
    <x v="355"/>
    <x v="355"/>
    <x v="3"/>
    <x v="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s v="documentary"/>
    <x v="356"/>
    <x v="356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s v="documentary"/>
    <x v="358"/>
    <x v="358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s v="documentary"/>
    <x v="359"/>
    <x v="359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s v="documentary"/>
    <x v="360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s v="documentary"/>
    <x v="361"/>
    <x v="361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s v="documentary"/>
    <x v="362"/>
    <x v="362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s v="documentary"/>
    <x v="363"/>
    <x v="36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s v="documentary"/>
    <x v="364"/>
    <x v="364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s v="documentary"/>
    <x v="365"/>
    <x v="365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s v="documentary"/>
    <x v="366"/>
    <x v="366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s v="documentary"/>
    <x v="367"/>
    <x v="367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s v="documentary"/>
    <x v="368"/>
    <x v="368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s v="documentary"/>
    <x v="369"/>
    <x v="36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  <x v="370"/>
    <x v="37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s v="documentary"/>
    <x v="371"/>
    <x v="371"/>
    <x v="5"/>
    <x v="1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s v="documentary"/>
    <x v="372"/>
    <x v="37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s v="documentary"/>
    <x v="373"/>
    <x v="373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  <x v="374"/>
    <x v="374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s v="documentary"/>
    <x v="376"/>
    <x v="37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s v="documentary"/>
    <x v="377"/>
    <x v="377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s v="documentary"/>
    <x v="378"/>
    <x v="378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s v="documentary"/>
    <x v="379"/>
    <x v="379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  <x v="380"/>
    <x v="380"/>
    <x v="0"/>
    <x v="1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s v="documentary"/>
    <x v="381"/>
    <x v="381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s v="documentary"/>
    <x v="382"/>
    <x v="382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s v="documentary"/>
    <x v="383"/>
    <x v="383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s v="documentary"/>
    <x v="384"/>
    <x v="384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s v="documentary"/>
    <x v="385"/>
    <x v="385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s v="documentary"/>
    <x v="386"/>
    <x v="386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s v="documentary"/>
    <x v="387"/>
    <x v="387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s v="documentary"/>
    <x v="388"/>
    <x v="388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s v="documentary"/>
    <x v="389"/>
    <x v="389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  <x v="391"/>
    <x v="391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s v="documentary"/>
    <x v="392"/>
    <x v="392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s v="documentary"/>
    <x v="393"/>
    <x v="393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s v="documentary"/>
    <x v="394"/>
    <x v="394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s v="documentary"/>
    <x v="395"/>
    <x v="395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s v="documentary"/>
    <x v="396"/>
    <x v="39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s v="documentary"/>
    <x v="397"/>
    <x v="397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s v="documentary"/>
    <x v="398"/>
    <x v="398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s v="documentary"/>
    <x v="399"/>
    <x v="399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s v="documentary"/>
    <x v="400"/>
    <x v="4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s v="documentary"/>
    <x v="401"/>
    <x v="401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  <x v="402"/>
    <x v="402"/>
    <x v="0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s v="documentary"/>
    <x v="403"/>
    <x v="403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s v="documentary"/>
    <x v="404"/>
    <x v="404"/>
    <x v="3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s v="documentary"/>
    <x v="405"/>
    <x v="405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s v="documentary"/>
    <x v="406"/>
    <x v="406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s v="documentary"/>
    <x v="407"/>
    <x v="407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s v="documentary"/>
    <x v="408"/>
    <x v="408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s v="documentary"/>
    <x v="410"/>
    <x v="410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  <x v="411"/>
    <x v="4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  <x v="412"/>
    <x v="412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s v="documentary"/>
    <x v="413"/>
    <x v="413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s v="documentary"/>
    <x v="414"/>
    <x v="414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s v="documentary"/>
    <x v="415"/>
    <x v="415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s v="documentary"/>
    <x v="416"/>
    <x v="416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s v="documentary"/>
    <x v="417"/>
    <x v="417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s v="documentary"/>
    <x v="418"/>
    <x v="418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s v="documentary"/>
    <x v="419"/>
    <x v="419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s v="animation"/>
    <x v="420"/>
    <x v="420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s v="animation"/>
    <x v="421"/>
    <x v="421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s v="animation"/>
    <x v="422"/>
    <x v="422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s v="animation"/>
    <x v="423"/>
    <x v="423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s v="animation"/>
    <x v="424"/>
    <x v="424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s v="animation"/>
    <x v="425"/>
    <x v="425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s v="animation"/>
    <x v="426"/>
    <x v="426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  <x v="0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s v="animation"/>
    <x v="428"/>
    <x v="428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x v="430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s v="animation"/>
    <x v="431"/>
    <x v="431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x v="432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  <x v="4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s v="animation"/>
    <x v="438"/>
    <x v="43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  <x v="3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x v="44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  <x v="4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s v="animation"/>
    <x v="442"/>
    <x v="442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x v="443"/>
    <x v="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s v="animation"/>
    <x v="446"/>
    <x v="446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s v="animation"/>
    <x v="447"/>
    <x v="447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s v="animation"/>
    <x v="448"/>
    <x v="448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x v="449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s v="animation"/>
    <x v="450"/>
    <x v="45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  <x v="4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s v="animation"/>
    <x v="453"/>
    <x v="453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x v="454"/>
    <x v="454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s v="animation"/>
    <x v="455"/>
    <x v="455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s v="animation"/>
    <x v="456"/>
    <x v="456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  <x v="458"/>
    <x v="458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s v="animation"/>
    <x v="459"/>
    <x v="459"/>
    <x v="6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s v="animation"/>
    <x v="460"/>
    <x v="46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s v="animation"/>
    <x v="463"/>
    <x v="46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s v="animation"/>
    <x v="464"/>
    <x v="464"/>
    <x v="2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s v="animation"/>
    <x v="465"/>
    <x v="465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x v="466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s v="animation"/>
    <x v="467"/>
    <x v="467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x v="47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s v="animation"/>
    <x v="471"/>
    <x v="471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s v="animation"/>
    <x v="472"/>
    <x v="472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x v="473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s v="animation"/>
    <x v="474"/>
    <x v="474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s v="animation"/>
    <x v="476"/>
    <x v="476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x v="479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  <x v="480"/>
    <x v="480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  <x v="481"/>
    <x v="481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x v="482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  <x v="483"/>
    <x v="483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s v="animation"/>
    <x v="484"/>
    <x v="484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s v="animation"/>
    <x v="485"/>
    <x v="485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s v="animation"/>
    <x v="486"/>
    <x v="486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s v="animation"/>
    <x v="489"/>
    <x v="489"/>
    <x v="6"/>
    <x v="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s v="animation"/>
    <x v="494"/>
    <x v="494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  <x v="4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s v="animation"/>
    <x v="497"/>
    <x v="497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s v="animation"/>
    <x v="498"/>
    <x v="498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  <x v="499"/>
    <x v="499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s v="animation"/>
    <x v="500"/>
    <x v="5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x v="502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s v="animation"/>
    <x v="503"/>
    <x v="50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s v="animation"/>
    <x v="504"/>
    <x v="504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s v="animation"/>
    <x v="505"/>
    <x v="505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s v="animation"/>
    <x v="506"/>
    <x v="506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x v="50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  <x v="508"/>
    <x v="508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x v="50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s v="animation"/>
    <x v="512"/>
    <x v="512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s v="animation"/>
    <x v="513"/>
    <x v="513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s v="animation"/>
    <x v="514"/>
    <x v="514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s v="animation"/>
    <x v="515"/>
    <x v="515"/>
    <x v="0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s v="animation"/>
    <x v="517"/>
    <x v="517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s v="animation"/>
    <x v="519"/>
    <x v="519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  <x v="520"/>
    <x v="52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  <x v="521"/>
    <x v="521"/>
    <x v="2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s v="plays"/>
    <x v="522"/>
    <x v="522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  <x v="523"/>
    <x v="523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s v="plays"/>
    <x v="524"/>
    <x v="5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  <x v="527"/>
    <x v="527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s v="plays"/>
    <x v="528"/>
    <x v="528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s v="plays"/>
    <x v="529"/>
    <x v="529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s v="plays"/>
    <x v="530"/>
    <x v="53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  <x v="532"/>
    <x v="532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  <x v="533"/>
    <x v="533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s v="plays"/>
    <x v="534"/>
    <x v="534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s v="plays"/>
    <x v="535"/>
    <x v="53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s v="plays"/>
    <x v="536"/>
    <x v="53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  <x v="537"/>
    <x v="537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  <x v="538"/>
    <x v="538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s v="plays"/>
    <x v="539"/>
    <x v="539"/>
    <x v="2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s v="web"/>
    <x v="540"/>
    <x v="540"/>
    <x v="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s v="web"/>
    <x v="541"/>
    <x v="541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s v="web"/>
    <x v="543"/>
    <x v="543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x v="544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s v="web"/>
    <x v="545"/>
    <x v="545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s v="web"/>
    <x v="546"/>
    <x v="546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x v="5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  <x v="549"/>
    <x v="54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  <x v="550"/>
    <x v="55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s v="web"/>
    <x v="551"/>
    <x v="551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  <x v="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s v="web"/>
    <x v="553"/>
    <x v="553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s v="web"/>
    <x v="554"/>
    <x v="554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  <x v="2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x v="556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s v="web"/>
    <x v="557"/>
    <x v="557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s v="web"/>
    <x v="559"/>
    <x v="559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s v="web"/>
    <x v="560"/>
    <x v="560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s v="web"/>
    <x v="561"/>
    <x v="561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s v="web"/>
    <x v="563"/>
    <x v="563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s v="web"/>
    <x v="564"/>
    <x v="564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x v="566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  <x v="0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x v="569"/>
    <x v="0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s v="web"/>
    <x v="570"/>
    <x v="570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s v="web"/>
    <x v="571"/>
    <x v="571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s v="web"/>
    <x v="573"/>
    <x v="573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s v="web"/>
    <x v="574"/>
    <x v="574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s v="web"/>
    <x v="575"/>
    <x v="575"/>
    <x v="0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x v="57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s v="web"/>
    <x v="578"/>
    <x v="578"/>
    <x v="0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s v="web"/>
    <x v="579"/>
    <x v="579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s v="web"/>
    <x v="580"/>
    <x v="580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  <x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s v="web"/>
    <x v="583"/>
    <x v="583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  <x v="0"/>
    <x v="2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  <x v="0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  <x v="586"/>
    <x v="586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s v="web"/>
    <x v="587"/>
    <x v="587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s v="web"/>
    <x v="588"/>
    <x v="588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s v="web"/>
    <x v="589"/>
    <x v="58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  <x v="590"/>
    <x v="59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s v="web"/>
    <x v="591"/>
    <x v="591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s v="web"/>
    <x v="592"/>
    <x v="592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  <x v="0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s v="web"/>
    <x v="594"/>
    <x v="59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s v="web"/>
    <x v="595"/>
    <x v="595"/>
    <x v="0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x v="596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s v="web"/>
    <x v="597"/>
    <x v="597"/>
    <x v="2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s v="web"/>
    <x v="599"/>
    <x v="599"/>
    <x v="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s v="web"/>
    <x v="601"/>
    <x v="601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  <x v="0"/>
    <x v="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s v="web"/>
    <x v="603"/>
    <x v="603"/>
    <x v="3"/>
    <x v="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  <x v="3"/>
    <x v="3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  <x v="605"/>
    <x v="605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x v="606"/>
    <x v="0"/>
    <x v="6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s v="web"/>
    <x v="608"/>
    <x v="608"/>
    <x v="0"/>
    <x v="5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s v="web"/>
    <x v="609"/>
    <x v="609"/>
    <x v="0"/>
    <x v="9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  <x v="0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  <x v="0"/>
    <x v="4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s v="web"/>
    <x v="613"/>
    <x v="613"/>
    <x v="0"/>
    <x v="1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  <x v="2"/>
    <x v="5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  <x v="0"/>
    <x v="10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  <x v="0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  <x v="0"/>
    <x v="4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  <x v="3"/>
    <x v="8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  <x v="3"/>
    <x v="3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s v="web"/>
    <x v="621"/>
    <x v="621"/>
    <x v="2"/>
    <x v="0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s v="web"/>
    <x v="622"/>
    <x v="62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  <x v="0"/>
    <x v="6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  <x v="0"/>
    <x v="6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s v="web"/>
    <x v="626"/>
    <x v="626"/>
    <x v="0"/>
    <x v="3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x v="627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s v="web"/>
    <x v="629"/>
    <x v="629"/>
    <x v="2"/>
    <x v="6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s v="web"/>
    <x v="630"/>
    <x v="630"/>
    <x v="0"/>
    <x v="10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  <x v="631"/>
    <x v="631"/>
    <x v="2"/>
    <x v="6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x v="633"/>
    <x v="2"/>
    <x v="5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x v="634"/>
    <x v="0"/>
    <x v="1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s v="web"/>
    <x v="635"/>
    <x v="635"/>
    <x v="0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x v="636"/>
    <x v="0"/>
    <x v="5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  <x v="1"/>
    <x v="1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s v="web"/>
    <x v="638"/>
    <x v="638"/>
    <x v="1"/>
    <x v="1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s v="wearables"/>
    <x v="640"/>
    <x v="64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s v="wearables"/>
    <x v="641"/>
    <x v="641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s v="wearables"/>
    <x v="642"/>
    <x v="642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s v="wearables"/>
    <x v="643"/>
    <x v="643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s v="wearables"/>
    <x v="644"/>
    <x v="644"/>
    <x v="3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  <x v="645"/>
    <x v="645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s v="wearables"/>
    <x v="646"/>
    <x v="646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  <x v="647"/>
    <x v="647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s v="wearables"/>
    <x v="648"/>
    <x v="64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  <x v="649"/>
    <x v="649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  <x v="650"/>
    <x v="650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s v="wearables"/>
    <x v="651"/>
    <x v="65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s v="wearables"/>
    <x v="652"/>
    <x v="652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s v="wearables"/>
    <x v="653"/>
    <x v="653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s v="wearables"/>
    <x v="654"/>
    <x v="65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s v="wearables"/>
    <x v="655"/>
    <x v="655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  <x v="656"/>
    <x v="656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s v="wearables"/>
    <x v="657"/>
    <x v="657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s v="wearables"/>
    <x v="658"/>
    <x v="658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s v="wearables"/>
    <x v="659"/>
    <x v="659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s v="wearables"/>
    <x v="660"/>
    <x v="660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  <x v="661"/>
    <x v="66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x v="662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  <x v="663"/>
    <x v="663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s v="wearables"/>
    <x v="664"/>
    <x v="664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  <x v="665"/>
    <x v="665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  <x v="667"/>
    <x v="66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x v="668"/>
    <x v="668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s v="wearables"/>
    <x v="669"/>
    <x v="669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s v="wearables"/>
    <x v="670"/>
    <x v="67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s v="wearables"/>
    <x v="671"/>
    <x v="671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s v="wearables"/>
    <x v="672"/>
    <x v="672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s v="wearables"/>
    <x v="673"/>
    <x v="67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x v="674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  <x v="675"/>
    <x v="675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s v="wearables"/>
    <x v="676"/>
    <x v="676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s v="wearables"/>
    <x v="677"/>
    <x v="677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s v="wearables"/>
    <x v="678"/>
    <x v="67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s v="wearables"/>
    <x v="679"/>
    <x v="67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s v="wearables"/>
    <x v="680"/>
    <x v="680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x v="68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s v="wearables"/>
    <x v="682"/>
    <x v="68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s v="wearables"/>
    <x v="683"/>
    <x v="68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s v="wearables"/>
    <x v="684"/>
    <x v="684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  <x v="685"/>
    <x v="685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  <x v="687"/>
    <x v="687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x v="688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s v="wearables"/>
    <x v="689"/>
    <x v="689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  <x v="690"/>
    <x v="69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x v="691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s v="wearables"/>
    <x v="692"/>
    <x v="69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s v="wearables"/>
    <x v="693"/>
    <x v="693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s v="wearables"/>
    <x v="694"/>
    <x v="694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  <x v="695"/>
    <x v="695"/>
    <x v="3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s v="wearables"/>
    <x v="697"/>
    <x v="697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  <x v="698"/>
    <x v="69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s v="wearables"/>
    <x v="699"/>
    <x v="699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s v="wearables"/>
    <x v="700"/>
    <x v="700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  <x v="701"/>
    <x v="701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s v="wearables"/>
    <x v="702"/>
    <x v="70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  <x v="703"/>
    <x v="703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s v="wearables"/>
    <x v="704"/>
    <x v="704"/>
    <x v="2"/>
    <x v="1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s v="wearables"/>
    <x v="705"/>
    <x v="705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s v="wearables"/>
    <x v="707"/>
    <x v="70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s v="wearables"/>
    <x v="708"/>
    <x v="708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s v="wearables"/>
    <x v="709"/>
    <x v="709"/>
    <x v="3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s v="wearables"/>
    <x v="711"/>
    <x v="711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s v="wearables"/>
    <x v="712"/>
    <x v="71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s v="wearables"/>
    <x v="713"/>
    <x v="713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s v="wearables"/>
    <x v="714"/>
    <x v="714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s v="wearables"/>
    <x v="715"/>
    <x v="715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s v="wearables"/>
    <x v="716"/>
    <x v="716"/>
    <x v="3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s v="wearables"/>
    <x v="717"/>
    <x v="7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x v="718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s v="wearables"/>
    <x v="719"/>
    <x v="71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s v="nonfiction"/>
    <x v="720"/>
    <x v="720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s v="nonfiction"/>
    <x v="721"/>
    <x v="721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s v="nonfiction"/>
    <x v="722"/>
    <x v="722"/>
    <x v="5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x v="723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s v="nonfiction"/>
    <x v="724"/>
    <x v="724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s v="nonfiction"/>
    <x v="725"/>
    <x v="725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  <x v="726"/>
    <x v="726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s v="nonfiction"/>
    <x v="727"/>
    <x v="727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s v="nonfiction"/>
    <x v="728"/>
    <x v="728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x v="729"/>
    <x v="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  <x v="730"/>
    <x v="730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  <x v="733"/>
    <x v="733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s v="nonfiction"/>
    <x v="734"/>
    <x v="734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s v="nonfiction"/>
    <x v="735"/>
    <x v="735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s v="nonfiction"/>
    <x v="736"/>
    <x v="736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s v="nonfiction"/>
    <x v="737"/>
    <x v="737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s v="nonfiction"/>
    <x v="738"/>
    <x v="73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s v="nonfiction"/>
    <x v="739"/>
    <x v="73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  <x v="740"/>
    <x v="740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s v="nonfiction"/>
    <x v="741"/>
    <x v="741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s v="nonfiction"/>
    <x v="742"/>
    <x v="74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s v="nonfiction"/>
    <x v="744"/>
    <x v="744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s v="nonfiction"/>
    <x v="745"/>
    <x v="745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s v="nonfiction"/>
    <x v="746"/>
    <x v="746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s v="nonfiction"/>
    <x v="747"/>
    <x v="747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  <x v="748"/>
    <x v="748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  <x v="749"/>
    <x v="749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s v="nonfiction"/>
    <x v="750"/>
    <x v="750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  <x v="751"/>
    <x v="751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  <x v="752"/>
    <x v="752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s v="nonfiction"/>
    <x v="754"/>
    <x v="754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s v="nonfiction"/>
    <x v="755"/>
    <x v="755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s v="nonfiction"/>
    <x v="756"/>
    <x v="756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  <x v="5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  <x v="7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s v="nonfiction"/>
    <x v="759"/>
    <x v="75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  <x v="761"/>
    <x v="761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s v="fiction"/>
    <x v="763"/>
    <x v="763"/>
    <x v="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s v="fiction"/>
    <x v="765"/>
    <x v="765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x v="767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  <x v="769"/>
    <x v="769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s v="fiction"/>
    <x v="771"/>
    <x v="771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s v="fiction"/>
    <x v="772"/>
    <x v="772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s v="fiction"/>
    <x v="773"/>
    <x v="773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x v="774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  <x v="775"/>
    <x v="77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  <x v="776"/>
    <x v="776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  <x v="777"/>
    <x v="77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x v="778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s v="fiction"/>
    <x v="779"/>
    <x v="779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s v="rock"/>
    <x v="781"/>
    <x v="781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s v="rock"/>
    <x v="783"/>
    <x v="783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x v="784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s v="rock"/>
    <x v="785"/>
    <x v="78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s v="rock"/>
    <x v="786"/>
    <x v="786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s v="rock"/>
    <x v="787"/>
    <x v="787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s v="rock"/>
    <x v="788"/>
    <x v="78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s v="rock"/>
    <x v="789"/>
    <x v="789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s v="rock"/>
    <x v="790"/>
    <x v="790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s v="rock"/>
    <x v="791"/>
    <x v="791"/>
    <x v="4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s v="rock"/>
    <x v="792"/>
    <x v="792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s v="rock"/>
    <x v="793"/>
    <x v="793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s v="rock"/>
    <x v="794"/>
    <x v="794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s v="rock"/>
    <x v="795"/>
    <x v="795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s v="rock"/>
    <x v="796"/>
    <x v="796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s v="rock"/>
    <x v="797"/>
    <x v="797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s v="rock"/>
    <x v="798"/>
    <x v="798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  <x v="799"/>
    <x v="799"/>
    <x v="5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s v="rock"/>
    <x v="800"/>
    <x v="800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s v="rock"/>
    <x v="801"/>
    <x v="801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s v="rock"/>
    <x v="802"/>
    <x v="802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s v="rock"/>
    <x v="803"/>
    <x v="803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  <x v="6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s v="rock"/>
    <x v="806"/>
    <x v="806"/>
    <x v="6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s v="rock"/>
    <x v="807"/>
    <x v="80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s v="rock"/>
    <x v="809"/>
    <x v="80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  <x v="5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s v="rock"/>
    <x v="812"/>
    <x v="812"/>
    <x v="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  <x v="814"/>
    <x v="814"/>
    <x v="6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s v="rock"/>
    <x v="816"/>
    <x v="816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s v="rock"/>
    <x v="817"/>
    <x v="817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s v="rock"/>
    <x v="818"/>
    <x v="818"/>
    <x v="5"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s v="rock"/>
    <x v="819"/>
    <x v="81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  <x v="820"/>
    <x v="82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s v="rock"/>
    <x v="822"/>
    <x v="822"/>
    <x v="5"/>
    <x v="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  <x v="823"/>
    <x v="823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s v="rock"/>
    <x v="824"/>
    <x v="824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s v="rock"/>
    <x v="825"/>
    <x v="825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s v="rock"/>
    <x v="826"/>
    <x v="826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s v="rock"/>
    <x v="827"/>
    <x v="827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s v="rock"/>
    <x v="830"/>
    <x v="830"/>
    <x v="4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s v="rock"/>
    <x v="831"/>
    <x v="831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s v="rock"/>
    <x v="832"/>
    <x v="832"/>
    <x v="6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s v="rock"/>
    <x v="833"/>
    <x v="833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s v="rock"/>
    <x v="834"/>
    <x v="834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s v="rock"/>
    <x v="835"/>
    <x v="835"/>
    <x v="5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s v="rock"/>
    <x v="836"/>
    <x v="836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  <x v="837"/>
    <x v="837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  <x v="838"/>
    <x v="838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s v="rock"/>
    <x v="839"/>
    <x v="839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s v="metal"/>
    <x v="840"/>
    <x v="840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s v="metal"/>
    <x v="841"/>
    <x v="841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  <x v="842"/>
    <x v="842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s v="metal"/>
    <x v="843"/>
    <x v="843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s v="metal"/>
    <x v="844"/>
    <x v="844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s v="metal"/>
    <x v="845"/>
    <x v="845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  <x v="3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  <x v="849"/>
    <x v="849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s v="metal"/>
    <x v="850"/>
    <x v="85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  <x v="851"/>
    <x v="851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s v="metal"/>
    <x v="852"/>
    <x v="852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s v="metal"/>
    <x v="854"/>
    <x v="854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s v="metal"/>
    <x v="855"/>
    <x v="855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  <x v="2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s v="metal"/>
    <x v="858"/>
    <x v="858"/>
    <x v="0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s v="metal"/>
    <x v="859"/>
    <x v="859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s v="jazz"/>
    <x v="860"/>
    <x v="86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s v="jazz"/>
    <x v="861"/>
    <x v="861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  <x v="862"/>
    <x v="862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x v="863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s v="jazz"/>
    <x v="864"/>
    <x v="864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s v="jazz"/>
    <x v="865"/>
    <x v="865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s v="jazz"/>
    <x v="866"/>
    <x v="866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  <x v="867"/>
    <x v="867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s v="jazz"/>
    <x v="868"/>
    <x v="86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s v="jazz"/>
    <x v="869"/>
    <x v="869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x v="870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s v="jazz"/>
    <x v="871"/>
    <x v="871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s v="jazz"/>
    <x v="872"/>
    <x v="872"/>
    <x v="6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s v="jazz"/>
    <x v="873"/>
    <x v="873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s v="jazz"/>
    <x v="874"/>
    <x v="87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  <x v="0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s v="jazz"/>
    <x v="876"/>
    <x v="876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  <x v="877"/>
    <x v="877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x v="878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s v="jazz"/>
    <x v="879"/>
    <x v="879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s v="indie rock"/>
    <x v="880"/>
    <x v="880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x v="881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s v="indie rock"/>
    <x v="882"/>
    <x v="882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  <x v="883"/>
    <x v="883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  <x v="888"/>
    <x v="888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s v="indie rock"/>
    <x v="889"/>
    <x v="889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s v="indie rock"/>
    <x v="890"/>
    <x v="890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  <x v="891"/>
    <x v="891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  <x v="892"/>
    <x v="892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  <x v="894"/>
    <x v="894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s v="indie rock"/>
    <x v="895"/>
    <x v="895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  <x v="898"/>
    <x v="898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s v="indie rock"/>
    <x v="899"/>
    <x v="899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x v="900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x v="90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x v="90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s v="jazz"/>
    <x v="904"/>
    <x v="904"/>
    <x v="0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s v="jazz"/>
    <x v="905"/>
    <x v="905"/>
    <x v="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  <x v="3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x v="909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s v="jazz"/>
    <x v="910"/>
    <x v="9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s v="jazz"/>
    <x v="912"/>
    <x v="912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s v="jazz"/>
    <x v="913"/>
    <x v="913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s v="jazz"/>
    <x v="915"/>
    <x v="915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x v="917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s v="jazz"/>
    <x v="918"/>
    <x v="918"/>
    <x v="3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x v="919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x v="921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s v="jazz"/>
    <x v="922"/>
    <x v="922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  <x v="923"/>
    <x v="92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x v="924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s v="jazz"/>
    <x v="925"/>
    <x v="925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  <x v="7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  <x v="5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s v="jazz"/>
    <x v="928"/>
    <x v="928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s v="jazz"/>
    <x v="930"/>
    <x v="93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s v="jazz"/>
    <x v="931"/>
    <x v="931"/>
    <x v="3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s v="jazz"/>
    <x v="932"/>
    <x v="932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  <x v="934"/>
    <x v="93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s v="jazz"/>
    <x v="935"/>
    <x v="935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s v="jazz"/>
    <x v="937"/>
    <x v="93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s v="jazz"/>
    <x v="938"/>
    <x v="93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s v="jazz"/>
    <x v="939"/>
    <x v="939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s v="wearables"/>
    <x v="940"/>
    <x v="94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s v="wearables"/>
    <x v="941"/>
    <x v="94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s v="wearables"/>
    <x v="942"/>
    <x v="942"/>
    <x v="2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s v="wearables"/>
    <x v="943"/>
    <x v="943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s v="wearables"/>
    <x v="944"/>
    <x v="944"/>
    <x v="2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s v="wearables"/>
    <x v="945"/>
    <x v="945"/>
    <x v="2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s v="wearables"/>
    <x v="946"/>
    <x v="946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s v="wearables"/>
    <x v="949"/>
    <x v="949"/>
    <x v="0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  <x v="950"/>
    <x v="950"/>
    <x v="0"/>
    <x v="1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  <x v="951"/>
    <x v="951"/>
    <x v="2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s v="wearables"/>
    <x v="952"/>
    <x v="95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x v="953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s v="wearables"/>
    <x v="954"/>
    <x v="954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s v="wearables"/>
    <x v="955"/>
    <x v="955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s v="wearables"/>
    <x v="956"/>
    <x v="956"/>
    <x v="0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s v="wearables"/>
    <x v="957"/>
    <x v="957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s v="wearables"/>
    <x v="958"/>
    <x v="958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  <x v="959"/>
    <x v="959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s v="wearables"/>
    <x v="960"/>
    <x v="960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s v="wearables"/>
    <x v="961"/>
    <x v="96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  <x v="962"/>
    <x v="962"/>
    <x v="2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s v="wearables"/>
    <x v="963"/>
    <x v="96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s v="wearables"/>
    <x v="964"/>
    <x v="964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s v="wearables"/>
    <x v="965"/>
    <x v="96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  <x v="966"/>
    <x v="966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s v="wearables"/>
    <x v="967"/>
    <x v="967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s v="wearables"/>
    <x v="968"/>
    <x v="968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s v="wearables"/>
    <x v="969"/>
    <x v="969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x v="97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s v="wearables"/>
    <x v="971"/>
    <x v="971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s v="wearables"/>
    <x v="972"/>
    <x v="972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s v="wearables"/>
    <x v="973"/>
    <x v="97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s v="wearables"/>
    <x v="974"/>
    <x v="97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s v="wearables"/>
    <x v="975"/>
    <x v="97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s v="wearables"/>
    <x v="976"/>
    <x v="97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s v="wearables"/>
    <x v="977"/>
    <x v="97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s v="wearables"/>
    <x v="978"/>
    <x v="978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s v="wearables"/>
    <x v="979"/>
    <x v="979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s v="wearables"/>
    <x v="980"/>
    <x v="980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s v="wearables"/>
    <x v="981"/>
    <x v="981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s v="wearables"/>
    <x v="982"/>
    <x v="98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s v="wearables"/>
    <x v="983"/>
    <x v="983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  <x v="984"/>
    <x v="984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s v="wearables"/>
    <x v="985"/>
    <x v="985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  <x v="986"/>
    <x v="986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  <x v="987"/>
    <x v="987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  <x v="989"/>
    <x v="989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s v="wearables"/>
    <x v="990"/>
    <x v="990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  <x v="991"/>
    <x v="991"/>
    <x v="2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s v="wearables"/>
    <x v="992"/>
    <x v="992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s v="wearables"/>
    <x v="993"/>
    <x v="993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s v="wearables"/>
    <x v="994"/>
    <x v="99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  <x v="995"/>
    <x v="995"/>
    <x v="3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s v="wearables"/>
    <x v="996"/>
    <x v="996"/>
    <x v="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  <x v="997"/>
    <x v="99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s v="wearables"/>
    <x v="998"/>
    <x v="998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s v="wearables"/>
    <x v="999"/>
    <x v="999"/>
    <x v="3"/>
    <x v="9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s v="wearables"/>
    <x v="1000"/>
    <x v="1000"/>
    <x v="1"/>
    <x v="1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  <x v="2"/>
    <x v="11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s v="wearables"/>
    <x v="1002"/>
    <x v="1002"/>
    <x v="0"/>
    <x v="4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s v="wearables"/>
    <x v="1003"/>
    <x v="1003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s v="wearables"/>
    <x v="1004"/>
    <x v="1004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s v="wearables"/>
    <x v="1005"/>
    <x v="1005"/>
    <x v="0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  <x v="1006"/>
    <x v="1006"/>
    <x v="3"/>
    <x v="11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  <x v="1007"/>
    <x v="1007"/>
    <x v="2"/>
    <x v="4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s v="wearables"/>
    <x v="1008"/>
    <x v="1008"/>
    <x v="2"/>
    <x v="4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x v="1009"/>
    <x v="2"/>
    <x v="5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s v="wearables"/>
    <x v="1010"/>
    <x v="101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s v="wearables"/>
    <x v="1011"/>
    <x v="1011"/>
    <x v="3"/>
    <x v="4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s v="wearables"/>
    <x v="1012"/>
    <x v="10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s v="wearables"/>
    <x v="1013"/>
    <x v="1013"/>
    <x v="0"/>
    <x v="11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  <x v="1014"/>
    <x v="1014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s v="wearables"/>
    <x v="1015"/>
    <x v="101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s v="wearables"/>
    <x v="1016"/>
    <x v="10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s v="wearables"/>
    <x v="1017"/>
    <x v="1017"/>
    <x v="0"/>
    <x v="9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s v="wearables"/>
    <x v="1018"/>
    <x v="1018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s v="wearables"/>
    <x v="1019"/>
    <x v="101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s v="electronic music"/>
    <x v="1020"/>
    <x v="102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s v="electronic music"/>
    <x v="1021"/>
    <x v="1021"/>
    <x v="0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  <x v="1022"/>
    <x v="1022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  <x v="1023"/>
    <x v="1023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s v="electronic music"/>
    <x v="1024"/>
    <x v="1024"/>
    <x v="2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s v="electronic music"/>
    <x v="1025"/>
    <x v="1025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s v="electronic music"/>
    <x v="1026"/>
    <x v="102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s v="electronic music"/>
    <x v="1027"/>
    <x v="102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s v="electronic music"/>
    <x v="1028"/>
    <x v="1028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s v="electronic music"/>
    <x v="1029"/>
    <x v="1029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s v="electronic music"/>
    <x v="1030"/>
    <x v="1030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  <x v="1031"/>
    <x v="1031"/>
    <x v="0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s v="electronic music"/>
    <x v="1032"/>
    <x v="1032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s v="electronic music"/>
    <x v="1033"/>
    <x v="1033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s v="electronic music"/>
    <x v="1035"/>
    <x v="1035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s v="electronic music"/>
    <x v="1036"/>
    <x v="1036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  <x v="1037"/>
    <x v="1037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s v="electronic music"/>
    <x v="1038"/>
    <x v="1038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  <x v="1039"/>
    <x v="1039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s v="audio"/>
    <x v="1040"/>
    <x v="1040"/>
    <x v="2"/>
    <x v="3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  <x v="3"/>
    <x v="3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s v="audio"/>
    <x v="1042"/>
    <x v="1042"/>
    <x v="3"/>
    <x v="3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s v="audio"/>
    <x v="1043"/>
    <x v="1043"/>
    <x v="0"/>
    <x v="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s v="audio"/>
    <x v="1044"/>
    <x v="1044"/>
    <x v="0"/>
    <x v="1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  <x v="1045"/>
    <x v="1045"/>
    <x v="3"/>
    <x v="3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  <x v="0"/>
    <x v="4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x v="1047"/>
    <x v="3"/>
    <x v="9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s v="audio"/>
    <x v="1048"/>
    <x v="1048"/>
    <x v="2"/>
    <x v="10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  <x v="2"/>
    <x v="1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  <x v="0"/>
    <x v="10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  <x v="2"/>
    <x v="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  <x v="3"/>
    <x v="3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  <x v="2"/>
    <x v="2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  <x v="0"/>
    <x v="2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  <x v="2"/>
    <x v="4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  <x v="0"/>
    <x v="2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  <x v="0"/>
    <x v="2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  <x v="0"/>
    <x v="7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  <x v="2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s v="audio"/>
    <x v="1062"/>
    <x v="1062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s v="video games"/>
    <x v="1064"/>
    <x v="1064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x v="1065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s v="video games"/>
    <x v="1066"/>
    <x v="1066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x v="1068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s v="video games"/>
    <x v="1069"/>
    <x v="106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  <x v="1070"/>
    <x v="1070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s v="video games"/>
    <x v="1072"/>
    <x v="1072"/>
    <x v="3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s v="video games"/>
    <x v="1073"/>
    <x v="1073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s v="video games"/>
    <x v="1074"/>
    <x v="1074"/>
    <x v="4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x v="1075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s v="video games"/>
    <x v="1076"/>
    <x v="1076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s v="video games"/>
    <x v="1077"/>
    <x v="1077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x v="1078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s v="video games"/>
    <x v="1079"/>
    <x v="1079"/>
    <x v="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s v="video games"/>
    <x v="1080"/>
    <x v="1080"/>
    <x v="3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s v="video games"/>
    <x v="1081"/>
    <x v="1081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s v="video games"/>
    <x v="1082"/>
    <x v="1082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  <x v="1083"/>
    <x v="1083"/>
    <x v="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x v="108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s v="video games"/>
    <x v="1086"/>
    <x v="1086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  <x v="3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s v="video games"/>
    <x v="1088"/>
    <x v="1088"/>
    <x v="3"/>
    <x v="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s v="video games"/>
    <x v="1089"/>
    <x v="1089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s v="video games"/>
    <x v="1090"/>
    <x v="1090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x v="1091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x v="1092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s v="video games"/>
    <x v="1093"/>
    <x v="1093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s v="video games"/>
    <x v="1094"/>
    <x v="1094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s v="video games"/>
    <x v="1095"/>
    <x v="1095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s v="video games"/>
    <x v="1096"/>
    <x v="1096"/>
    <x v="3"/>
    <x v="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s v="video games"/>
    <x v="1097"/>
    <x v="1097"/>
    <x v="3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s v="video games"/>
    <x v="1098"/>
    <x v="1098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x v="1099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x v="1100"/>
    <x v="2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s v="video games"/>
    <x v="1101"/>
    <x v="1101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s v="video games"/>
    <x v="1102"/>
    <x v="1102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  <x v="1103"/>
    <x v="1103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s v="video games"/>
    <x v="1104"/>
    <x v="1104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s v="video games"/>
    <x v="1105"/>
    <x v="1105"/>
    <x v="3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  <x v="1106"/>
    <x v="1106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  <x v="1108"/>
    <x v="1108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  <x v="1109"/>
    <x v="1109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  <x v="1110"/>
    <x v="1110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x v="1111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s v="video games"/>
    <x v="1112"/>
    <x v="1112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x v="111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s v="video games"/>
    <x v="1114"/>
    <x v="1114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s v="video games"/>
    <x v="1115"/>
    <x v="111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s v="video games"/>
    <x v="1116"/>
    <x v="1116"/>
    <x v="5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  <x v="1117"/>
    <x v="1117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s v="video games"/>
    <x v="1118"/>
    <x v="1118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s v="video games"/>
    <x v="1119"/>
    <x v="1119"/>
    <x v="3"/>
    <x v="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  <x v="6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s v="video games"/>
    <x v="1121"/>
    <x v="1121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  <x v="1123"/>
    <x v="1123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s v="mobile games"/>
    <x v="1124"/>
    <x v="1124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  <x v="0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x v="112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s v="mobile games"/>
    <x v="1127"/>
    <x v="1127"/>
    <x v="3"/>
    <x v="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x v="112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s v="mobile games"/>
    <x v="1129"/>
    <x v="1129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  <x v="1130"/>
    <x v="113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  <x v="0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  <x v="1132"/>
    <x v="113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s v="mobile games"/>
    <x v="1133"/>
    <x v="113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s v="mobile games"/>
    <x v="1136"/>
    <x v="1136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  <x v="1137"/>
    <x v="1137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s v="mobile games"/>
    <x v="1138"/>
    <x v="1138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s v="mobile games"/>
    <x v="1139"/>
    <x v="1139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  <x v="0"/>
    <x v="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s v="mobile games"/>
    <x v="1143"/>
    <x v="1143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  <x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s v="food trucks"/>
    <x v="1145"/>
    <x v="1145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s v="food trucks"/>
    <x v="1146"/>
    <x v="1146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  <x v="3"/>
    <x v="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s v="food trucks"/>
    <x v="1148"/>
    <x v="1148"/>
    <x v="2"/>
    <x v="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x v="1149"/>
    <x v="2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x v="1150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  <x v="0"/>
    <x v="1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s v="food trucks"/>
    <x v="1152"/>
    <x v="1152"/>
    <x v="0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s v="food trucks"/>
    <x v="1153"/>
    <x v="1153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  <x v="1154"/>
    <x v="1154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s v="food trucks"/>
    <x v="1155"/>
    <x v="1155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  <x v="1157"/>
    <x v="1157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s v="food trucks"/>
    <x v="1158"/>
    <x v="115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  <x v="1160"/>
    <x v="1160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s v="food trucks"/>
    <x v="1162"/>
    <x v="1162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s v="food trucks"/>
    <x v="1165"/>
    <x v="1165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s v="food trucks"/>
    <x v="1166"/>
    <x v="1166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s v="food trucks"/>
    <x v="1167"/>
    <x v="1167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s v="food trucks"/>
    <x v="1168"/>
    <x v="1168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s v="food trucks"/>
    <x v="1169"/>
    <x v="1169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x v="1170"/>
    <x v="0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x v="1171"/>
    <x v="3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s v="food trucks"/>
    <x v="1173"/>
    <x v="1173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s v="food trucks"/>
    <x v="1174"/>
    <x v="1174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s v="food trucks"/>
    <x v="1175"/>
    <x v="1175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s v="food trucks"/>
    <x v="1176"/>
    <x v="1176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s v="food trucks"/>
    <x v="1178"/>
    <x v="1178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s v="food trucks"/>
    <x v="1179"/>
    <x v="1179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  <x v="1180"/>
    <x v="1180"/>
    <x v="3"/>
    <x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s v="food trucks"/>
    <x v="1181"/>
    <x v="118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x v="1182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s v="photobooks"/>
    <x v="1184"/>
    <x v="1184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  <x v="1185"/>
    <x v="1185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s v="photobooks"/>
    <x v="1186"/>
    <x v="1186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s v="photobooks"/>
    <x v="1187"/>
    <x v="1187"/>
    <x v="0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s v="photobooks"/>
    <x v="1188"/>
    <x v="1188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s v="photobooks"/>
    <x v="1189"/>
    <x v="1189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s v="photobooks"/>
    <x v="1191"/>
    <x v="1191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s v="photobooks"/>
    <x v="1193"/>
    <x v="119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  <x v="1194"/>
    <x v="1194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s v="photobooks"/>
    <x v="1196"/>
    <x v="1196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s v="photobooks"/>
    <x v="1197"/>
    <x v="1197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s v="photobooks"/>
    <x v="1198"/>
    <x v="1198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s v="photobooks"/>
    <x v="1199"/>
    <x v="1199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s v="photobooks"/>
    <x v="1200"/>
    <x v="1200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s v="photobooks"/>
    <x v="1201"/>
    <x v="1201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s v="photobooks"/>
    <x v="1202"/>
    <x v="1202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s v="photobooks"/>
    <x v="1203"/>
    <x v="1203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s v="photobooks"/>
    <x v="1204"/>
    <x v="1204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s v="photobooks"/>
    <x v="1205"/>
    <x v="1205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s v="photobooks"/>
    <x v="1207"/>
    <x v="1207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s v="photobooks"/>
    <x v="1208"/>
    <x v="120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s v="photobooks"/>
    <x v="1210"/>
    <x v="121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x v="121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  <x v="1212"/>
    <x v="1212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s v="photobooks"/>
    <x v="1213"/>
    <x v="1213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s v="photobooks"/>
    <x v="1215"/>
    <x v="1215"/>
    <x v="3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s v="photobooks"/>
    <x v="1216"/>
    <x v="1216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s v="photobooks"/>
    <x v="1217"/>
    <x v="1217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s v="photobooks"/>
    <x v="1218"/>
    <x v="1218"/>
    <x v="0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s v="photobooks"/>
    <x v="1219"/>
    <x v="1219"/>
    <x v="2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s v="photobooks"/>
    <x v="1220"/>
    <x v="1220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s v="photobooks"/>
    <x v="1221"/>
    <x v="1221"/>
    <x v="2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s v="photobooks"/>
    <x v="1222"/>
    <x v="1222"/>
    <x v="2"/>
    <x v="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s v="photobooks"/>
    <x v="1223"/>
    <x v="1223"/>
    <x v="2"/>
    <x v="9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s v="world music"/>
    <x v="1224"/>
    <x v="1224"/>
    <x v="3"/>
    <x v="6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x v="1225"/>
    <x v="1225"/>
    <x v="4"/>
    <x v="10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s v="world music"/>
    <x v="1226"/>
    <x v="1226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s v="world music"/>
    <x v="1228"/>
    <x v="122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s v="world music"/>
    <x v="1229"/>
    <x v="1229"/>
    <x v="5"/>
    <x v="7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  <x v="6"/>
    <x v="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x v="1232"/>
    <x v="4"/>
    <x v="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s v="world music"/>
    <x v="1233"/>
    <x v="1233"/>
    <x v="5"/>
    <x v="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s v="world music"/>
    <x v="1235"/>
    <x v="1235"/>
    <x v="4"/>
    <x v="4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  <x v="5"/>
    <x v="3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  <x v="5"/>
    <x v="10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  <x v="1238"/>
    <x v="1238"/>
    <x v="6"/>
    <x v="3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  <x v="6"/>
    <x v="1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s v="world music"/>
    <x v="1240"/>
    <x v="124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s v="world music"/>
    <x v="1241"/>
    <x v="1241"/>
    <x v="3"/>
    <x v="9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s v="world music"/>
    <x v="1242"/>
    <x v="1242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s v="world music"/>
    <x v="1243"/>
    <x v="1243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  <x v="1244"/>
    <x v="1244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s v="rock"/>
    <x v="1245"/>
    <x v="1245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  <x v="6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s v="rock"/>
    <x v="1247"/>
    <x v="1247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  <x v="1248"/>
    <x v="1248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  <x v="1249"/>
    <x v="1249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s v="rock"/>
    <x v="1250"/>
    <x v="1250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  <x v="1251"/>
    <x v="1251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s v="rock"/>
    <x v="1252"/>
    <x v="1252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  <x v="1253"/>
    <x v="1253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s v="rock"/>
    <x v="1254"/>
    <x v="1254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s v="rock"/>
    <x v="1255"/>
    <x v="1255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s v="rock"/>
    <x v="1256"/>
    <x v="1256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s v="rock"/>
    <x v="1257"/>
    <x v="1257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s v="rock"/>
    <x v="1258"/>
    <x v="1258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  <x v="1259"/>
    <x v="1259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s v="rock"/>
    <x v="1260"/>
    <x v="1260"/>
    <x v="3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  <x v="1261"/>
    <x v="1261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s v="rock"/>
    <x v="1262"/>
    <x v="1262"/>
    <x v="3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s v="rock"/>
    <x v="1264"/>
    <x v="1264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s v="rock"/>
    <x v="1265"/>
    <x v="1265"/>
    <x v="7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s v="rock"/>
    <x v="1266"/>
    <x v="126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  <x v="1267"/>
    <x v="1267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s v="rock"/>
    <x v="1268"/>
    <x v="1268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s v="rock"/>
    <x v="1269"/>
    <x v="1269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  <x v="1270"/>
    <x v="1270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  <x v="1271"/>
    <x v="1271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s v="rock"/>
    <x v="1273"/>
    <x v="1273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s v="rock"/>
    <x v="1274"/>
    <x v="1274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s v="rock"/>
    <x v="1275"/>
    <x v="1275"/>
    <x v="4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s v="rock"/>
    <x v="1276"/>
    <x v="1276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s v="rock"/>
    <x v="1277"/>
    <x v="127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s v="rock"/>
    <x v="1278"/>
    <x v="1278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s v="rock"/>
    <x v="1279"/>
    <x v="1279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s v="rock"/>
    <x v="1280"/>
    <x v="1280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s v="rock"/>
    <x v="1281"/>
    <x v="1281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s v="rock"/>
    <x v="1282"/>
    <x v="1282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  <x v="1283"/>
    <x v="1283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s v="plays"/>
    <x v="1285"/>
    <x v="128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s v="plays"/>
    <x v="1286"/>
    <x v="1286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s v="plays"/>
    <x v="1288"/>
    <x v="1288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s v="plays"/>
    <x v="1289"/>
    <x v="1289"/>
    <x v="2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s v="plays"/>
    <x v="1290"/>
    <x v="129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s v="plays"/>
    <x v="1291"/>
    <x v="1291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s v="plays"/>
    <x v="1293"/>
    <x v="1293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s v="plays"/>
    <x v="1295"/>
    <x v="129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s v="plays"/>
    <x v="1296"/>
    <x v="1296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s v="plays"/>
    <x v="1297"/>
    <x v="1297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  <x v="1298"/>
    <x v="1298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s v="plays"/>
    <x v="1301"/>
    <x v="1301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  <x v="2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s v="plays"/>
    <x v="1303"/>
    <x v="1303"/>
    <x v="2"/>
    <x v="3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s v="wearables"/>
    <x v="1304"/>
    <x v="130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s v="wearables"/>
    <x v="1305"/>
    <x v="1305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s v="wearables"/>
    <x v="1306"/>
    <x v="1306"/>
    <x v="3"/>
    <x v="4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s v="wearables"/>
    <x v="1307"/>
    <x v="1307"/>
    <x v="2"/>
    <x v="1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s v="wearables"/>
    <x v="1308"/>
    <x v="1308"/>
    <x v="2"/>
    <x v="10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s v="wearables"/>
    <x v="1309"/>
    <x v="1309"/>
    <x v="0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  <x v="1310"/>
    <x v="1310"/>
    <x v="2"/>
    <x v="3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s v="wearables"/>
    <x v="1311"/>
    <x v="1311"/>
    <x v="2"/>
    <x v="9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s v="wearables"/>
    <x v="1312"/>
    <x v="131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s v="wearables"/>
    <x v="1313"/>
    <x v="1313"/>
    <x v="2"/>
    <x v="2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s v="wearables"/>
    <x v="1314"/>
    <x v="1314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s v="wearables"/>
    <x v="1315"/>
    <x v="1315"/>
    <x v="0"/>
    <x v="9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s v="wearables"/>
    <x v="1317"/>
    <x v="1317"/>
    <x v="2"/>
    <x v="5"/>
  </r>
  <r>
    <n v="1318"/>
    <s v="Lucky Tag: A Smart Dog Wearable That Cares (cancel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s v="wearables"/>
    <x v="1318"/>
    <x v="1318"/>
    <x v="3"/>
    <x v="11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s v="wearables"/>
    <x v="1319"/>
    <x v="1319"/>
    <x v="3"/>
    <x v="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s v="wearables"/>
    <x v="1320"/>
    <x v="1320"/>
    <x v="2"/>
    <x v="11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s v="wearables"/>
    <x v="1321"/>
    <x v="1321"/>
    <x v="2"/>
    <x v="4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s v="wearables"/>
    <x v="1322"/>
    <x v="1322"/>
    <x v="0"/>
    <x v="6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  <x v="1323"/>
    <x v="1323"/>
    <x v="2"/>
    <x v="7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  <x v="1324"/>
    <x v="132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x v="1325"/>
    <x v="132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  <x v="1326"/>
    <x v="1326"/>
    <x v="3"/>
    <x v="11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s v="wearables"/>
    <x v="1327"/>
    <x v="1327"/>
    <x v="0"/>
    <x v="6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s v="wearables"/>
    <x v="1328"/>
    <x v="1328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s v="wearables"/>
    <x v="1329"/>
    <x v="1329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s v="wearables"/>
    <x v="1330"/>
    <x v="1330"/>
    <x v="2"/>
    <x v="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s v="wearables"/>
    <x v="1331"/>
    <x v="1331"/>
    <x v="2"/>
    <x v="3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  <x v="2"/>
    <x v="11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  <x v="3"/>
    <x v="0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s v="wearables"/>
    <x v="1334"/>
    <x v="1334"/>
    <x v="2"/>
    <x v="2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x v="1335"/>
    <x v="1335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s v="wearables"/>
    <x v="1336"/>
    <x v="1336"/>
    <x v="3"/>
    <x v="4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s v="wearables"/>
    <x v="1337"/>
    <x v="1337"/>
    <x v="1"/>
    <x v="2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s v="wearables"/>
    <x v="1338"/>
    <x v="1338"/>
    <x v="0"/>
    <x v="3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s v="wearables"/>
    <x v="1339"/>
    <x v="1339"/>
    <x v="3"/>
    <x v="9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  <x v="1341"/>
    <x v="1341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x v="134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s v="wearables"/>
    <x v="1343"/>
    <x v="1343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s v="nonfiction"/>
    <x v="1344"/>
    <x v="1344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s v="nonfiction"/>
    <x v="1346"/>
    <x v="1346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  <x v="1347"/>
    <x v="1347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s v="nonfiction"/>
    <x v="1348"/>
    <x v="1348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  <x v="1349"/>
    <x v="1349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  <x v="1350"/>
    <x v="1350"/>
    <x v="0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s v="nonfiction"/>
    <x v="1351"/>
    <x v="1351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  <x v="1352"/>
    <x v="1352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  <x v="1353"/>
    <x v="1353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  <x v="1354"/>
    <x v="135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s v="nonfiction"/>
    <x v="1355"/>
    <x v="135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s v="nonfiction"/>
    <x v="1356"/>
    <x v="1356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s v="nonfiction"/>
    <x v="1357"/>
    <x v="1357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s v="nonfiction"/>
    <x v="1358"/>
    <x v="1358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s v="nonfiction"/>
    <x v="1359"/>
    <x v="1359"/>
    <x v="6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  <x v="1360"/>
    <x v="136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s v="nonfiction"/>
    <x v="1361"/>
    <x v="1361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x v="1362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s v="rock"/>
    <x v="1364"/>
    <x v="1364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s v="rock"/>
    <x v="1365"/>
    <x v="1365"/>
    <x v="0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s v="rock"/>
    <x v="1366"/>
    <x v="1366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  <x v="1367"/>
    <x v="1367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  <x v="1368"/>
    <x v="1368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s v="rock"/>
    <x v="1369"/>
    <x v="1369"/>
    <x v="3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s v="rock"/>
    <x v="1370"/>
    <x v="137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s v="rock"/>
    <x v="1371"/>
    <x v="1371"/>
    <x v="0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  <x v="5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  <x v="1373"/>
    <x v="137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s v="rock"/>
    <x v="1374"/>
    <x v="1374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s v="rock"/>
    <x v="1375"/>
    <x v="1375"/>
    <x v="2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s v="rock"/>
    <x v="1376"/>
    <x v="137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s v="rock"/>
    <x v="1377"/>
    <x v="1377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s v="rock"/>
    <x v="1378"/>
    <x v="1378"/>
    <x v="2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s v="rock"/>
    <x v="1379"/>
    <x v="1379"/>
    <x v="0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  <x v="1381"/>
    <x v="1381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s v="rock"/>
    <x v="1382"/>
    <x v="1382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s v="rock"/>
    <x v="1383"/>
    <x v="1383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s v="rock"/>
    <x v="1384"/>
    <x v="138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s v="rock"/>
    <x v="1385"/>
    <x v="1385"/>
    <x v="2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x v="138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s v="rock"/>
    <x v="1387"/>
    <x v="1387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s v="rock"/>
    <x v="1388"/>
    <x v="1388"/>
    <x v="2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  <x v="1389"/>
    <x v="1389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s v="rock"/>
    <x v="1390"/>
    <x v="1390"/>
    <x v="0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  <x v="1391"/>
    <x v="1391"/>
    <x v="0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s v="rock"/>
    <x v="1392"/>
    <x v="1392"/>
    <x v="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s v="rock"/>
    <x v="1393"/>
    <x v="139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s v="rock"/>
    <x v="1394"/>
    <x v="1394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s v="rock"/>
    <x v="1395"/>
    <x v="1395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  <x v="1396"/>
    <x v="1396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s v="rock"/>
    <x v="1397"/>
    <x v="1397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s v="rock"/>
    <x v="1398"/>
    <x v="1398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s v="rock"/>
    <x v="1399"/>
    <x v="1399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s v="rock"/>
    <x v="1400"/>
    <x v="14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s v="rock"/>
    <x v="1401"/>
    <x v="1401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  <x v="1402"/>
    <x v="1402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s v="rock"/>
    <x v="1403"/>
    <x v="1403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s v="translations"/>
    <x v="1404"/>
    <x v="1404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  <x v="1405"/>
    <x v="1405"/>
    <x v="3"/>
    <x v="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s v="translations"/>
    <x v="1406"/>
    <x v="1406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x v="140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  <x v="1408"/>
    <x v="1408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s v="translations"/>
    <x v="1410"/>
    <x v="141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s v="translations"/>
    <x v="1411"/>
    <x v="141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s v="translations"/>
    <x v="1412"/>
    <x v="1412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x v="1414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s v="translations"/>
    <x v="1415"/>
    <x v="1415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s v="translations"/>
    <x v="1417"/>
    <x v="1417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x v="1418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s v="translations"/>
    <x v="1419"/>
    <x v="1419"/>
    <x v="2"/>
    <x v="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s v="translations"/>
    <x v="1420"/>
    <x v="1420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x v="1421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s v="translations"/>
    <x v="1422"/>
    <x v="1422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s v="translations"/>
    <x v="1423"/>
    <x v="1423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  <x v="1424"/>
    <x v="1424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x v="1428"/>
    <x v="2"/>
    <x v="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s v="translations"/>
    <x v="1431"/>
    <x v="1431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s v="translations"/>
    <x v="1433"/>
    <x v="1433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s v="translations"/>
    <x v="1434"/>
    <x v="1434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x v="1435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x v="1436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s v="translations"/>
    <x v="1437"/>
    <x v="1437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s v="translations"/>
    <x v="1439"/>
    <x v="1439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s v="translations"/>
    <x v="1440"/>
    <x v="1440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s v="translations"/>
    <x v="1441"/>
    <x v="1441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s v="translations"/>
    <x v="1447"/>
    <x v="1447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  <x v="2"/>
    <x v="1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s v="translations"/>
    <x v="1451"/>
    <x v="1451"/>
    <x v="3"/>
    <x v="9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  <x v="0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s v="translations"/>
    <x v="1454"/>
    <x v="1454"/>
    <x v="2"/>
    <x v="6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x v="1455"/>
    <x v="3"/>
    <x v="3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s v="translations"/>
    <x v="1456"/>
    <x v="1456"/>
    <x v="2"/>
    <x v="11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  <x v="3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  <x v="4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s v="radio &amp; podcasts"/>
    <x v="1461"/>
    <x v="1461"/>
    <x v="3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s v="radio &amp; podcasts"/>
    <x v="1462"/>
    <x v="1462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x v="1463"/>
    <x v="4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x v="1464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s v="radio &amp; podcasts"/>
    <x v="1465"/>
    <x v="1465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x v="1466"/>
    <x v="0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s v="radio &amp; podcasts"/>
    <x v="1468"/>
    <x v="1468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s v="radio &amp; podcasts"/>
    <x v="1469"/>
    <x v="146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s v="radio &amp; podcasts"/>
    <x v="1470"/>
    <x v="1470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s v="radio &amp; podcasts"/>
    <x v="1471"/>
    <x v="1471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x v="1472"/>
    <x v="4"/>
    <x v="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s v="radio &amp; podcasts"/>
    <x v="1473"/>
    <x v="1473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s v="radio &amp; podcasts"/>
    <x v="1474"/>
    <x v="1474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s v="radio &amp; podcasts"/>
    <x v="1475"/>
    <x v="1475"/>
    <x v="3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s v="radio &amp; podcasts"/>
    <x v="1476"/>
    <x v="1476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  <x v="1477"/>
    <x v="1477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x v="1478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s v="radio &amp; podcasts"/>
    <x v="1479"/>
    <x v="1479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s v="radio &amp; podcasts"/>
    <x v="1480"/>
    <x v="148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x v="1481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x v="1482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s v="fiction"/>
    <x v="1483"/>
    <x v="1483"/>
    <x v="2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s v="fiction"/>
    <x v="1485"/>
    <x v="1485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x v="1486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  <x v="2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x v="1488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s v="fiction"/>
    <x v="1490"/>
    <x v="1490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s v="fiction"/>
    <x v="1491"/>
    <x v="1491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x v="1492"/>
    <x v="6"/>
    <x v="5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  <x v="1494"/>
    <x v="1494"/>
    <x v="0"/>
    <x v="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s v="fiction"/>
    <x v="1497"/>
    <x v="1497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x v="149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x v="1499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s v="fiction"/>
    <x v="1500"/>
    <x v="1500"/>
    <x v="4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s v="photobooks"/>
    <x v="1501"/>
    <x v="1501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s v="photobooks"/>
    <x v="1502"/>
    <x v="150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s v="photobooks"/>
    <x v="1503"/>
    <x v="1503"/>
    <x v="2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s v="photobooks"/>
    <x v="1504"/>
    <x v="1504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s v="photobooks"/>
    <x v="1505"/>
    <x v="1505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  <x v="1506"/>
    <x v="150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s v="photobooks"/>
    <x v="1508"/>
    <x v="1508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s v="photobooks"/>
    <x v="1509"/>
    <x v="150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s v="photobooks"/>
    <x v="1510"/>
    <x v="1510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s v="photobooks"/>
    <x v="1511"/>
    <x v="1511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s v="photobooks"/>
    <x v="1512"/>
    <x v="1512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s v="photobooks"/>
    <x v="1513"/>
    <x v="1513"/>
    <x v="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s v="photobooks"/>
    <x v="1514"/>
    <x v="1514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s v="photobooks"/>
    <x v="1515"/>
    <x v="151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s v="photobooks"/>
    <x v="1516"/>
    <x v="1516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  <x v="1517"/>
    <x v="1517"/>
    <x v="3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s v="photobooks"/>
    <x v="1518"/>
    <x v="1518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s v="photobooks"/>
    <x v="1519"/>
    <x v="1519"/>
    <x v="3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s v="photobooks"/>
    <x v="1520"/>
    <x v="152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s v="photobooks"/>
    <x v="1521"/>
    <x v="152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s v="photobooks"/>
    <x v="1522"/>
    <x v="1522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s v="photobooks"/>
    <x v="1523"/>
    <x v="1523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s v="photobooks"/>
    <x v="1525"/>
    <x v="1525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s v="photobooks"/>
    <x v="1526"/>
    <x v="1526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s v="photobooks"/>
    <x v="1527"/>
    <x v="1527"/>
    <x v="1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s v="photobooks"/>
    <x v="1528"/>
    <x v="1528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s v="photobooks"/>
    <x v="1529"/>
    <x v="1529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s v="photobooks"/>
    <x v="1530"/>
    <x v="1530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s v="photobooks"/>
    <x v="1531"/>
    <x v="1531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s v="photobooks"/>
    <x v="1532"/>
    <x v="1532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s v="photobooks"/>
    <x v="1533"/>
    <x v="1533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s v="photobooks"/>
    <x v="1534"/>
    <x v="1534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s v="photobooks"/>
    <x v="1535"/>
    <x v="1535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s v="photobooks"/>
    <x v="1536"/>
    <x v="1536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  <x v="1537"/>
    <x v="153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s v="photobooks"/>
    <x v="1538"/>
    <x v="1538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s v="photobooks"/>
    <x v="1539"/>
    <x v="15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s v="photobooks"/>
    <x v="1540"/>
    <x v="154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s v="nature"/>
    <x v="1541"/>
    <x v="1541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s v="nature"/>
    <x v="1543"/>
    <x v="1543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  <x v="0"/>
    <x v="2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s v="nature"/>
    <x v="1545"/>
    <x v="1545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  <x v="1546"/>
    <x v="1546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  <x v="1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s v="nature"/>
    <x v="1548"/>
    <x v="1548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s v="nature"/>
    <x v="1550"/>
    <x v="1550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s v="nature"/>
    <x v="1552"/>
    <x v="341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x v="1552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x v="1553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x v="1554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s v="nature"/>
    <x v="1556"/>
    <x v="1555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s v="nature"/>
    <x v="1558"/>
    <x v="1557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s v="nature"/>
    <x v="1559"/>
    <x v="1558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  <x v="1560"/>
    <x v="1559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x v="1560"/>
    <x v="4"/>
    <x v="9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x v="1561"/>
    <x v="8"/>
    <x v="8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s v="art books"/>
    <x v="1563"/>
    <x v="1562"/>
    <x v="3"/>
    <x v="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x v="1563"/>
    <x v="0"/>
    <x v="6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x v="1564"/>
    <x v="6"/>
    <x v="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  <x v="1566"/>
    <x v="1565"/>
    <x v="2"/>
    <x v="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s v="art books"/>
    <x v="1567"/>
    <x v="1566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8"/>
    <x v="1567"/>
    <x v="3"/>
    <x v="4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x v="1568"/>
    <x v="4"/>
    <x v="6"/>
  </r>
  <r>
    <n v="1570"/>
    <s v="BEAUTIFUL DREAMERS: An Adult Coloring Book (cancel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  <x v="1570"/>
    <x v="1569"/>
    <x v="2"/>
    <x v="7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s v="art books"/>
    <x v="1571"/>
    <x v="1570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  <x v="2"/>
    <x v="2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s v="art books"/>
    <x v="1573"/>
    <x v="1572"/>
    <x v="1"/>
    <x v="2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  <x v="1574"/>
    <x v="1573"/>
    <x v="0"/>
    <x v="1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  <x v="1575"/>
    <x v="1574"/>
    <x v="3"/>
    <x v="0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  <x v="0"/>
    <x v="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x v="1577"/>
    <x v="1576"/>
    <x v="5"/>
    <x v="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s v="art books"/>
    <x v="1578"/>
    <x v="1577"/>
    <x v="7"/>
    <x v="10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s v="art books"/>
    <x v="1579"/>
    <x v="1578"/>
    <x v="4"/>
    <x v="3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x v="1579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x v="1580"/>
    <x v="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x v="1581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s v="places"/>
    <x v="1583"/>
    <x v="1582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x v="1583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  <x v="1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x v="1585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s v="places"/>
    <x v="1587"/>
    <x v="1586"/>
    <x v="3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x v="1587"/>
    <x v="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x v="1588"/>
    <x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  <x v="1590"/>
    <x v="1589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s v="places"/>
    <x v="1591"/>
    <x v="1590"/>
    <x v="2"/>
    <x v="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x v="1591"/>
    <x v="0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s v="places"/>
    <x v="1593"/>
    <x v="1592"/>
    <x v="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x v="1593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x v="1595"/>
    <x v="1594"/>
    <x v="3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s v="places"/>
    <x v="1596"/>
    <x v="1595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x v="1596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s v="places"/>
    <x v="1598"/>
    <x v="1597"/>
    <x v="0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x v="1598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s v="places"/>
    <x v="1600"/>
    <x v="1599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s v="rock"/>
    <x v="1601"/>
    <x v="1600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s v="rock"/>
    <x v="1602"/>
    <x v="1601"/>
    <x v="6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s v="rock"/>
    <x v="1603"/>
    <x v="1602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s v="rock"/>
    <x v="1604"/>
    <x v="1603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s v="rock"/>
    <x v="1605"/>
    <x v="1604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  <x v="1607"/>
    <x v="1606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  <x v="1608"/>
    <x v="1607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s v="rock"/>
    <x v="1609"/>
    <x v="1608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  <x v="1610"/>
    <x v="1609"/>
    <x v="5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s v="rock"/>
    <x v="1611"/>
    <x v="1610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s v="rock"/>
    <x v="1613"/>
    <x v="161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s v="rock"/>
    <x v="1614"/>
    <x v="1613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s v="rock"/>
    <x v="1615"/>
    <x v="161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  <x v="1616"/>
    <x v="1615"/>
    <x v="5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s v="rock"/>
    <x v="1617"/>
    <x v="1616"/>
    <x v="4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s v="rock"/>
    <x v="1618"/>
    <x v="1617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s v="rock"/>
    <x v="1619"/>
    <x v="1618"/>
    <x v="3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  <x v="1621"/>
    <x v="162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s v="rock"/>
    <x v="1622"/>
    <x v="1621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s v="rock"/>
    <x v="1623"/>
    <x v="1622"/>
    <x v="4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s v="rock"/>
    <x v="1625"/>
    <x v="1624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s v="rock"/>
    <x v="1626"/>
    <x v="1625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  <x v="5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s v="rock"/>
    <x v="1628"/>
    <x v="1627"/>
    <x v="3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s v="rock"/>
    <x v="1629"/>
    <x v="1628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  <x v="1630"/>
    <x v="1629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  <x v="1631"/>
    <x v="1630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s v="rock"/>
    <x v="1632"/>
    <x v="1631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  <x v="6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s v="rock"/>
    <x v="1634"/>
    <x v="1633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s v="rock"/>
    <x v="1635"/>
    <x v="1634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s v="rock"/>
    <x v="1636"/>
    <x v="1635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x v="1636"/>
    <x v="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  <x v="1640"/>
    <x v="1639"/>
    <x v="7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x v="1640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  <x v="6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s v="pop"/>
    <x v="1643"/>
    <x v="164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  <x v="1644"/>
    <x v="1643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x v="1645"/>
    <x v="1644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  <x v="1646"/>
    <x v="1645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s v="pop"/>
    <x v="1647"/>
    <x v="1646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s v="pop"/>
    <x v="1648"/>
    <x v="1647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s v="pop"/>
    <x v="1649"/>
    <x v="1648"/>
    <x v="3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  <x v="1650"/>
    <x v="1649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x v="165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s v="pop"/>
    <x v="1652"/>
    <x v="1651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s v="pop"/>
    <x v="1653"/>
    <x v="1652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s v="pop"/>
    <x v="1654"/>
    <x v="1653"/>
    <x v="5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s v="pop"/>
    <x v="1655"/>
    <x v="1654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s v="pop"/>
    <x v="1656"/>
    <x v="1655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s v="pop"/>
    <x v="1657"/>
    <x v="1656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s v="pop"/>
    <x v="1658"/>
    <x v="1657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s v="pop"/>
    <x v="1659"/>
    <x v="1658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  <x v="1660"/>
    <x v="1659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s v="pop"/>
    <x v="1661"/>
    <x v="166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s v="pop"/>
    <x v="1662"/>
    <x v="1661"/>
    <x v="6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s v="pop"/>
    <x v="1664"/>
    <x v="1663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s v="pop"/>
    <x v="1665"/>
    <x v="1664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  <x v="1666"/>
    <x v="1665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s v="pop"/>
    <x v="1667"/>
    <x v="1666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s v="pop"/>
    <x v="1668"/>
    <x v="1667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x v="1668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s v="pop"/>
    <x v="1670"/>
    <x v="1669"/>
    <x v="7"/>
    <x v="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s v="pop"/>
    <x v="1671"/>
    <x v="1670"/>
    <x v="2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s v="pop"/>
    <x v="1672"/>
    <x v="1671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s v="pop"/>
    <x v="1673"/>
    <x v="167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  <x v="1674"/>
    <x v="1673"/>
    <x v="2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s v="pop"/>
    <x v="1675"/>
    <x v="1674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s v="pop"/>
    <x v="1676"/>
    <x v="1675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s v="pop"/>
    <x v="1677"/>
    <x v="1676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s v="pop"/>
    <x v="1678"/>
    <x v="1677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  <x v="6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x v="1679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s v="faith"/>
    <x v="1681"/>
    <x v="168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x v="1681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s v="faith"/>
    <x v="1683"/>
    <x v="1682"/>
    <x v="1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s v="faith"/>
    <x v="1684"/>
    <x v="1683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s v="faith"/>
    <x v="1685"/>
    <x v="1684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x v="1685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  <x v="1687"/>
    <x v="1686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  <x v="1688"/>
    <x v="1687"/>
    <x v="1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  <x v="1690"/>
    <x v="1689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s v="faith"/>
    <x v="1691"/>
    <x v="169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  <x v="1692"/>
    <x v="1691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s v="faith"/>
    <x v="1693"/>
    <x v="1692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x v="1693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s v="faith"/>
    <x v="1695"/>
    <x v="1694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x v="1695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s v="faith"/>
    <x v="1697"/>
    <x v="1696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x v="1697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s v="faith"/>
    <x v="1699"/>
    <x v="1698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  <x v="1700"/>
    <x v="1699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s v="faith"/>
    <x v="1701"/>
    <x v="1700"/>
    <x v="3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s v="faith"/>
    <x v="1702"/>
    <x v="1701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x v="1702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s v="faith"/>
    <x v="1704"/>
    <x v="170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x v="1704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x v="1705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  <x v="1707"/>
    <x v="1706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x v="1707"/>
    <x v="2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s v="faith"/>
    <x v="1709"/>
    <x v="1708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  <x v="1710"/>
    <x v="1709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x v="1710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x v="1711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s v="faith"/>
    <x v="1713"/>
    <x v="171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s v="faith"/>
    <x v="1714"/>
    <x v="1713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x v="1714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x v="1715"/>
    <x v="2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s v="faith"/>
    <x v="1717"/>
    <x v="1716"/>
    <x v="2"/>
    <x v="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s v="faith"/>
    <x v="1718"/>
    <x v="1717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s v="faith"/>
    <x v="1719"/>
    <x v="1718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s v="faith"/>
    <x v="1720"/>
    <x v="1719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x v="1720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s v="faith"/>
    <x v="1722"/>
    <x v="1721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  <x v="1723"/>
    <x v="1722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s v="faith"/>
    <x v="1724"/>
    <x v="1723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s v="faith"/>
    <x v="1725"/>
    <x v="1724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s v="faith"/>
    <x v="1726"/>
    <x v="1725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s v="faith"/>
    <x v="1727"/>
    <x v="1726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  <x v="1728"/>
    <x v="1727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x v="1728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x v="1729"/>
    <x v="0"/>
    <x v="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x v="173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x v="1731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x v="1732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s v="faith"/>
    <x v="1734"/>
    <x v="1733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  <x v="2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s v="faith"/>
    <x v="1736"/>
    <x v="1735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  <x v="1737"/>
    <x v="1736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x v="1737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x v="1738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x v="1739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s v="photobooks"/>
    <x v="1741"/>
    <x v="1740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s v="photobooks"/>
    <x v="1742"/>
    <x v="1741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s v="photobooks"/>
    <x v="1743"/>
    <x v="1742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s v="photobooks"/>
    <x v="1744"/>
    <x v="1743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s v="photobooks"/>
    <x v="1745"/>
    <x v="1744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s v="photobooks"/>
    <x v="1746"/>
    <x v="1745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s v="photobooks"/>
    <x v="1747"/>
    <x v="1746"/>
    <x v="0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s v="photobooks"/>
    <x v="1748"/>
    <x v="1747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s v="photobooks"/>
    <x v="1749"/>
    <x v="1748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  <x v="1750"/>
    <x v="1749"/>
    <x v="2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s v="photobooks"/>
    <x v="1751"/>
    <x v="1750"/>
    <x v="0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s v="photobooks"/>
    <x v="1752"/>
    <x v="1751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s v="photobooks"/>
    <x v="1754"/>
    <x v="175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s v="photobooks"/>
    <x v="1756"/>
    <x v="1755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  <x v="1758"/>
    <x v="1757"/>
    <x v="2"/>
    <x v="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s v="photobooks"/>
    <x v="1759"/>
    <x v="1758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  <x v="1760"/>
    <x v="1759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  <x v="0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s v="photobooks"/>
    <x v="1763"/>
    <x v="1762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  <x v="1764"/>
    <x v="1763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s v="photobooks"/>
    <x v="1765"/>
    <x v="1764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x v="1765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  <x v="1767"/>
    <x v="1766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  <x v="1768"/>
    <x v="1767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s v="photobooks"/>
    <x v="1769"/>
    <x v="1768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s v="photobooks"/>
    <x v="1770"/>
    <x v="1769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s v="photobooks"/>
    <x v="1771"/>
    <x v="1770"/>
    <x v="3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  <x v="1772"/>
    <x v="1771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s v="photobooks"/>
    <x v="1773"/>
    <x v="1772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  <x v="1774"/>
    <x v="1773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s v="photobooks"/>
    <x v="1775"/>
    <x v="1774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x v="1775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s v="photobooks"/>
    <x v="1777"/>
    <x v="1776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s v="photobooks"/>
    <x v="1778"/>
    <x v="1777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s v="photobooks"/>
    <x v="1779"/>
    <x v="1778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s v="photobooks"/>
    <x v="1780"/>
    <x v="1779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s v="photobooks"/>
    <x v="1781"/>
    <x v="1780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s v="photobooks"/>
    <x v="1782"/>
    <x v="1781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s v="photobooks"/>
    <x v="1783"/>
    <x v="1782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  <x v="1784"/>
    <x v="1783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s v="photobooks"/>
    <x v="1785"/>
    <x v="1784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s v="photobooks"/>
    <x v="1786"/>
    <x v="1785"/>
    <x v="3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s v="photobooks"/>
    <x v="1787"/>
    <x v="1786"/>
    <x v="0"/>
    <x v="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s v="photobooks"/>
    <x v="1788"/>
    <x v="1787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x v="1788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s v="photobooks"/>
    <x v="1790"/>
    <x v="1789"/>
    <x v="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s v="photobooks"/>
    <x v="1791"/>
    <x v="1790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s v="photobooks"/>
    <x v="1792"/>
    <x v="1791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s v="photobooks"/>
    <x v="1793"/>
    <x v="1792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s v="photobooks"/>
    <x v="1794"/>
    <x v="1793"/>
    <x v="0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s v="photobooks"/>
    <x v="1795"/>
    <x v="1794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s v="photobooks"/>
    <x v="1796"/>
    <x v="1795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x v="1796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s v="photobooks"/>
    <x v="1798"/>
    <x v="1797"/>
    <x v="0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s v="photobooks"/>
    <x v="1799"/>
    <x v="179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s v="photobooks"/>
    <x v="1800"/>
    <x v="1799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s v="photobooks"/>
    <x v="1801"/>
    <x v="1800"/>
    <x v="0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s v="photobooks"/>
    <x v="1802"/>
    <x v="180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  <x v="1803"/>
    <x v="18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s v="photobooks"/>
    <x v="1804"/>
    <x v="1803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s v="photobooks"/>
    <x v="1805"/>
    <x v="1804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s v="photobooks"/>
    <x v="1806"/>
    <x v="1805"/>
    <x v="3"/>
    <x v="1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  <x v="1807"/>
    <x v="1806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s v="photobooks"/>
    <x v="1808"/>
    <x v="1807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s v="photobooks"/>
    <x v="1809"/>
    <x v="1808"/>
    <x v="0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s v="photobooks"/>
    <x v="1810"/>
    <x v="1809"/>
    <x v="3"/>
    <x v="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s v="photobooks"/>
    <x v="1811"/>
    <x v="181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s v="photobooks"/>
    <x v="1812"/>
    <x v="1811"/>
    <x v="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x v="18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s v="photobooks"/>
    <x v="1814"/>
    <x v="1813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x v="1814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s v="photobooks"/>
    <x v="1816"/>
    <x v="1815"/>
    <x v="2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s v="photobooks"/>
    <x v="1817"/>
    <x v="1816"/>
    <x v="2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x v="1817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s v="photobooks"/>
    <x v="1819"/>
    <x v="1818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s v="photobooks"/>
    <x v="1820"/>
    <x v="1819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  <x v="1821"/>
    <x v="1820"/>
    <x v="5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s v="rock"/>
    <x v="1823"/>
    <x v="1822"/>
    <x v="5"/>
    <x v="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s v="rock"/>
    <x v="1824"/>
    <x v="182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x v="1824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s v="rock"/>
    <x v="1827"/>
    <x v="1826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s v="rock"/>
    <x v="1828"/>
    <x v="1827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s v="rock"/>
    <x v="1829"/>
    <x v="1828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s v="rock"/>
    <x v="1830"/>
    <x v="1829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s v="rock"/>
    <x v="1832"/>
    <x v="1831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x v="1832"/>
    <x v="4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s v="rock"/>
    <x v="1834"/>
    <x v="1833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  <x v="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  <x v="1836"/>
    <x v="1835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s v="rock"/>
    <x v="1837"/>
    <x v="1836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s v="rock"/>
    <x v="1838"/>
    <x v="1837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s v="rock"/>
    <x v="1839"/>
    <x v="1838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s v="rock"/>
    <x v="1840"/>
    <x v="1839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  <x v="1841"/>
    <x v="184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  <x v="1842"/>
    <x v="1841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s v="rock"/>
    <x v="1843"/>
    <x v="1842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x v="1843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s v="rock"/>
    <x v="1846"/>
    <x v="1845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s v="rock"/>
    <x v="1847"/>
    <x v="1846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s v="rock"/>
    <x v="1848"/>
    <x v="1847"/>
    <x v="6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s v="rock"/>
    <x v="1849"/>
    <x v="1848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s v="rock"/>
    <x v="1850"/>
    <x v="1849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s v="rock"/>
    <x v="1851"/>
    <x v="185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s v="rock"/>
    <x v="1852"/>
    <x v="1851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s v="rock"/>
    <x v="1853"/>
    <x v="1852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s v="rock"/>
    <x v="1854"/>
    <x v="1853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s v="rock"/>
    <x v="1855"/>
    <x v="1854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  <x v="1856"/>
    <x v="1855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s v="rock"/>
    <x v="1858"/>
    <x v="1857"/>
    <x v="6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s v="rock"/>
    <x v="1859"/>
    <x v="1858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s v="rock"/>
    <x v="1860"/>
    <x v="1859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x v="1860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s v="mobile games"/>
    <x v="1862"/>
    <x v="1861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x v="1862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s v="mobile games"/>
    <x v="1864"/>
    <x v="1863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x v="1865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x v="1866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s v="mobile games"/>
    <x v="1868"/>
    <x v="1867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x v="1868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s v="mobile games"/>
    <x v="1870"/>
    <x v="1869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s v="mobile games"/>
    <x v="1871"/>
    <x v="1870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  <x v="1872"/>
    <x v="1871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  <x v="1873"/>
    <x v="1872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s v="mobile games"/>
    <x v="1874"/>
    <x v="1873"/>
    <x v="2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x v="1874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x v="187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x v="1876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x v="1877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x v="1878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s v="mobile games"/>
    <x v="1880"/>
    <x v="1879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s v="indie rock"/>
    <x v="1881"/>
    <x v="1880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s v="indie rock"/>
    <x v="1882"/>
    <x v="1881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s v="indie rock"/>
    <x v="1883"/>
    <x v="1882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  <x v="1884"/>
    <x v="1883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s v="indie rock"/>
    <x v="1885"/>
    <x v="1884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s v="indie rock"/>
    <x v="1886"/>
    <x v="1885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s v="indie rock"/>
    <x v="1887"/>
    <x v="1886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  <x v="1888"/>
    <x v="1887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s v="indie rock"/>
    <x v="1889"/>
    <x v="1888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s v="indie rock"/>
    <x v="1890"/>
    <x v="1889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s v="indie rock"/>
    <x v="1891"/>
    <x v="189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s v="indie rock"/>
    <x v="1892"/>
    <x v="189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  <x v="6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x v="189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s v="indie rock"/>
    <x v="1895"/>
    <x v="1894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s v="indie rock"/>
    <x v="1896"/>
    <x v="189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s v="indie rock"/>
    <x v="1897"/>
    <x v="1896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  <x v="1898"/>
    <x v="1897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s v="indie rock"/>
    <x v="1899"/>
    <x v="1898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s v="indie rock"/>
    <x v="1900"/>
    <x v="1899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s v="gadgets"/>
    <x v="1901"/>
    <x v="19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x v="1901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  <x v="1903"/>
    <x v="1902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x v="1903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s v="gadgets"/>
    <x v="1905"/>
    <x v="190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  <x v="1906"/>
    <x v="1905"/>
    <x v="2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s v="gadgets"/>
    <x v="1907"/>
    <x v="1906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s v="gadgets"/>
    <x v="1908"/>
    <x v="1907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s v="gadgets"/>
    <x v="1909"/>
    <x v="1908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s v="gadgets"/>
    <x v="1910"/>
    <x v="1909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s v="gadgets"/>
    <x v="1911"/>
    <x v="1910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  <x v="1912"/>
    <x v="1911"/>
    <x v="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s v="gadgets"/>
    <x v="1913"/>
    <x v="1912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s v="gadgets"/>
    <x v="1914"/>
    <x v="1913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x v="1914"/>
    <x v="3"/>
    <x v="1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x v="1915"/>
    <x v="2"/>
    <x v="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s v="gadgets"/>
    <x v="1917"/>
    <x v="1916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  <x v="1918"/>
    <x v="1917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  <x v="1919"/>
    <x v="1918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  <x v="1920"/>
    <x v="1919"/>
    <x v="0"/>
    <x v="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x v="1920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  <x v="1922"/>
    <x v="192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s v="indie rock"/>
    <x v="1923"/>
    <x v="1922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4"/>
    <x v="1923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s v="indie rock"/>
    <x v="1925"/>
    <x v="1924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s v="indie rock"/>
    <x v="1926"/>
    <x v="1925"/>
    <x v="7"/>
    <x v="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s v="indie rock"/>
    <x v="1927"/>
    <x v="1926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s v="indie rock"/>
    <x v="1928"/>
    <x v="1927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s v="indie rock"/>
    <x v="1929"/>
    <x v="1928"/>
    <x v="6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  <x v="4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s v="indie rock"/>
    <x v="1931"/>
    <x v="193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s v="indie rock"/>
    <x v="1932"/>
    <x v="1931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s v="indie rock"/>
    <x v="1933"/>
    <x v="1932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s v="indie rock"/>
    <x v="1934"/>
    <x v="1933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x v="1934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s v="indie rock"/>
    <x v="1936"/>
    <x v="1935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s v="indie rock"/>
    <x v="1937"/>
    <x v="1936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s v="indie rock"/>
    <x v="1938"/>
    <x v="1937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  <x v="1939"/>
    <x v="193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s v="indie rock"/>
    <x v="1940"/>
    <x v="1939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s v="hardware"/>
    <x v="1941"/>
    <x v="1940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s v="hardware"/>
    <x v="1942"/>
    <x v="1941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s v="hardware"/>
    <x v="1943"/>
    <x v="1942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s v="hardware"/>
    <x v="1944"/>
    <x v="1943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s v="hardware"/>
    <x v="1945"/>
    <x v="1944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s v="hardware"/>
    <x v="1946"/>
    <x v="1945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s v="hardware"/>
    <x v="1947"/>
    <x v="1946"/>
    <x v="8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s v="hardware"/>
    <x v="1948"/>
    <x v="1947"/>
    <x v="2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s v="hardware"/>
    <x v="1950"/>
    <x v="1949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s v="hardware"/>
    <x v="1951"/>
    <x v="1950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s v="hardware"/>
    <x v="1952"/>
    <x v="1951"/>
    <x v="4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s v="hardware"/>
    <x v="1953"/>
    <x v="1952"/>
    <x v="5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s v="hardware"/>
    <x v="1954"/>
    <x v="1953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s v="hardware"/>
    <x v="1955"/>
    <x v="1954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s v="hardware"/>
    <x v="1956"/>
    <x v="1955"/>
    <x v="0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s v="hardware"/>
    <x v="1957"/>
    <x v="1956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s v="hardware"/>
    <x v="1958"/>
    <x v="1957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s v="hardware"/>
    <x v="1959"/>
    <x v="1958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s v="hardware"/>
    <x v="1960"/>
    <x v="1959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s v="hardware"/>
    <x v="1961"/>
    <x v="196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s v="hardware"/>
    <x v="1962"/>
    <x v="1961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s v="hardware"/>
    <x v="1963"/>
    <x v="1962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s v="hardware"/>
    <x v="1964"/>
    <x v="1963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  <x v="1965"/>
    <x v="1964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s v="hardware"/>
    <x v="1966"/>
    <x v="1965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  <x v="1967"/>
    <x v="1966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s v="hardware"/>
    <x v="1968"/>
    <x v="1967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  <x v="1969"/>
    <x v="196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  <x v="1970"/>
    <x v="1969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s v="hardware"/>
    <x v="1971"/>
    <x v="197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  <x v="1972"/>
    <x v="1971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s v="hardware"/>
    <x v="1973"/>
    <x v="1972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s v="hardware"/>
    <x v="1974"/>
    <x v="1973"/>
    <x v="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s v="hardware"/>
    <x v="1975"/>
    <x v="1974"/>
    <x v="4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  <x v="1976"/>
    <x v="197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  <x v="1977"/>
    <x v="1976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s v="hardware"/>
    <x v="1978"/>
    <x v="1977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s v="hardware"/>
    <x v="1979"/>
    <x v="1978"/>
    <x v="0"/>
    <x v="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s v="hardware"/>
    <x v="1980"/>
    <x v="1979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x v="1980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x v="1981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  <x v="1983"/>
    <x v="1982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s v="people"/>
    <x v="1984"/>
    <x v="1983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s v="people"/>
    <x v="1985"/>
    <x v="1984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x v="1985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s v="people"/>
    <x v="1987"/>
    <x v="1986"/>
    <x v="0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s v="people"/>
    <x v="1988"/>
    <x v="1987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s v="people"/>
    <x v="1990"/>
    <x v="1989"/>
    <x v="2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s v="people"/>
    <x v="1992"/>
    <x v="199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x v="1992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x v="1993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x v="1994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x v="1995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x v="1996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s v="people"/>
    <x v="1998"/>
    <x v="1997"/>
    <x v="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s v="people"/>
    <x v="1999"/>
    <x v="199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x v="1999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s v="hardware"/>
    <x v="2001"/>
    <x v="20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s v="hardware"/>
    <x v="2002"/>
    <x v="2001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s v="hardware"/>
    <x v="2004"/>
    <x v="20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s v="hardware"/>
    <x v="2005"/>
    <x v="2004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  <x v="2006"/>
    <x v="200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s v="hardware"/>
    <x v="2007"/>
    <x v="2006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s v="hardware"/>
    <x v="2008"/>
    <x v="2007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s v="hardware"/>
    <x v="2009"/>
    <x v="2008"/>
    <x v="2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s v="hardware"/>
    <x v="2010"/>
    <x v="2009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s v="hardware"/>
    <x v="2011"/>
    <x v="201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s v="hardware"/>
    <x v="2012"/>
    <x v="201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s v="hardware"/>
    <x v="2013"/>
    <x v="2012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s v="hardware"/>
    <x v="2014"/>
    <x v="2013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s v="hardware"/>
    <x v="2016"/>
    <x v="2015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s v="hardware"/>
    <x v="2017"/>
    <x v="2016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s v="hardware"/>
    <x v="2018"/>
    <x v="2017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s v="hardware"/>
    <x v="2019"/>
    <x v="2018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s v="hardware"/>
    <x v="2020"/>
    <x v="2019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  <x v="2021"/>
    <x v="2020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s v="hardware"/>
    <x v="2022"/>
    <x v="2021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s v="hardware"/>
    <x v="2023"/>
    <x v="2022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  <x v="2024"/>
    <x v="2023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s v="hardware"/>
    <x v="2025"/>
    <x v="2024"/>
    <x v="0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s v="hardware"/>
    <x v="2026"/>
    <x v="2025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s v="hardware"/>
    <x v="2027"/>
    <x v="2026"/>
    <x v="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s v="hardware"/>
    <x v="2028"/>
    <x v="2027"/>
    <x v="7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  <x v="2029"/>
    <x v="2028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s v="hardware"/>
    <x v="2030"/>
    <x v="2029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  <x v="2031"/>
    <x v="203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s v="hardware"/>
    <x v="2032"/>
    <x v="2031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s v="hardware"/>
    <x v="2033"/>
    <x v="2032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s v="hardware"/>
    <x v="2034"/>
    <x v="2033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s v="hardware"/>
    <x v="2035"/>
    <x v="2034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s v="hardware"/>
    <x v="2036"/>
    <x v="2035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s v="hardware"/>
    <x v="2037"/>
    <x v="2036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s v="hardware"/>
    <x v="2038"/>
    <x v="2037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s v="hardware"/>
    <x v="2039"/>
    <x v="2038"/>
    <x v="2"/>
    <x v="4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s v="hardware"/>
    <x v="2040"/>
    <x v="2039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s v="hardware"/>
    <x v="2041"/>
    <x v="2040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  <x v="2042"/>
    <x v="2041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s v="hardware"/>
    <x v="2043"/>
    <x v="2042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s v="hardware"/>
    <x v="2044"/>
    <x v="2043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s v="hardware"/>
    <x v="2045"/>
    <x v="2044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s v="hardware"/>
    <x v="2046"/>
    <x v="2045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s v="hardware"/>
    <x v="2048"/>
    <x v="2047"/>
    <x v="4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s v="hardware"/>
    <x v="2049"/>
    <x v="2048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s v="hardware"/>
    <x v="2050"/>
    <x v="2049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s v="hardware"/>
    <x v="2051"/>
    <x v="2050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s v="hardware"/>
    <x v="2052"/>
    <x v="2051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  <x v="2053"/>
    <x v="2052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s v="hardware"/>
    <x v="2054"/>
    <x v="2053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s v="hardware"/>
    <x v="2055"/>
    <x v="2054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s v="hardware"/>
    <x v="2056"/>
    <x v="2055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s v="hardware"/>
    <x v="2057"/>
    <x v="2056"/>
    <x v="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s v="hardware"/>
    <x v="2058"/>
    <x v="2057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s v="hardware"/>
    <x v="2059"/>
    <x v="2058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  <x v="2060"/>
    <x v="2059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s v="hardware"/>
    <x v="2061"/>
    <x v="2060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s v="hardware"/>
    <x v="2062"/>
    <x v="2061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s v="hardware"/>
    <x v="2063"/>
    <x v="2062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s v="hardware"/>
    <x v="2064"/>
    <x v="2063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s v="hardware"/>
    <x v="2065"/>
    <x v="2064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  <x v="2066"/>
    <x v="2065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s v="hardware"/>
    <x v="2067"/>
    <x v="206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s v="hardware"/>
    <x v="2068"/>
    <x v="2067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s v="hardware"/>
    <x v="2069"/>
    <x v="2068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s v="hardware"/>
    <x v="2070"/>
    <x v="2069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  <x v="2071"/>
    <x v="2070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s v="hardware"/>
    <x v="2072"/>
    <x v="2071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s v="hardware"/>
    <x v="2073"/>
    <x v="2072"/>
    <x v="0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4"/>
    <x v="2073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s v="hardware"/>
    <x v="2075"/>
    <x v="2074"/>
    <x v="4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s v="hardware"/>
    <x v="2076"/>
    <x v="2075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s v="hardware"/>
    <x v="2077"/>
    <x v="2076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s v="hardware"/>
    <x v="2078"/>
    <x v="207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  <x v="2079"/>
    <x v="2078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x v="2079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s v="indie rock"/>
    <x v="2081"/>
    <x v="208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s v="indie rock"/>
    <x v="2082"/>
    <x v="2081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s v="indie rock"/>
    <x v="2083"/>
    <x v="2082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s v="indie rock"/>
    <x v="2084"/>
    <x v="2083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s v="indie rock"/>
    <x v="2085"/>
    <x v="2084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s v="indie rock"/>
    <x v="2086"/>
    <x v="2085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s v="indie rock"/>
    <x v="2087"/>
    <x v="2086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s v="indie rock"/>
    <x v="2088"/>
    <x v="2087"/>
    <x v="7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s v="indie rock"/>
    <x v="2089"/>
    <x v="2088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s v="indie rock"/>
    <x v="2090"/>
    <x v="2089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s v="indie rock"/>
    <x v="2091"/>
    <x v="209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s v="indie rock"/>
    <x v="2092"/>
    <x v="2091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s v="indie rock"/>
    <x v="2093"/>
    <x v="2092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s v="indie rock"/>
    <x v="2094"/>
    <x v="2093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s v="indie rock"/>
    <x v="2096"/>
    <x v="2095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s v="indie rock"/>
    <x v="2098"/>
    <x v="2097"/>
    <x v="5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s v="indie rock"/>
    <x v="2099"/>
    <x v="2098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s v="indie rock"/>
    <x v="2100"/>
    <x v="2099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  <x v="2101"/>
    <x v="2100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s v="indie rock"/>
    <x v="2103"/>
    <x v="2102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x v="2103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s v="indie rock"/>
    <x v="2106"/>
    <x v="2105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s v="indie rock"/>
    <x v="2107"/>
    <x v="2106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s v="indie rock"/>
    <x v="2108"/>
    <x v="2107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s v="indie rock"/>
    <x v="2109"/>
    <x v="2108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s v="indie rock"/>
    <x v="2110"/>
    <x v="2109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  <x v="2111"/>
    <x v="211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  <x v="4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s v="indie rock"/>
    <x v="2113"/>
    <x v="2112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s v="indie rock"/>
    <x v="2114"/>
    <x v="2113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s v="indie rock"/>
    <x v="2115"/>
    <x v="2114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s v="indie rock"/>
    <x v="2116"/>
    <x v="2115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  <x v="2117"/>
    <x v="2116"/>
    <x v="0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s v="indie rock"/>
    <x v="2118"/>
    <x v="2117"/>
    <x v="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  <x v="2119"/>
    <x v="2118"/>
    <x v="5"/>
    <x v="3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s v="indie rock"/>
    <x v="2120"/>
    <x v="2119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s v="video games"/>
    <x v="2121"/>
    <x v="2120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s v="video games"/>
    <x v="2122"/>
    <x v="2121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s v="video games"/>
    <x v="2124"/>
    <x v="2123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s v="video games"/>
    <x v="2125"/>
    <x v="2124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x v="2125"/>
    <x v="3"/>
    <x v="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s v="video games"/>
    <x v="2127"/>
    <x v="2126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s v="video games"/>
    <x v="2128"/>
    <x v="2127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s v="video games"/>
    <x v="2129"/>
    <x v="2128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s v="video games"/>
    <x v="2130"/>
    <x v="2129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s v="video games"/>
    <x v="2132"/>
    <x v="2131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  <x v="2133"/>
    <x v="2132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s v="video games"/>
    <x v="2134"/>
    <x v="2133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  <x v="2135"/>
    <x v="2134"/>
    <x v="5"/>
    <x v="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s v="video games"/>
    <x v="2136"/>
    <x v="2135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s v="video games"/>
    <x v="2137"/>
    <x v="2136"/>
    <x v="3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  <x v="2138"/>
    <x v="2137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  <x v="2139"/>
    <x v="213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s v="video games"/>
    <x v="2140"/>
    <x v="2139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x v="2140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s v="video games"/>
    <x v="2142"/>
    <x v="2141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x v="2142"/>
    <x v="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s v="video games"/>
    <x v="2144"/>
    <x v="2143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s v="video games"/>
    <x v="2145"/>
    <x v="214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x v="2145"/>
    <x v="2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s v="video games"/>
    <x v="2147"/>
    <x v="2146"/>
    <x v="3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x v="2148"/>
    <x v="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  <x v="2150"/>
    <x v="214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s v="video games"/>
    <x v="2151"/>
    <x v="2150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s v="video games"/>
    <x v="2152"/>
    <x v="2151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s v="video games"/>
    <x v="2153"/>
    <x v="2152"/>
    <x v="3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x v="2153"/>
    <x v="3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x v="2154"/>
    <x v="2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s v="video games"/>
    <x v="2156"/>
    <x v="2155"/>
    <x v="4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s v="video games"/>
    <x v="2157"/>
    <x v="2156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s v="video games"/>
    <x v="2158"/>
    <x v="2157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s v="video games"/>
    <x v="2159"/>
    <x v="2158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s v="video games"/>
    <x v="2160"/>
    <x v="2159"/>
    <x v="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  <x v="2161"/>
    <x v="2160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s v="rock"/>
    <x v="2162"/>
    <x v="216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s v="rock"/>
    <x v="2163"/>
    <x v="2162"/>
    <x v="0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s v="rock"/>
    <x v="2164"/>
    <x v="2163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s v="rock"/>
    <x v="2165"/>
    <x v="2164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  <x v="2166"/>
    <x v="2165"/>
    <x v="3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s v="rock"/>
    <x v="2168"/>
    <x v="2167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  <x v="1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s v="rock"/>
    <x v="2170"/>
    <x v="2169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s v="rock"/>
    <x v="2171"/>
    <x v="2170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s v="rock"/>
    <x v="2173"/>
    <x v="2172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s v="rock"/>
    <x v="2174"/>
    <x v="2173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  <x v="2176"/>
    <x v="2175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  <x v="2177"/>
    <x v="2176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s v="rock"/>
    <x v="2178"/>
    <x v="2177"/>
    <x v="2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  <x v="2179"/>
    <x v="2178"/>
    <x v="0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s v="rock"/>
    <x v="2180"/>
    <x v="2179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  <x v="2181"/>
    <x v="2180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s v="tabletop games"/>
    <x v="2182"/>
    <x v="2181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s v="tabletop games"/>
    <x v="2183"/>
    <x v="2182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  <x v="2184"/>
    <x v="2183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  <x v="2185"/>
    <x v="2184"/>
    <x v="4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s v="tabletop games"/>
    <x v="2186"/>
    <x v="2185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s v="tabletop games"/>
    <x v="2187"/>
    <x v="2186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s v="tabletop games"/>
    <x v="2188"/>
    <x v="2187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  <x v="2189"/>
    <x v="2188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s v="tabletop games"/>
    <x v="2190"/>
    <x v="2189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s v="tabletop games"/>
    <x v="2191"/>
    <x v="2190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s v="tabletop games"/>
    <x v="2192"/>
    <x v="2191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s v="tabletop games"/>
    <x v="2193"/>
    <x v="2192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  <x v="2194"/>
    <x v="2193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s v="tabletop games"/>
    <x v="2195"/>
    <x v="2194"/>
    <x v="0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s v="tabletop games"/>
    <x v="2196"/>
    <x v="2195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s v="tabletop games"/>
    <x v="2197"/>
    <x v="2196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x v="2197"/>
    <x v="0"/>
    <x v="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s v="tabletop games"/>
    <x v="2199"/>
    <x v="219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  <x v="2200"/>
    <x v="219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s v="electronic music"/>
    <x v="2201"/>
    <x v="2200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s v="electronic music"/>
    <x v="2202"/>
    <x v="2201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x v="22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s v="electronic music"/>
    <x v="2204"/>
    <x v="2203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s v="electronic music"/>
    <x v="2206"/>
    <x v="2205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  <x v="2208"/>
    <x v="2207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  <x v="2209"/>
    <x v="2208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s v="electronic music"/>
    <x v="2210"/>
    <x v="2209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x v="221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s v="electronic music"/>
    <x v="2212"/>
    <x v="2211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s v="electronic music"/>
    <x v="2214"/>
    <x v="2213"/>
    <x v="3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s v="electronic music"/>
    <x v="2215"/>
    <x v="2214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s v="electronic music"/>
    <x v="2216"/>
    <x v="221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s v="electronic music"/>
    <x v="2217"/>
    <x v="2216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s v="electronic music"/>
    <x v="2218"/>
    <x v="2217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s v="electronic music"/>
    <x v="2219"/>
    <x v="2218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s v="electronic music"/>
    <x v="2220"/>
    <x v="2219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s v="tabletop games"/>
    <x v="2221"/>
    <x v="222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x v="2221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3"/>
    <x v="2222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s v="tabletop games"/>
    <x v="2224"/>
    <x v="2223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s v="tabletop games"/>
    <x v="2225"/>
    <x v="2224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s v="tabletop games"/>
    <x v="2226"/>
    <x v="2225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s v="tabletop games"/>
    <x v="2227"/>
    <x v="2226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  <x v="2228"/>
    <x v="2227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s v="tabletop games"/>
    <x v="2229"/>
    <x v="2228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s v="tabletop games"/>
    <x v="2230"/>
    <x v="2229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s v="tabletop games"/>
    <x v="2231"/>
    <x v="223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  <x v="2232"/>
    <x v="2231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s v="tabletop games"/>
    <x v="2233"/>
    <x v="2232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s v="tabletop games"/>
    <x v="2235"/>
    <x v="2234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s v="tabletop games"/>
    <x v="2236"/>
    <x v="2235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s v="tabletop games"/>
    <x v="2237"/>
    <x v="2236"/>
    <x v="3"/>
    <x v="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  <x v="2238"/>
    <x v="2237"/>
    <x v="1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s v="tabletop games"/>
    <x v="2239"/>
    <x v="2238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  <x v="2240"/>
    <x v="2239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  <x v="2241"/>
    <x v="22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s v="tabletop games"/>
    <x v="2242"/>
    <x v="2241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  <x v="2244"/>
    <x v="2243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s v="tabletop games"/>
    <x v="2245"/>
    <x v="2244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  <x v="2246"/>
    <x v="2245"/>
    <x v="0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s v="tabletop games"/>
    <x v="2247"/>
    <x v="2246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s v="tabletop games"/>
    <x v="2248"/>
    <x v="2247"/>
    <x v="2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s v="tabletop games"/>
    <x v="2249"/>
    <x v="2248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s v="tabletop games"/>
    <x v="2250"/>
    <x v="2249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s v="tabletop games"/>
    <x v="2251"/>
    <x v="2250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s v="tabletop games"/>
    <x v="2252"/>
    <x v="2251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s v="tabletop games"/>
    <x v="2253"/>
    <x v="2252"/>
    <x v="0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  <x v="2254"/>
    <x v="2253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s v="tabletop games"/>
    <x v="2255"/>
    <x v="2254"/>
    <x v="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s v="tabletop games"/>
    <x v="2256"/>
    <x v="2255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  <x v="2257"/>
    <x v="2256"/>
    <x v="2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  <x v="2258"/>
    <x v="225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  <x v="2259"/>
    <x v="2258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  <x v="2260"/>
    <x v="2259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  <x v="2261"/>
    <x v="226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s v="tabletop games"/>
    <x v="2262"/>
    <x v="2261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s v="tabletop games"/>
    <x v="2263"/>
    <x v="2262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s v="tabletop games"/>
    <x v="2264"/>
    <x v="2263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  <x v="2265"/>
    <x v="2264"/>
    <x v="2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s v="tabletop games"/>
    <x v="2266"/>
    <x v="2265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s v="tabletop games"/>
    <x v="2267"/>
    <x v="2266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s v="tabletop games"/>
    <x v="2268"/>
    <x v="2267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  <x v="2269"/>
    <x v="2268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s v="tabletop games"/>
    <x v="2270"/>
    <x v="2269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s v="tabletop games"/>
    <x v="2271"/>
    <x v="2270"/>
    <x v="2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s v="tabletop games"/>
    <x v="2272"/>
    <x v="2271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s v="tabletop games"/>
    <x v="2273"/>
    <x v="227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  <x v="2274"/>
    <x v="2273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s v="tabletop games"/>
    <x v="2275"/>
    <x v="227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s v="tabletop games"/>
    <x v="2276"/>
    <x v="2275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s v="tabletop games"/>
    <x v="2277"/>
    <x v="2276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  <x v="2278"/>
    <x v="2277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  <x v="2279"/>
    <x v="2278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s v="tabletop games"/>
    <x v="2280"/>
    <x v="2279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  <x v="6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s v="rock"/>
    <x v="2282"/>
    <x v="2281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s v="rock"/>
    <x v="2283"/>
    <x v="2282"/>
    <x v="5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s v="rock"/>
    <x v="2284"/>
    <x v="2283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s v="rock"/>
    <x v="2285"/>
    <x v="2284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s v="rock"/>
    <x v="2286"/>
    <x v="2285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s v="rock"/>
    <x v="2287"/>
    <x v="2286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x v="2287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x v="2288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s v="rock"/>
    <x v="2290"/>
    <x v="2289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  <x v="2291"/>
    <x v="229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s v="rock"/>
    <x v="2292"/>
    <x v="2291"/>
    <x v="5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s v="rock"/>
    <x v="2293"/>
    <x v="2292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s v="rock"/>
    <x v="2294"/>
    <x v="2293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  <x v="2295"/>
    <x v="2294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s v="rock"/>
    <x v="2296"/>
    <x v="2295"/>
    <x v="5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  <x v="2297"/>
    <x v="2296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s v="rock"/>
    <x v="2298"/>
    <x v="2297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s v="rock"/>
    <x v="2299"/>
    <x v="2298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  <x v="2300"/>
    <x v="2299"/>
    <x v="5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s v="indie rock"/>
    <x v="2301"/>
    <x v="2300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s v="indie rock"/>
    <x v="2302"/>
    <x v="2301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s v="indie rock"/>
    <x v="2303"/>
    <x v="2302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s v="indie rock"/>
    <x v="2304"/>
    <x v="1254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s v="indie rock"/>
    <x v="2305"/>
    <x v="2303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s v="indie rock"/>
    <x v="2306"/>
    <x v="2304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s v="indie rock"/>
    <x v="2307"/>
    <x v="2305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s v="indie rock"/>
    <x v="2308"/>
    <x v="2306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s v="indie rock"/>
    <x v="2309"/>
    <x v="230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s v="indie rock"/>
    <x v="2310"/>
    <x v="2308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s v="indie rock"/>
    <x v="2311"/>
    <x v="2309"/>
    <x v="3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s v="indie rock"/>
    <x v="2312"/>
    <x v="2310"/>
    <x v="3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s v="indie rock"/>
    <x v="2313"/>
    <x v="2311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  <x v="2314"/>
    <x v="2312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s v="indie rock"/>
    <x v="2315"/>
    <x v="231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s v="indie rock"/>
    <x v="2316"/>
    <x v="2314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s v="indie rock"/>
    <x v="2318"/>
    <x v="2316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s v="indie rock"/>
    <x v="2319"/>
    <x v="2317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  <x v="2320"/>
    <x v="2318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s v="small batch"/>
    <x v="2321"/>
    <x v="2319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s v="small batch"/>
    <x v="2322"/>
    <x v="2320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  <x v="1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s v="small batch"/>
    <x v="2324"/>
    <x v="2322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x v="2324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s v="small batch"/>
    <x v="2327"/>
    <x v="2325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s v="small batch"/>
    <x v="2328"/>
    <x v="2326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9"/>
    <x v="2327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s v="small batch"/>
    <x v="2330"/>
    <x v="2328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s v="small batch"/>
    <x v="2331"/>
    <x v="2329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s v="small batch"/>
    <x v="2332"/>
    <x v="2330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s v="small batch"/>
    <x v="2333"/>
    <x v="2331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  <x v="2334"/>
    <x v="2332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s v="small batch"/>
    <x v="2335"/>
    <x v="233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s v="small batch"/>
    <x v="2336"/>
    <x v="2334"/>
    <x v="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s v="small batch"/>
    <x v="2337"/>
    <x v="2335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s v="small batch"/>
    <x v="2338"/>
    <x v="2336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s v="small batch"/>
    <x v="2339"/>
    <x v="2337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s v="small batch"/>
    <x v="2340"/>
    <x v="2338"/>
    <x v="2"/>
    <x v="8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x v="2339"/>
    <x v="0"/>
    <x v="0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x v="2340"/>
    <x v="3"/>
    <x v="8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x v="2342"/>
    <x v="2"/>
    <x v="5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x v="2343"/>
    <x v="0"/>
    <x v="2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s v="web"/>
    <x v="2346"/>
    <x v="2344"/>
    <x v="2"/>
    <x v="8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x v="2345"/>
    <x v="2"/>
    <x v="3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s v="web"/>
    <x v="2348"/>
    <x v="2346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x v="2347"/>
    <x v="0"/>
    <x v="3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x v="2348"/>
    <x v="2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s v="web"/>
    <x v="2351"/>
    <x v="2349"/>
    <x v="0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x v="2350"/>
    <x v="0"/>
    <x v="6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x v="2351"/>
    <x v="0"/>
    <x v="6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s v="web"/>
    <x v="2354"/>
    <x v="2352"/>
    <x v="3"/>
    <x v="4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s v="web"/>
    <x v="2355"/>
    <x v="2353"/>
    <x v="0"/>
    <x v="6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x v="2354"/>
    <x v="0"/>
    <x v="5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x v="2355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x v="2356"/>
    <x v="3"/>
    <x v="11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  <x v="2359"/>
    <x v="2357"/>
    <x v="0"/>
    <x v="0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x v="2358"/>
    <x v="2"/>
    <x v="1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x v="2359"/>
    <x v="2"/>
    <x v="6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s v="web"/>
    <x v="2362"/>
    <x v="236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x v="2361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x v="2362"/>
    <x v="0"/>
    <x v="8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x v="2363"/>
    <x v="0"/>
    <x v="11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  <x v="2366"/>
    <x v="2364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  <x v="2367"/>
    <x v="2365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x v="2366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x v="2367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s v="web"/>
    <x v="2370"/>
    <x v="2368"/>
    <x v="3"/>
    <x v="4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x v="2369"/>
    <x v="0"/>
    <x v="5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s v="web"/>
    <x v="2372"/>
    <x v="2370"/>
    <x v="0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s v="web"/>
    <x v="2373"/>
    <x v="2371"/>
    <x v="0"/>
    <x v="3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s v="web"/>
    <x v="2374"/>
    <x v="2372"/>
    <x v="0"/>
    <x v="1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x v="2373"/>
    <x v="2"/>
    <x v="10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s v="web"/>
    <x v="2376"/>
    <x v="2374"/>
    <x v="0"/>
    <x v="4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x v="2375"/>
    <x v="2"/>
    <x v="9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x v="2376"/>
    <x v="0"/>
    <x v="3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x v="2377"/>
    <x v="0"/>
    <x v="10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s v="web"/>
    <x v="2380"/>
    <x v="2378"/>
    <x v="0"/>
    <x v="8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s v="web"/>
    <x v="2381"/>
    <x v="2379"/>
    <x v="0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x v="2380"/>
    <x v="0"/>
    <x v="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x v="2381"/>
    <x v="0"/>
    <x v="1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x v="2382"/>
    <x v="3"/>
    <x v="9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s v="web"/>
    <x v="2385"/>
    <x v="2383"/>
    <x v="0"/>
    <x v="3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x v="238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s v="web"/>
    <x v="2387"/>
    <x v="2385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s v="web"/>
    <x v="2388"/>
    <x v="2386"/>
    <x v="3"/>
    <x v="11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s v="web"/>
    <x v="2389"/>
    <x v="2387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x v="2388"/>
    <x v="3"/>
    <x v="4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s v="web"/>
    <x v="2391"/>
    <x v="2389"/>
    <x v="0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x v="2390"/>
    <x v="0"/>
    <x v="8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x v="2391"/>
    <x v="0"/>
    <x v="3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x v="2392"/>
    <x v="0"/>
    <x v="1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x v="2393"/>
    <x v="2"/>
    <x v="11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x v="2394"/>
    <x v="0"/>
    <x v="8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x v="2395"/>
    <x v="3"/>
    <x v="11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x v="2396"/>
    <x v="0"/>
    <x v="0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x v="2397"/>
    <x v="3"/>
    <x v="4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x v="2398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s v="food trucks"/>
    <x v="2401"/>
    <x v="2399"/>
    <x v="2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s v="food trucks"/>
    <x v="2402"/>
    <x v="2400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s v="food trucks"/>
    <x v="2403"/>
    <x v="2401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x v="2402"/>
    <x v="0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x v="2403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s v="food trucks"/>
    <x v="2406"/>
    <x v="2404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s v="food trucks"/>
    <x v="2407"/>
    <x v="2405"/>
    <x v="0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x v="2406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s v="food trucks"/>
    <x v="2409"/>
    <x v="2407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x v="2408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s v="food trucks"/>
    <x v="2411"/>
    <x v="2409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x v="2410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s v="food trucks"/>
    <x v="2413"/>
    <x v="2411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s v="food trucks"/>
    <x v="2414"/>
    <x v="2412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s v="food trucks"/>
    <x v="2415"/>
    <x v="2413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s v="food trucks"/>
    <x v="2416"/>
    <x v="2414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x v="2415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x v="2416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x v="2417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s v="food trucks"/>
    <x v="2420"/>
    <x v="2418"/>
    <x v="3"/>
    <x v="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s v="food trucks"/>
    <x v="2421"/>
    <x v="2419"/>
    <x v="0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x v="2420"/>
    <x v="0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s v="food trucks"/>
    <x v="2423"/>
    <x v="2421"/>
    <x v="3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  <x v="2424"/>
    <x v="2422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s v="food trucks"/>
    <x v="2425"/>
    <x v="2423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x v="2424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s v="food trucks"/>
    <x v="2429"/>
    <x v="2427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  <x v="2430"/>
    <x v="2428"/>
    <x v="2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  <x v="2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s v="food trucks"/>
    <x v="2432"/>
    <x v="2430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x v="2431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x v="2432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s v="food trucks"/>
    <x v="2435"/>
    <x v="2433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s v="food trucks"/>
    <x v="2436"/>
    <x v="2434"/>
    <x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x v="2435"/>
    <x v="0"/>
    <x v="1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s v="food trucks"/>
    <x v="2438"/>
    <x v="2436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x v="2437"/>
    <x v="0"/>
    <x v="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x v="2438"/>
    <x v="2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  <x v="2441"/>
    <x v="2439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s v="small batch"/>
    <x v="2442"/>
    <x v="2440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s v="small batch"/>
    <x v="2443"/>
    <x v="2441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s v="small batch"/>
    <x v="2444"/>
    <x v="2442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  <x v="2445"/>
    <x v="2443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  <x v="2446"/>
    <x v="2444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s v="small batch"/>
    <x v="2447"/>
    <x v="2445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  <x v="2448"/>
    <x v="2446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s v="small batch"/>
    <x v="2450"/>
    <x v="2448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  <x v="2451"/>
    <x v="2449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x v="245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  <x v="2453"/>
    <x v="245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s v="small batch"/>
    <x v="2454"/>
    <x v="2452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s v="small batch"/>
    <x v="2456"/>
    <x v="2454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s v="small batch"/>
    <x v="2457"/>
    <x v="2455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s v="small batch"/>
    <x v="2458"/>
    <x v="2456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  <x v="2459"/>
    <x v="2457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s v="small batch"/>
    <x v="2460"/>
    <x v="2458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  <x v="2461"/>
    <x v="1837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s v="indie rock"/>
    <x v="2462"/>
    <x v="2459"/>
    <x v="5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3"/>
    <x v="246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  <x v="2464"/>
    <x v="2461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s v="indie rock"/>
    <x v="2465"/>
    <x v="2462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  <x v="2467"/>
    <x v="2464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s v="indie rock"/>
    <x v="2468"/>
    <x v="2465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s v="indie rock"/>
    <x v="2469"/>
    <x v="2466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s v="indie rock"/>
    <x v="2470"/>
    <x v="2467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s v="indie rock"/>
    <x v="2472"/>
    <x v="2469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s v="indie rock"/>
    <x v="2475"/>
    <x v="2472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s v="indie rock"/>
    <x v="2476"/>
    <x v="2473"/>
    <x v="3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s v="indie rock"/>
    <x v="2477"/>
    <x v="2474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s v="indie rock"/>
    <x v="2478"/>
    <x v="2475"/>
    <x v="5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s v="indie rock"/>
    <x v="2479"/>
    <x v="2476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s v="indie rock"/>
    <x v="2481"/>
    <x v="247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x v="2479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s v="indie rock"/>
    <x v="2483"/>
    <x v="2480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s v="indie rock"/>
    <x v="2484"/>
    <x v="2481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  <x v="2485"/>
    <x v="2482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s v="indie rock"/>
    <x v="2486"/>
    <x v="2483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s v="indie rock"/>
    <x v="2487"/>
    <x v="2484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s v="indie rock"/>
    <x v="2488"/>
    <x v="248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s v="indie rock"/>
    <x v="2489"/>
    <x v="2486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s v="indie rock"/>
    <x v="2490"/>
    <x v="2487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x v="2488"/>
    <x v="7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  <x v="2493"/>
    <x v="249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s v="indie rock"/>
    <x v="2494"/>
    <x v="2491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s v="indie rock"/>
    <x v="2495"/>
    <x v="2492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s v="indie rock"/>
    <x v="2497"/>
    <x v="2494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8"/>
    <x v="2495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s v="indie rock"/>
    <x v="2499"/>
    <x v="2496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s v="indie rock"/>
    <x v="2500"/>
    <x v="2497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s v="restaurants"/>
    <x v="2501"/>
    <x v="2498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s v="restaurants"/>
    <x v="2502"/>
    <x v="2499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x v="2500"/>
    <x v="2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x v="2501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x v="2502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x v="2503"/>
    <x v="0"/>
    <x v="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x v="25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x v="2505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s v="restaurants"/>
    <x v="2509"/>
    <x v="2506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x v="2507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x v="2508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x v="2509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x v="2510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4"/>
    <x v="2511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x v="2512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x v="2513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s v="restaurants"/>
    <x v="2517"/>
    <x v="2514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x v="2515"/>
    <x v="3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s v="restaurants"/>
    <x v="2519"/>
    <x v="2516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x v="2517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s v="classical music"/>
    <x v="2521"/>
    <x v="2518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s v="classical music"/>
    <x v="2523"/>
    <x v="2520"/>
    <x v="3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  <x v="2524"/>
    <x v="252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s v="classical music"/>
    <x v="2525"/>
    <x v="2522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s v="classical music"/>
    <x v="2526"/>
    <x v="2523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s v="classical music"/>
    <x v="2527"/>
    <x v="2524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s v="classical music"/>
    <x v="2528"/>
    <x v="2525"/>
    <x v="0"/>
    <x v="1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s v="classical music"/>
    <x v="2529"/>
    <x v="2526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  <x v="2531"/>
    <x v="2528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s v="classical music"/>
    <x v="2532"/>
    <x v="2529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s v="classical music"/>
    <x v="2533"/>
    <x v="2530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s v="classical music"/>
    <x v="2535"/>
    <x v="2532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s v="classical music"/>
    <x v="2538"/>
    <x v="2535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  <x v="2539"/>
    <x v="2536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  <x v="2540"/>
    <x v="2537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s v="classical music"/>
    <x v="2541"/>
    <x v="253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s v="classical music"/>
    <x v="2542"/>
    <x v="2539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  <x v="2543"/>
    <x v="2540"/>
    <x v="7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  <x v="2544"/>
    <x v="2541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  <x v="2545"/>
    <x v="2542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s v="classical music"/>
    <x v="2546"/>
    <x v="2543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s v="classical music"/>
    <x v="2547"/>
    <x v="2544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  <x v="2548"/>
    <x v="2545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s v="classical music"/>
    <x v="2549"/>
    <x v="2546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s v="classical music"/>
    <x v="2550"/>
    <x v="2547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s v="classical music"/>
    <x v="2551"/>
    <x v="2548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x v="2549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s v="classical music"/>
    <x v="2553"/>
    <x v="2550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  <x v="2554"/>
    <x v="2551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  <x v="2555"/>
    <x v="2552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s v="classical music"/>
    <x v="2556"/>
    <x v="2553"/>
    <x v="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s v="classical music"/>
    <x v="2557"/>
    <x v="2554"/>
    <x v="3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  <x v="2558"/>
    <x v="2555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x v="2556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x v="2557"/>
    <x v="0"/>
    <x v="2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x v="2558"/>
    <x v="0"/>
    <x v="8"/>
  </r>
  <r>
    <n v="2562"/>
    <s v="Jamaican food truck in Munich in the making! (cancel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x v="2559"/>
    <x v="2"/>
    <x v="10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x v="2560"/>
    <x v="0"/>
    <x v="5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x v="2561"/>
    <x v="3"/>
    <x v="3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  <x v="2"/>
    <x v="7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x v="2563"/>
    <x v="3"/>
    <x v="3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s v="food trucks"/>
    <x v="2567"/>
    <x v="2564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x v="2565"/>
    <x v="2"/>
    <x v="10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s v="food trucks"/>
    <x v="2569"/>
    <x v="2566"/>
    <x v="0"/>
    <x v="10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s v="food trucks"/>
    <x v="2570"/>
    <x v="2567"/>
    <x v="1"/>
    <x v="1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x v="2568"/>
    <x v="2"/>
    <x v="7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x v="2569"/>
    <x v="0"/>
    <x v="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x v="2570"/>
    <x v="3"/>
    <x v="3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x v="2571"/>
    <x v="2"/>
    <x v="6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x v="2572"/>
    <x v="3"/>
    <x v="11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x v="2573"/>
    <x v="0"/>
    <x v="2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x v="2574"/>
    <x v="3"/>
    <x v="3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x v="2575"/>
    <x v="0"/>
    <x v="1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s v="food trucks"/>
    <x v="2579"/>
    <x v="2576"/>
    <x v="3"/>
    <x v="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x v="2577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  <x v="2581"/>
    <x v="2578"/>
    <x v="0"/>
    <x v="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  <x v="2"/>
    <x v="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x v="2580"/>
    <x v="0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x v="2581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s v="food trucks"/>
    <x v="2585"/>
    <x v="2582"/>
    <x v="3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s v="food trucks"/>
    <x v="2586"/>
    <x v="2583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s v="food trucks"/>
    <x v="2587"/>
    <x v="2584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s v="food trucks"/>
    <x v="2588"/>
    <x v="2585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x v="2586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x v="258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s v="food trucks"/>
    <x v="2591"/>
    <x v="2588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s v="food trucks"/>
    <x v="2592"/>
    <x v="2589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x v="2590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s v="food trucks"/>
    <x v="2595"/>
    <x v="2592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s v="food trucks"/>
    <x v="2596"/>
    <x v="259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s v="food trucks"/>
    <x v="2597"/>
    <x v="2594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  <x v="0"/>
    <x v="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  <x v="3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s v="food trucks"/>
    <x v="2600"/>
    <x v="2597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  <x v="2601"/>
    <x v="2598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s v="space exploration"/>
    <x v="2602"/>
    <x v="2599"/>
    <x v="3"/>
    <x v="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s v="space exploration"/>
    <x v="2603"/>
    <x v="2600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s v="space exploration"/>
    <x v="2604"/>
    <x v="2601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s v="space exploration"/>
    <x v="2605"/>
    <x v="2602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s v="space exploration"/>
    <x v="2606"/>
    <x v="2603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  <x v="2607"/>
    <x v="2604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s v="space exploration"/>
    <x v="2608"/>
    <x v="2605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s v="space exploration"/>
    <x v="2609"/>
    <x v="2606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s v="space exploration"/>
    <x v="2610"/>
    <x v="2607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s v="space exploration"/>
    <x v="2611"/>
    <x v="2608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s v="space exploration"/>
    <x v="2612"/>
    <x v="2609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s v="space exploration"/>
    <x v="2613"/>
    <x v="2610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s v="space exploration"/>
    <x v="2615"/>
    <x v="2612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s v="space exploration"/>
    <x v="2616"/>
    <x v="2613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  <x v="2617"/>
    <x v="2614"/>
    <x v="3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s v="space exploration"/>
    <x v="2618"/>
    <x v="2615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s v="space exploration"/>
    <x v="2619"/>
    <x v="2616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s v="space exploration"/>
    <x v="2620"/>
    <x v="2617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  <x v="2621"/>
    <x v="261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s v="space exploration"/>
    <x v="2622"/>
    <x v="2619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s v="space exploration"/>
    <x v="2624"/>
    <x v="2621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s v="space exploration"/>
    <x v="2627"/>
    <x v="2624"/>
    <x v="0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s v="space exploration"/>
    <x v="2628"/>
    <x v="2625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  <x v="2630"/>
    <x v="2627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s v="space exploration"/>
    <x v="2631"/>
    <x v="2628"/>
    <x v="0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s v="space exploration"/>
    <x v="2632"/>
    <x v="262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  <x v="2633"/>
    <x v="263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s v="space exploration"/>
    <x v="2634"/>
    <x v="263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x v="2633"/>
    <x v="2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  <x v="2637"/>
    <x v="2634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s v="space exploration"/>
    <x v="2638"/>
    <x v="263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s v="space exploration"/>
    <x v="2640"/>
    <x v="2637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"/>
    <x v="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s v="space exploration"/>
    <x v="2643"/>
    <x v="323"/>
    <x v="2"/>
    <x v="4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x v="2640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  <x v="2645"/>
    <x v="2641"/>
    <x v="3"/>
    <x v="9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s v="space exploration"/>
    <x v="2646"/>
    <x v="2642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x v="2643"/>
    <x v="0"/>
    <x v="3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s v="space exploration"/>
    <x v="2648"/>
    <x v="2644"/>
    <x v="2"/>
    <x v="2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s v="space exploration"/>
    <x v="2649"/>
    <x v="2645"/>
    <x v="0"/>
    <x v="1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s v="space exploration"/>
    <x v="2650"/>
    <x v="2646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s v="space exploration"/>
    <x v="2651"/>
    <x v="2647"/>
    <x v="0"/>
    <x v="4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s v="space exploration"/>
    <x v="2652"/>
    <x v="2648"/>
    <x v="3"/>
    <x v="4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s v="space exploration"/>
    <x v="2653"/>
    <x v="2649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s v="space exploration"/>
    <x v="2654"/>
    <x v="2650"/>
    <x v="0"/>
    <x v="2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s v="space exploration"/>
    <x v="2655"/>
    <x v="2651"/>
    <x v="2"/>
    <x v="1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s v="space exploration"/>
    <x v="2656"/>
    <x v="2652"/>
    <x v="1"/>
    <x v="2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s v="space exploration"/>
    <x v="2657"/>
    <x v="2653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s v="space exploration"/>
    <x v="2658"/>
    <x v="2654"/>
    <x v="2"/>
    <x v="0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s v="space exploration"/>
    <x v="2659"/>
    <x v="2655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s v="space exploration"/>
    <x v="2660"/>
    <x v="2656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61"/>
    <x v="2657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62"/>
    <x v="2658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s v="makerspaces"/>
    <x v="2663"/>
    <x v="2659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s v="makerspaces"/>
    <x v="2664"/>
    <x v="266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s v="makerspaces"/>
    <x v="2665"/>
    <x v="2661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s v="makerspaces"/>
    <x v="2666"/>
    <x v="2662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s v="makerspaces"/>
    <x v="2667"/>
    <x v="2663"/>
    <x v="2"/>
    <x v="1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s v="makerspaces"/>
    <x v="2668"/>
    <x v="2664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s v="makerspaces"/>
    <x v="2669"/>
    <x v="2665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s v="makerspaces"/>
    <x v="2670"/>
    <x v="2666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s v="makerspaces"/>
    <x v="2671"/>
    <x v="2667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  <x v="2672"/>
    <x v="2668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  <x v="2673"/>
    <x v="2669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s v="makerspaces"/>
    <x v="2674"/>
    <x v="267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s v="makerspaces"/>
    <x v="2675"/>
    <x v="2671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s v="makerspaces"/>
    <x v="2676"/>
    <x v="2672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s v="makerspaces"/>
    <x v="2677"/>
    <x v="267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s v="makerspaces"/>
    <x v="2678"/>
    <x v="2674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x v="2675"/>
    <x v="0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s v="makerspaces"/>
    <x v="2680"/>
    <x v="2676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s v="food trucks"/>
    <x v="2681"/>
    <x v="2677"/>
    <x v="3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  <x v="2682"/>
    <x v="2678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x v="2679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s v="food trucks"/>
    <x v="2684"/>
    <x v="2680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x v="2681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x v="2682"/>
    <x v="3"/>
    <x v="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x v="2683"/>
    <x v="0"/>
    <x v="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s v="food trucks"/>
    <x v="2688"/>
    <x v="2684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s v="food trucks"/>
    <x v="2690"/>
    <x v="2686"/>
    <x v="0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s v="food trucks"/>
    <x v="2691"/>
    <x v="2687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s v="food trucks"/>
    <x v="2692"/>
    <x v="2688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  <x v="2693"/>
    <x v="2689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  <x v="3"/>
    <x v="1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s v="food trucks"/>
    <x v="2695"/>
    <x v="2691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  <x v="2696"/>
    <x v="2692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s v="food trucks"/>
    <x v="2697"/>
    <x v="2693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s v="food trucks"/>
    <x v="2698"/>
    <x v="2694"/>
    <x v="3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x v="2695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s v="food trucks"/>
    <x v="2700"/>
    <x v="2696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s v="spaces"/>
    <x v="2701"/>
    <x v="2697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s v="spaces"/>
    <x v="2702"/>
    <x v="2698"/>
    <x v="1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s v="spaces"/>
    <x v="2703"/>
    <x v="2699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s v="spaces"/>
    <x v="2704"/>
    <x v="2700"/>
    <x v="1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s v="spaces"/>
    <x v="2705"/>
    <x v="2701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s v="spaces"/>
    <x v="2706"/>
    <x v="2702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s v="spaces"/>
    <x v="2707"/>
    <x v="2703"/>
    <x v="4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s v="spaces"/>
    <x v="2708"/>
    <x v="2704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s v="spaces"/>
    <x v="2709"/>
    <x v="2705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s v="spaces"/>
    <x v="2710"/>
    <x v="2706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s v="spaces"/>
    <x v="2711"/>
    <x v="2707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s v="spaces"/>
    <x v="2712"/>
    <x v="2708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s v="spaces"/>
    <x v="2713"/>
    <x v="2709"/>
    <x v="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s v="spaces"/>
    <x v="2714"/>
    <x v="271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s v="spaces"/>
    <x v="2715"/>
    <x v="2711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s v="spaces"/>
    <x v="2716"/>
    <x v="2712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s v="spaces"/>
    <x v="2717"/>
    <x v="2713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s v="spaces"/>
    <x v="2718"/>
    <x v="2714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s v="spaces"/>
    <x v="2719"/>
    <x v="2715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s v="spaces"/>
    <x v="2720"/>
    <x v="2716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  <x v="2722"/>
    <x v="2718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  <x v="2723"/>
    <x v="2719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s v="hardware"/>
    <x v="2724"/>
    <x v="2720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s v="hardware"/>
    <x v="2725"/>
    <x v="2721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s v="hardware"/>
    <x v="2726"/>
    <x v="2722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s v="hardware"/>
    <x v="2727"/>
    <x v="2723"/>
    <x v="0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s v="hardware"/>
    <x v="2728"/>
    <x v="2724"/>
    <x v="0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  <x v="2729"/>
    <x v="2725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s v="hardware"/>
    <x v="2730"/>
    <x v="2726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s v="hardware"/>
    <x v="2731"/>
    <x v="2727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s v="hardware"/>
    <x v="2732"/>
    <x v="2728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s v="hardware"/>
    <x v="2733"/>
    <x v="2729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s v="hardware"/>
    <x v="2735"/>
    <x v="2731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  <x v="2736"/>
    <x v="2732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s v="hardware"/>
    <x v="2737"/>
    <x v="2733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  <x v="2738"/>
    <x v="273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s v="hardware"/>
    <x v="2739"/>
    <x v="2735"/>
    <x v="3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s v="hardware"/>
    <x v="2740"/>
    <x v="2736"/>
    <x v="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s v="children's books"/>
    <x v="2741"/>
    <x v="2737"/>
    <x v="3"/>
    <x v="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  <x v="2742"/>
    <x v="2738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s v="children's books"/>
    <x v="2744"/>
    <x v="2740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s v="children's books"/>
    <x v="2745"/>
    <x v="2741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s v="children's books"/>
    <x v="2746"/>
    <x v="2742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x v="2744"/>
    <x v="2"/>
    <x v="1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  <x v="0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s v="children's books"/>
    <x v="2752"/>
    <x v="2748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  <x v="2756"/>
    <x v="2752"/>
    <x v="4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s v="children's books"/>
    <x v="2757"/>
    <x v="2753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x v="2758"/>
    <x v="2754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x v="2755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x v="2757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s v="children's books"/>
    <x v="2762"/>
    <x v="2758"/>
    <x v="5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s v="children's books"/>
    <x v="2763"/>
    <x v="2759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s v="children's books"/>
    <x v="2764"/>
    <x v="276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s v="children's books"/>
    <x v="2767"/>
    <x v="2763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s v="children's books"/>
    <x v="2768"/>
    <x v="2764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x v="2765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s v="children's books"/>
    <x v="2770"/>
    <x v="2766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4"/>
    <x v="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s v="children's books"/>
    <x v="2773"/>
    <x v="2769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s v="children's books"/>
    <x v="2774"/>
    <x v="2770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s v="children's books"/>
    <x v="2776"/>
    <x v="2772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s v="children's books"/>
    <x v="2777"/>
    <x v="2773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s v="children's books"/>
    <x v="2778"/>
    <x v="2774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x v="2775"/>
    <x v="0"/>
    <x v="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x v="2777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  <x v="2783"/>
    <x v="2779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s v="plays"/>
    <x v="2785"/>
    <x v="2781"/>
    <x v="2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s v="plays"/>
    <x v="2786"/>
    <x v="2782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x v="2783"/>
    <x v="3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x v="2788"/>
    <x v="2784"/>
    <x v="2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s v="plays"/>
    <x v="2789"/>
    <x v="2785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s v="plays"/>
    <x v="2790"/>
    <x v="2786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s v="plays"/>
    <x v="2791"/>
    <x v="2787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s v="plays"/>
    <x v="2792"/>
    <x v="2788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s v="plays"/>
    <x v="2793"/>
    <x v="2789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s v="plays"/>
    <x v="2795"/>
    <x v="2791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x v="2792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s v="plays"/>
    <x v="2797"/>
    <x v="2793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  <x v="2798"/>
    <x v="2794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s v="plays"/>
    <x v="2799"/>
    <x v="2795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  <x v="3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s v="plays"/>
    <x v="2801"/>
    <x v="2797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s v="plays"/>
    <x v="2802"/>
    <x v="2798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  <x v="2803"/>
    <x v="2799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x v="2802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s v="plays"/>
    <x v="2808"/>
    <x v="2804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  <x v="2809"/>
    <x v="2805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  <x v="2810"/>
    <x v="2806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  <x v="2811"/>
    <x v="2807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  <x v="2812"/>
    <x v="2808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s v="plays"/>
    <x v="2813"/>
    <x v="2809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s v="plays"/>
    <x v="2814"/>
    <x v="2810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s v="plays"/>
    <x v="2816"/>
    <x v="2812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  <x v="2818"/>
    <x v="2814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s v="plays"/>
    <x v="2819"/>
    <x v="2815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  <x v="0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s v="plays"/>
    <x v="2824"/>
    <x v="282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s v="plays"/>
    <x v="2825"/>
    <x v="2821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s v="plays"/>
    <x v="2826"/>
    <x v="282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s v="plays"/>
    <x v="2827"/>
    <x v="2823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s v="plays"/>
    <x v="2828"/>
    <x v="2824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  <x v="2829"/>
    <x v="2825"/>
    <x v="2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  <x v="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s v="plays"/>
    <x v="2831"/>
    <x v="282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s v="plays"/>
    <x v="2832"/>
    <x v="2828"/>
    <x v="3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s v="plays"/>
    <x v="2833"/>
    <x v="2829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s v="plays"/>
    <x v="2835"/>
    <x v="2831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s v="plays"/>
    <x v="2836"/>
    <x v="2832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s v="plays"/>
    <x v="2838"/>
    <x v="2834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s v="plays"/>
    <x v="2839"/>
    <x v="2835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x v="2838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x v="2839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s v="plays"/>
    <x v="2844"/>
    <x v="284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s v="plays"/>
    <x v="2845"/>
    <x v="2841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x v="2842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x v="2843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  <x v="2848"/>
    <x v="2844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s v="plays"/>
    <x v="2850"/>
    <x v="2846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x v="2847"/>
    <x v="2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  <x v="2852"/>
    <x v="2848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x v="2849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s v="plays"/>
    <x v="2854"/>
    <x v="2850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s v="plays"/>
    <x v="2856"/>
    <x v="2852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s v="plays"/>
    <x v="2857"/>
    <x v="2853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x v="2854"/>
    <x v="3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x v="2859"/>
    <x v="2855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  <x v="2860"/>
    <x v="2856"/>
    <x v="2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s v="plays"/>
    <x v="2862"/>
    <x v="2858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x v="2859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  <x v="2864"/>
    <x v="286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x v="2861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  <x v="2866"/>
    <x v="2862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x v="2863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s v="plays"/>
    <x v="2868"/>
    <x v="286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s v="plays"/>
    <x v="2869"/>
    <x v="2865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  <x v="2871"/>
    <x v="2867"/>
    <x v="3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x v="286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  <x v="2873"/>
    <x v="2869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  <x v="2874"/>
    <x v="2870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s v="plays"/>
    <x v="2875"/>
    <x v="2871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x v="2872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s v="plays"/>
    <x v="2877"/>
    <x v="2873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x v="2874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s v="plays"/>
    <x v="2879"/>
    <x v="2875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s v="plays"/>
    <x v="2880"/>
    <x v="2876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x v="2877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x v="287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x v="2879"/>
    <x v="2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s v="plays"/>
    <x v="2884"/>
    <x v="2880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x v="288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s v="plays"/>
    <x v="2887"/>
    <x v="2883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x v="2884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s v="plays"/>
    <x v="2889"/>
    <x v="288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x v="2886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x v="2887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s v="plays"/>
    <x v="2892"/>
    <x v="2888"/>
    <x v="3"/>
    <x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x v="2889"/>
    <x v="3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x v="2890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x v="2891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s v="plays"/>
    <x v="2896"/>
    <x v="2892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s v="plays"/>
    <x v="2897"/>
    <x v="2893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s v="plays"/>
    <x v="2898"/>
    <x v="2894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x v="2895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s v="plays"/>
    <x v="2900"/>
    <x v="2896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x v="2897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s v="plays"/>
    <x v="2902"/>
    <x v="2898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  <x v="2903"/>
    <x v="2899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s v="plays"/>
    <x v="2905"/>
    <x v="2901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s v="plays"/>
    <x v="2906"/>
    <x v="2902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x v="2903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x v="2904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s v="plays"/>
    <x v="2909"/>
    <x v="2905"/>
    <x v="3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  <x v="2911"/>
    <x v="2907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s v="plays"/>
    <x v="2912"/>
    <x v="2908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x v="290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  <x v="2915"/>
    <x v="2911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s v="plays"/>
    <x v="2916"/>
    <x v="2912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  <x v="2917"/>
    <x v="2913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x v="2914"/>
    <x v="0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x v="2915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s v="plays"/>
    <x v="2920"/>
    <x v="2916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  <x v="2924"/>
    <x v="292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s v="musical"/>
    <x v="2925"/>
    <x v="2921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s v="musical"/>
    <x v="2927"/>
    <x v="2923"/>
    <x v="3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s v="musical"/>
    <x v="2929"/>
    <x v="2925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s v="musical"/>
    <x v="2930"/>
    <x v="2926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s v="musical"/>
    <x v="2932"/>
    <x v="2928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  <x v="2933"/>
    <x v="2929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s v="musical"/>
    <x v="2935"/>
    <x v="2931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  <x v="3"/>
    <x v="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s v="musical"/>
    <x v="2937"/>
    <x v="29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s v="musical"/>
    <x v="2938"/>
    <x v="29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s v="musical"/>
    <x v="2939"/>
    <x v="2935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s v="musical"/>
    <x v="2940"/>
    <x v="2936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s v="spaces"/>
    <x v="2942"/>
    <x v="2938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x v="2939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x v="2941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x v="294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s v="spaces"/>
    <x v="2947"/>
    <x v="2943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x v="2945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x v="2946"/>
    <x v="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s v="spaces"/>
    <x v="2951"/>
    <x v="2947"/>
    <x v="3"/>
    <x v="10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s v="spaces"/>
    <x v="2952"/>
    <x v="2948"/>
    <x v="2"/>
    <x v="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s v="spaces"/>
    <x v="2953"/>
    <x v="2949"/>
    <x v="0"/>
    <x v="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x v="2950"/>
    <x v="1"/>
    <x v="2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s v="spaces"/>
    <x v="2955"/>
    <x v="2951"/>
    <x v="0"/>
    <x v="5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s v="spaces"/>
    <x v="2956"/>
    <x v="2952"/>
    <x v="2"/>
    <x v="6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s v="spaces"/>
    <x v="2957"/>
    <x v="2953"/>
    <x v="0"/>
    <x v="1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x v="2954"/>
    <x v="2"/>
    <x v="7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x v="2955"/>
    <x v="2"/>
    <x v="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x v="2956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x v="2957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x v="2958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  <x v="2963"/>
    <x v="2959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s v="plays"/>
    <x v="2964"/>
    <x v="296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s v="plays"/>
    <x v="2966"/>
    <x v="296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  <x v="2967"/>
    <x v="2963"/>
    <x v="0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  <x v="2969"/>
    <x v="2965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s v="plays"/>
    <x v="2971"/>
    <x v="2967"/>
    <x v="3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s v="plays"/>
    <x v="2972"/>
    <x v="2968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  <x v="2973"/>
    <x v="2969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s v="plays"/>
    <x v="2975"/>
    <x v="2971"/>
    <x v="3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s v="plays"/>
    <x v="2976"/>
    <x v="297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s v="plays"/>
    <x v="2977"/>
    <x v="2973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s v="plays"/>
    <x v="2978"/>
    <x v="2974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  <x v="2979"/>
    <x v="2975"/>
    <x v="3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s v="plays"/>
    <x v="2980"/>
    <x v="2976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s v="spaces"/>
    <x v="2981"/>
    <x v="2977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  <x v="2982"/>
    <x v="2978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s v="spaces"/>
    <x v="2983"/>
    <x v="2979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s v="spaces"/>
    <x v="2984"/>
    <x v="2980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s v="spaces"/>
    <x v="2985"/>
    <x v="2981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  <x v="2986"/>
    <x v="2982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s v="spaces"/>
    <x v="2987"/>
    <x v="2983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  <x v="2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s v="spaces"/>
    <x v="2989"/>
    <x v="2985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s v="spaces"/>
    <x v="2991"/>
    <x v="2987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  <x v="2992"/>
    <x v="2988"/>
    <x v="2"/>
    <x v="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s v="spaces"/>
    <x v="2993"/>
    <x v="2989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s v="spaces"/>
    <x v="2994"/>
    <x v="2990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s v="spaces"/>
    <x v="2995"/>
    <x v="2991"/>
    <x v="2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s v="spaces"/>
    <x v="2996"/>
    <x v="2992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x v="2997"/>
    <x v="2993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s v="spaces"/>
    <x v="2998"/>
    <x v="2994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s v="spaces"/>
    <x v="2999"/>
    <x v="807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s v="spaces"/>
    <x v="3001"/>
    <x v="2996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s v="spaces"/>
    <x v="3002"/>
    <x v="2997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s v="spaces"/>
    <x v="3003"/>
    <x v="2998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s v="spaces"/>
    <x v="3004"/>
    <x v="2999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s v="spaces"/>
    <x v="3005"/>
    <x v="3000"/>
    <x v="3"/>
    <x v="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s v="spaces"/>
    <x v="3006"/>
    <x v="3001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s v="spaces"/>
    <x v="3008"/>
    <x v="3003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s v="spaces"/>
    <x v="3009"/>
    <x v="3004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s v="spaces"/>
    <x v="3011"/>
    <x v="3006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s v="spaces"/>
    <x v="3012"/>
    <x v="3007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  <x v="3013"/>
    <x v="3008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s v="spaces"/>
    <x v="3014"/>
    <x v="3009"/>
    <x v="3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s v="spaces"/>
    <x v="3015"/>
    <x v="301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s v="spaces"/>
    <x v="3016"/>
    <x v="3011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s v="spaces"/>
    <x v="3017"/>
    <x v="3012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s v="spaces"/>
    <x v="3018"/>
    <x v="3013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s v="spaces"/>
    <x v="3019"/>
    <x v="3014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s v="spaces"/>
    <x v="3020"/>
    <x v="3015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s v="spaces"/>
    <x v="3021"/>
    <x v="3016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  <x v="3022"/>
    <x v="3017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  <x v="3024"/>
    <x v="3019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  <x v="3025"/>
    <x v="302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s v="spaces"/>
    <x v="3026"/>
    <x v="3021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x v="3022"/>
    <x v="0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s v="spaces"/>
    <x v="3028"/>
    <x v="3023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s v="spaces"/>
    <x v="3029"/>
    <x v="3024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s v="spaces"/>
    <x v="3030"/>
    <x v="3025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x v="3027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s v="spaces"/>
    <x v="3033"/>
    <x v="3028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s v="spaces"/>
    <x v="3034"/>
    <x v="3029"/>
    <x v="2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s v="spaces"/>
    <x v="3035"/>
    <x v="3030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s v="spaces"/>
    <x v="3036"/>
    <x v="3031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s v="spaces"/>
    <x v="3037"/>
    <x v="3032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s v="spaces"/>
    <x v="3038"/>
    <x v="3033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s v="spaces"/>
    <x v="3039"/>
    <x v="3034"/>
    <x v="4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  <x v="3040"/>
    <x v="3035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s v="spaces"/>
    <x v="3041"/>
    <x v="3036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s v="spaces"/>
    <x v="3043"/>
    <x v="3038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s v="spaces"/>
    <x v="3044"/>
    <x v="3039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s v="spaces"/>
    <x v="3045"/>
    <x v="3040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s v="spaces"/>
    <x v="3046"/>
    <x v="3041"/>
    <x v="3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  <x v="3048"/>
    <x v="3043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s v="spaces"/>
    <x v="3049"/>
    <x v="3044"/>
    <x v="0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s v="spaces"/>
    <x v="3051"/>
    <x v="3046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x v="3047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  <x v="3053"/>
    <x v="3048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x v="3049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s v="spaces"/>
    <x v="3055"/>
    <x v="30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x v="3051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x v="3052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s v="spaces"/>
    <x v="3058"/>
    <x v="3053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s v="spaces"/>
    <x v="3059"/>
    <x v="3054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s v="spaces"/>
    <x v="3060"/>
    <x v="3055"/>
    <x v="0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x v="3056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  <x v="3062"/>
    <x v="3057"/>
    <x v="0"/>
    <x v="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s v="spaces"/>
    <x v="3063"/>
    <x v="3058"/>
    <x v="2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s v="spaces"/>
    <x v="3064"/>
    <x v="3059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x v="3060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s v="spaces"/>
    <x v="3066"/>
    <x v="3061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x v="3062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x v="3068"/>
    <x v="3063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s v="spaces"/>
    <x v="3069"/>
    <x v="306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  <x v="3070"/>
    <x v="3065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s v="spaces"/>
    <x v="3071"/>
    <x v="3066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s v="spaces"/>
    <x v="3072"/>
    <x v="3067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s v="spaces"/>
    <x v="3073"/>
    <x v="3068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s v="spaces"/>
    <x v="3074"/>
    <x v="306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x v="3070"/>
    <x v="2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x v="3071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s v="spaces"/>
    <x v="3077"/>
    <x v="3072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s v="spaces"/>
    <x v="3078"/>
    <x v="3073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s v="spaces"/>
    <x v="3079"/>
    <x v="3074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s v="spaces"/>
    <x v="3080"/>
    <x v="3075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s v="spaces"/>
    <x v="3081"/>
    <x v="3076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x v="3077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s v="spaces"/>
    <x v="3083"/>
    <x v="3078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s v="spaces"/>
    <x v="3084"/>
    <x v="3079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  <x v="3085"/>
    <x v="3080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  <x v="3086"/>
    <x v="3081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s v="spaces"/>
    <x v="3087"/>
    <x v="3082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s v="spaces"/>
    <x v="3088"/>
    <x v="3083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s v="spaces"/>
    <x v="3089"/>
    <x v="3084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s v="spaces"/>
    <x v="3090"/>
    <x v="308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s v="spaces"/>
    <x v="3091"/>
    <x v="3086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s v="spaces"/>
    <x v="3092"/>
    <x v="3087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  <x v="3093"/>
    <x v="2806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s v="spaces"/>
    <x v="3094"/>
    <x v="3088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s v="spaces"/>
    <x v="3095"/>
    <x v="3089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s v="spaces"/>
    <x v="3096"/>
    <x v="3090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s v="spaces"/>
    <x v="3097"/>
    <x v="3091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s v="spaces"/>
    <x v="3098"/>
    <x v="3092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  <x v="3099"/>
    <x v="3093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s v="spaces"/>
    <x v="3100"/>
    <x v="3094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s v="spaces"/>
    <x v="3102"/>
    <x v="3096"/>
    <x v="2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s v="spaces"/>
    <x v="3103"/>
    <x v="3097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s v="spaces"/>
    <x v="3104"/>
    <x v="3098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s v="spaces"/>
    <x v="3105"/>
    <x v="3099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  <x v="3106"/>
    <x v="31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s v="spaces"/>
    <x v="3107"/>
    <x v="3101"/>
    <x v="0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s v="spaces"/>
    <x v="3108"/>
    <x v="3102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s v="spaces"/>
    <x v="3109"/>
    <x v="3103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x v="3104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s v="spaces"/>
    <x v="3111"/>
    <x v="3105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s v="spaces"/>
    <x v="3112"/>
    <x v="3106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s v="spaces"/>
    <x v="3113"/>
    <x v="3107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x v="3108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  <x v="2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s v="spaces"/>
    <x v="3116"/>
    <x v="3110"/>
    <x v="0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x v="3111"/>
    <x v="2"/>
    <x v="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x v="3112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x v="3113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s v="spaces"/>
    <x v="3120"/>
    <x v="3114"/>
    <x v="2"/>
    <x v="7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s v="spaces"/>
    <x v="3121"/>
    <x v="3115"/>
    <x v="3"/>
    <x v="3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s v="spaces"/>
    <x v="3122"/>
    <x v="3116"/>
    <x v="2"/>
    <x v="4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s v="spaces"/>
    <x v="3123"/>
    <x v="3117"/>
    <x v="2"/>
    <x v="0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  <x v="3"/>
    <x v="11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x v="3119"/>
    <x v="0"/>
    <x v="11"/>
  </r>
  <r>
    <n v="3126"/>
    <s v="Urban Roots SkatePark (cancel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  <x v="3126"/>
    <x v="3120"/>
    <x v="2"/>
    <x v="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x v="3121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s v="plays"/>
    <x v="3128"/>
    <x v="3122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x v="3123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x v="3124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s v="plays"/>
    <x v="3131"/>
    <x v="312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s v="plays"/>
    <x v="3132"/>
    <x v="3126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x v="3128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s v="plays"/>
    <x v="3135"/>
    <x v="3129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  <x v="3136"/>
    <x v="313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s v="plays"/>
    <x v="3137"/>
    <x v="3131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x v="3132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x v="3133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x v="3134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x v="313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s v="plays"/>
    <x v="3142"/>
    <x v="3136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x v="3137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  <x v="3144"/>
    <x v="3138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x v="3139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x v="3140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s v="plays"/>
    <x v="3147"/>
    <x v="3141"/>
    <x v="3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s v="plays"/>
    <x v="3148"/>
    <x v="3142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  <x v="3151"/>
    <x v="3145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s v="plays"/>
    <x v="3152"/>
    <x v="3146"/>
    <x v="4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s v="plays"/>
    <x v="3153"/>
    <x v="3147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s v="plays"/>
    <x v="3154"/>
    <x v="314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s v="plays"/>
    <x v="3155"/>
    <x v="3149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s v="plays"/>
    <x v="3156"/>
    <x v="3150"/>
    <x v="5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  <x v="4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s v="plays"/>
    <x v="3159"/>
    <x v="3153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s v="plays"/>
    <x v="3160"/>
    <x v="3154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  <x v="3161"/>
    <x v="3155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  <x v="3162"/>
    <x v="3156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s v="plays"/>
    <x v="3163"/>
    <x v="3157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  <x v="3164"/>
    <x v="3158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s v="plays"/>
    <x v="3165"/>
    <x v="73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s v="plays"/>
    <x v="3166"/>
    <x v="3159"/>
    <x v="3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s v="plays"/>
    <x v="3167"/>
    <x v="3160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  <x v="3168"/>
    <x v="3161"/>
    <x v="3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s v="plays"/>
    <x v="3169"/>
    <x v="3162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  <x v="3170"/>
    <x v="3163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s v="plays"/>
    <x v="3171"/>
    <x v="3164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s v="plays"/>
    <x v="3174"/>
    <x v="3167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x v="3175"/>
    <x v="3168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s v="plays"/>
    <x v="3176"/>
    <x v="3169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s v="plays"/>
    <x v="3177"/>
    <x v="3170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s v="plays"/>
    <x v="3178"/>
    <x v="3171"/>
    <x v="3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s v="plays"/>
    <x v="3179"/>
    <x v="3172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  <x v="3180"/>
    <x v="3173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s v="plays"/>
    <x v="3182"/>
    <x v="3175"/>
    <x v="6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  <x v="4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s v="plays"/>
    <x v="3184"/>
    <x v="3177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s v="plays"/>
    <x v="3186"/>
    <x v="3179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s v="plays"/>
    <x v="3187"/>
    <x v="3180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s v="musical"/>
    <x v="3189"/>
    <x v="318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x v="3183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s v="musical"/>
    <x v="3191"/>
    <x v="3184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x v="3185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  <x v="3193"/>
    <x v="318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x v="3187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s v="musical"/>
    <x v="3195"/>
    <x v="3188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x v="3189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  <x v="3197"/>
    <x v="3190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s v="musical"/>
    <x v="3198"/>
    <x v="319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  <x v="3199"/>
    <x v="3192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x v="3194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x v="3195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x v="3197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s v="musical"/>
    <x v="3205"/>
    <x v="3198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x v="3199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s v="musical"/>
    <x v="3207"/>
    <x v="3200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s v="plays"/>
    <x v="3208"/>
    <x v="3201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s v="plays"/>
    <x v="3209"/>
    <x v="3202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s v="plays"/>
    <x v="3210"/>
    <x v="3203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s v="plays"/>
    <x v="3211"/>
    <x v="3204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  <x v="3212"/>
    <x v="3205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s v="plays"/>
    <x v="3213"/>
    <x v="320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s v="plays"/>
    <x v="3214"/>
    <x v="3207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s v="plays"/>
    <x v="3215"/>
    <x v="3208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  <x v="3216"/>
    <x v="3209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s v="plays"/>
    <x v="3217"/>
    <x v="3210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  <x v="3218"/>
    <x v="3211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s v="plays"/>
    <x v="3219"/>
    <x v="3212"/>
    <x v="0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  <x v="3220"/>
    <x v="3213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s v="plays"/>
    <x v="3221"/>
    <x v="3214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  <x v="3222"/>
    <x v="3215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s v="plays"/>
    <x v="3223"/>
    <x v="321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s v="plays"/>
    <x v="3224"/>
    <x v="3217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s v="plays"/>
    <x v="3225"/>
    <x v="321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s v="plays"/>
    <x v="3226"/>
    <x v="3219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  <x v="2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s v="plays"/>
    <x v="3228"/>
    <x v="3221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s v="plays"/>
    <x v="3229"/>
    <x v="3222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s v="plays"/>
    <x v="3230"/>
    <x v="341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s v="plays"/>
    <x v="3232"/>
    <x v="3224"/>
    <x v="2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  <x v="3233"/>
    <x v="322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s v="plays"/>
    <x v="3234"/>
    <x v="3226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s v="plays"/>
    <x v="3235"/>
    <x v="3227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  <x v="3236"/>
    <x v="3228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s v="plays"/>
    <x v="3237"/>
    <x v="3229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s v="plays"/>
    <x v="3238"/>
    <x v="323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s v="plays"/>
    <x v="3239"/>
    <x v="3231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s v="plays"/>
    <x v="3240"/>
    <x v="3232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s v="plays"/>
    <x v="3241"/>
    <x v="3233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s v="plays"/>
    <x v="3242"/>
    <x v="3234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s v="plays"/>
    <x v="3243"/>
    <x v="3235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s v="plays"/>
    <x v="3244"/>
    <x v="3236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s v="plays"/>
    <x v="3245"/>
    <x v="3237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s v="plays"/>
    <x v="3246"/>
    <x v="3238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  <x v="3247"/>
    <x v="3239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s v="plays"/>
    <x v="3248"/>
    <x v="3240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s v="plays"/>
    <x v="3249"/>
    <x v="3241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s v="plays"/>
    <x v="3250"/>
    <x v="3242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s v="plays"/>
    <x v="3251"/>
    <x v="3243"/>
    <x v="0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s v="plays"/>
    <x v="3252"/>
    <x v="3244"/>
    <x v="2"/>
    <x v="10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s v="plays"/>
    <x v="3253"/>
    <x v="3245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s v="plays"/>
    <x v="3254"/>
    <x v="3246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  <x v="3256"/>
    <x v="3248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s v="plays"/>
    <x v="3257"/>
    <x v="3249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s v="plays"/>
    <x v="3258"/>
    <x v="3250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s v="plays"/>
    <x v="3259"/>
    <x v="3251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s v="plays"/>
    <x v="3260"/>
    <x v="3252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s v="plays"/>
    <x v="3261"/>
    <x v="3253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s v="plays"/>
    <x v="3262"/>
    <x v="3254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s v="plays"/>
    <x v="3263"/>
    <x v="3255"/>
    <x v="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  <x v="0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s v="plays"/>
    <x v="3266"/>
    <x v="3258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  <x v="3267"/>
    <x v="3259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x v="3269"/>
    <x v="3261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s v="plays"/>
    <x v="3270"/>
    <x v="3262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  <x v="3272"/>
    <x v="3264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  <x v="3273"/>
    <x v="3265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s v="plays"/>
    <x v="3274"/>
    <x v="3266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s v="plays"/>
    <x v="3275"/>
    <x v="3267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s v="plays"/>
    <x v="3276"/>
    <x v="3268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x v="3277"/>
    <x v="3269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  <x v="3278"/>
    <x v="3270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s v="plays"/>
    <x v="3279"/>
    <x v="3271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  <x v="3281"/>
    <x v="3273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s v="plays"/>
    <x v="3282"/>
    <x v="3274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s v="plays"/>
    <x v="3283"/>
    <x v="3275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x v="3276"/>
    <x v="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s v="plays"/>
    <x v="3285"/>
    <x v="3277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s v="plays"/>
    <x v="3286"/>
    <x v="3278"/>
    <x v="2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s v="plays"/>
    <x v="3288"/>
    <x v="328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s v="plays"/>
    <x v="3289"/>
    <x v="3281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  <x v="3290"/>
    <x v="3282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s v="plays"/>
    <x v="3292"/>
    <x v="3284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s v="plays"/>
    <x v="3293"/>
    <x v="3285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s v="plays"/>
    <x v="3294"/>
    <x v="3286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s v="plays"/>
    <x v="3295"/>
    <x v="3287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s v="plays"/>
    <x v="3296"/>
    <x v="3288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s v="plays"/>
    <x v="3297"/>
    <x v="3289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  <x v="3298"/>
    <x v="329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s v="plays"/>
    <x v="3299"/>
    <x v="3291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s v="plays"/>
    <x v="3300"/>
    <x v="329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s v="plays"/>
    <x v="3301"/>
    <x v="3293"/>
    <x v="2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s v="plays"/>
    <x v="3302"/>
    <x v="3294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s v="plays"/>
    <x v="3303"/>
    <x v="3295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s v="plays"/>
    <x v="3304"/>
    <x v="3296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s v="plays"/>
    <x v="3305"/>
    <x v="3297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s v="plays"/>
    <x v="3306"/>
    <x v="3298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s v="plays"/>
    <x v="3307"/>
    <x v="329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s v="plays"/>
    <x v="3308"/>
    <x v="3300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s v="plays"/>
    <x v="3309"/>
    <x v="3301"/>
    <x v="2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s v="plays"/>
    <x v="3310"/>
    <x v="3302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  <x v="3311"/>
    <x v="3303"/>
    <x v="0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x v="3312"/>
    <x v="3304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s v="plays"/>
    <x v="3313"/>
    <x v="3305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  <x v="3314"/>
    <x v="3306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s v="plays"/>
    <x v="3316"/>
    <x v="3308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s v="plays"/>
    <x v="3317"/>
    <x v="3309"/>
    <x v="2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x v="331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x v="3313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s v="plays"/>
    <x v="3322"/>
    <x v="3314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s v="plays"/>
    <x v="3323"/>
    <x v="3315"/>
    <x v="2"/>
    <x v="1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s v="plays"/>
    <x v="3324"/>
    <x v="3316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x v="33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s v="plays"/>
    <x v="3326"/>
    <x v="3318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  <x v="3327"/>
    <x v="3319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s v="plays"/>
    <x v="3328"/>
    <x v="332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  <x v="3329"/>
    <x v="3321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s v="plays"/>
    <x v="3330"/>
    <x v="3322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x v="3323"/>
    <x v="0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s v="plays"/>
    <x v="3333"/>
    <x v="3325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s v="plays"/>
    <x v="3334"/>
    <x v="332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s v="plays"/>
    <x v="3335"/>
    <x v="3327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  <x v="3337"/>
    <x v="3329"/>
    <x v="3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  <x v="3338"/>
    <x v="333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s v="plays"/>
    <x v="3339"/>
    <x v="3331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s v="plays"/>
    <x v="3340"/>
    <x v="3332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s v="plays"/>
    <x v="3342"/>
    <x v="3334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s v="plays"/>
    <x v="3343"/>
    <x v="3335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s v="plays"/>
    <x v="3344"/>
    <x v="3336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s v="plays"/>
    <x v="3347"/>
    <x v="3339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s v="plays"/>
    <x v="3348"/>
    <x v="334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  <x v="3349"/>
    <x v="3341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s v="plays"/>
    <x v="3350"/>
    <x v="3342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  <x v="3351"/>
    <x v="3343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x v="3344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  <x v="2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s v="plays"/>
    <x v="3354"/>
    <x v="3346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s v="plays"/>
    <x v="3355"/>
    <x v="3347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  <x v="3356"/>
    <x v="3348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s v="plays"/>
    <x v="3358"/>
    <x v="3350"/>
    <x v="3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  <x v="3359"/>
    <x v="3351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s v="plays"/>
    <x v="3360"/>
    <x v="3352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s v="plays"/>
    <x v="3361"/>
    <x v="3353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s v="plays"/>
    <x v="3363"/>
    <x v="3355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s v="plays"/>
    <x v="3364"/>
    <x v="3266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s v="plays"/>
    <x v="3367"/>
    <x v="3358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s v="plays"/>
    <x v="3368"/>
    <x v="3359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s v="plays"/>
    <x v="3369"/>
    <x v="336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s v="plays"/>
    <x v="3370"/>
    <x v="3361"/>
    <x v="2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  <x v="3371"/>
    <x v="3362"/>
    <x v="0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s v="plays"/>
    <x v="3372"/>
    <x v="2835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  <x v="3373"/>
    <x v="336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s v="plays"/>
    <x v="3374"/>
    <x v="3364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s v="plays"/>
    <x v="3376"/>
    <x v="3366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  <x v="3377"/>
    <x v="3367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s v="plays"/>
    <x v="3378"/>
    <x v="3368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s v="plays"/>
    <x v="3379"/>
    <x v="3369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s v="plays"/>
    <x v="3380"/>
    <x v="3370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  <x v="3381"/>
    <x v="3371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s v="plays"/>
    <x v="3382"/>
    <x v="3372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s v="plays"/>
    <x v="3383"/>
    <x v="3373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s v="plays"/>
    <x v="3384"/>
    <x v="3374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s v="plays"/>
    <x v="3387"/>
    <x v="337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x v="3378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  <x v="3389"/>
    <x v="337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  <x v="3390"/>
    <x v="3380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s v="plays"/>
    <x v="3393"/>
    <x v="3383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s v="plays"/>
    <x v="3394"/>
    <x v="3384"/>
    <x v="3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s v="plays"/>
    <x v="3396"/>
    <x v="2806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s v="plays"/>
    <x v="3398"/>
    <x v="3387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s v="plays"/>
    <x v="3399"/>
    <x v="3388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  <x v="3400"/>
    <x v="3389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s v="plays"/>
    <x v="3401"/>
    <x v="3390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s v="plays"/>
    <x v="3402"/>
    <x v="3391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s v="plays"/>
    <x v="3405"/>
    <x v="3394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s v="plays"/>
    <x v="3406"/>
    <x v="3395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  <x v="3407"/>
    <x v="3396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  <x v="3409"/>
    <x v="3398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  <x v="3410"/>
    <x v="3399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s v="plays"/>
    <x v="3411"/>
    <x v="3400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s v="plays"/>
    <x v="3414"/>
    <x v="3403"/>
    <x v="2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  <x v="3416"/>
    <x v="3405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s v="plays"/>
    <x v="3418"/>
    <x v="340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s v="plays"/>
    <x v="3419"/>
    <x v="3408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  <x v="3421"/>
    <x v="3410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  <x v="3422"/>
    <x v="2232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s v="plays"/>
    <x v="3424"/>
    <x v="3412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s v="plays"/>
    <x v="3425"/>
    <x v="3413"/>
    <x v="3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s v="plays"/>
    <x v="3426"/>
    <x v="3414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s v="plays"/>
    <x v="3428"/>
    <x v="3416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s v="plays"/>
    <x v="3430"/>
    <x v="3418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  <x v="3432"/>
    <x v="3420"/>
    <x v="2"/>
    <x v="1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s v="plays"/>
    <x v="3433"/>
    <x v="3421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s v="plays"/>
    <x v="3434"/>
    <x v="3422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s v="plays"/>
    <x v="3436"/>
    <x v="3424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  <x v="3438"/>
    <x v="3426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s v="plays"/>
    <x v="3439"/>
    <x v="3427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s v="plays"/>
    <x v="3440"/>
    <x v="3428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s v="plays"/>
    <x v="3441"/>
    <x v="3429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  <x v="3443"/>
    <x v="3431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x v="3434"/>
    <x v="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x v="3447"/>
    <x v="3435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s v="plays"/>
    <x v="3448"/>
    <x v="3436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s v="plays"/>
    <x v="3449"/>
    <x v="3437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s v="plays"/>
    <x v="3451"/>
    <x v="3439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  <x v="3452"/>
    <x v="344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s v="plays"/>
    <x v="3453"/>
    <x v="3441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s v="plays"/>
    <x v="3454"/>
    <x v="3442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s v="plays"/>
    <x v="3455"/>
    <x v="3443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  <x v="3456"/>
    <x v="3444"/>
    <x v="3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  <x v="3457"/>
    <x v="3445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s v="plays"/>
    <x v="3458"/>
    <x v="3446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  <x v="3459"/>
    <x v="3447"/>
    <x v="2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s v="plays"/>
    <x v="3463"/>
    <x v="3451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s v="plays"/>
    <x v="3464"/>
    <x v="3452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s v="plays"/>
    <x v="3466"/>
    <x v="3454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  <x v="3468"/>
    <x v="3456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s v="plays"/>
    <x v="3469"/>
    <x v="3457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  <x v="3471"/>
    <x v="3459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  <x v="3472"/>
    <x v="346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  <x v="2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s v="plays"/>
    <x v="3475"/>
    <x v="3463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s v="plays"/>
    <x v="3477"/>
    <x v="3465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s v="plays"/>
    <x v="3478"/>
    <x v="3466"/>
    <x v="0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s v="plays"/>
    <x v="3479"/>
    <x v="3467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s v="plays"/>
    <x v="3480"/>
    <x v="3468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  <x v="3481"/>
    <x v="3469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s v="plays"/>
    <x v="3482"/>
    <x v="3470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s v="plays"/>
    <x v="3483"/>
    <x v="347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s v="plays"/>
    <x v="3484"/>
    <x v="3472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s v="plays"/>
    <x v="3485"/>
    <x v="3473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s v="plays"/>
    <x v="3486"/>
    <x v="3474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s v="plays"/>
    <x v="3487"/>
    <x v="3475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  <x v="3488"/>
    <x v="3476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  <x v="3489"/>
    <x v="3477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s v="plays"/>
    <x v="3490"/>
    <x v="3478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91"/>
    <x v="3479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s v="plays"/>
    <x v="3492"/>
    <x v="3480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  <x v="3495"/>
    <x v="3483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  <x v="3496"/>
    <x v="3484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s v="plays"/>
    <x v="3497"/>
    <x v="3485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s v="plays"/>
    <x v="3498"/>
    <x v="3486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  <x v="3499"/>
    <x v="3487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  <x v="3500"/>
    <x v="3488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s v="plays"/>
    <x v="3501"/>
    <x v="3489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x v="3490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s v="plays"/>
    <x v="3503"/>
    <x v="3491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  <x v="3505"/>
    <x v="3493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x v="3506"/>
    <x v="3494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x v="3495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s v="plays"/>
    <x v="3509"/>
    <x v="3497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s v="plays"/>
    <x v="3510"/>
    <x v="3498"/>
    <x v="3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  <x v="3511"/>
    <x v="3499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s v="plays"/>
    <x v="3513"/>
    <x v="3501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s v="plays"/>
    <x v="3515"/>
    <x v="3503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s v="plays"/>
    <x v="3518"/>
    <x v="3506"/>
    <x v="3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s v="plays"/>
    <x v="3519"/>
    <x v="3507"/>
    <x v="0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  <x v="3520"/>
    <x v="3508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s v="plays"/>
    <x v="3521"/>
    <x v="3509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  <x v="3523"/>
    <x v="3511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  <x v="3524"/>
    <x v="3512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s v="plays"/>
    <x v="3527"/>
    <x v="3514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s v="plays"/>
    <x v="3528"/>
    <x v="3515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s v="plays"/>
    <x v="3532"/>
    <x v="3519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  <x v="3533"/>
    <x v="3520"/>
    <x v="0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s v="plays"/>
    <x v="3534"/>
    <x v="3521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  <x v="3535"/>
    <x v="1804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s v="plays"/>
    <x v="3536"/>
    <x v="3522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s v="plays"/>
    <x v="3537"/>
    <x v="3523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  <x v="3538"/>
    <x v="3524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s v="plays"/>
    <x v="3539"/>
    <x v="3525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s v="plays"/>
    <x v="3542"/>
    <x v="3528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s v="plays"/>
    <x v="3543"/>
    <x v="3529"/>
    <x v="0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  <x v="3545"/>
    <x v="3531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s v="plays"/>
    <x v="3546"/>
    <x v="3532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s v="plays"/>
    <x v="3547"/>
    <x v="3533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s v="plays"/>
    <x v="3548"/>
    <x v="353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s v="plays"/>
    <x v="3550"/>
    <x v="3536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s v="plays"/>
    <x v="3551"/>
    <x v="3537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s v="plays"/>
    <x v="3553"/>
    <x v="3539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s v="plays"/>
    <x v="3554"/>
    <x v="354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s v="plays"/>
    <x v="3556"/>
    <x v="3542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s v="plays"/>
    <x v="3557"/>
    <x v="3543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s v="plays"/>
    <x v="3559"/>
    <x v="3545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s v="plays"/>
    <x v="3560"/>
    <x v="3546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  <x v="3561"/>
    <x v="3547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s v="plays"/>
    <x v="3562"/>
    <x v="3548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s v="plays"/>
    <x v="3563"/>
    <x v="3549"/>
    <x v="2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s v="plays"/>
    <x v="3564"/>
    <x v="355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s v="plays"/>
    <x v="3565"/>
    <x v="3551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s v="plays"/>
    <x v="3566"/>
    <x v="3552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s v="plays"/>
    <x v="3567"/>
    <x v="3553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s v="plays"/>
    <x v="3569"/>
    <x v="3555"/>
    <x v="3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  <x v="3570"/>
    <x v="3556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s v="plays"/>
    <x v="3571"/>
    <x v="3557"/>
    <x v="3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  <x v="0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  <x v="3573"/>
    <x v="3559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s v="plays"/>
    <x v="3574"/>
    <x v="3560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s v="plays"/>
    <x v="3575"/>
    <x v="3561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  <x v="0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s v="plays"/>
    <x v="3578"/>
    <x v="3564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s v="plays"/>
    <x v="3580"/>
    <x v="3566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  <x v="3583"/>
    <x v="3569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  <x v="3584"/>
    <x v="357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s v="plays"/>
    <x v="3585"/>
    <x v="3571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s v="plays"/>
    <x v="3586"/>
    <x v="3572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  <x v="3587"/>
    <x v="3573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s v="plays"/>
    <x v="3588"/>
    <x v="3574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s v="plays"/>
    <x v="3589"/>
    <x v="3575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s v="plays"/>
    <x v="3590"/>
    <x v="3576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  <x v="3592"/>
    <x v="3578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s v="plays"/>
    <x v="3593"/>
    <x v="3579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s v="plays"/>
    <x v="3594"/>
    <x v="3580"/>
    <x v="2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  <x v="3595"/>
    <x v="3581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s v="plays"/>
    <x v="3596"/>
    <x v="358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s v="plays"/>
    <x v="3597"/>
    <x v="3583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  <x v="3598"/>
    <x v="3584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  <x v="0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s v="plays"/>
    <x v="3601"/>
    <x v="3587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  <x v="3602"/>
    <x v="3588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s v="plays"/>
    <x v="3603"/>
    <x v="3589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s v="plays"/>
    <x v="3604"/>
    <x v="359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s v="plays"/>
    <x v="3606"/>
    <x v="3592"/>
    <x v="2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s v="plays"/>
    <x v="3607"/>
    <x v="3593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s v="plays"/>
    <x v="3609"/>
    <x v="359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  <x v="3610"/>
    <x v="359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  <x v="3612"/>
    <x v="3598"/>
    <x v="3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  <x v="3614"/>
    <x v="3600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s v="plays"/>
    <x v="3615"/>
    <x v="3601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  <x v="3616"/>
    <x v="3602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s v="plays"/>
    <x v="3617"/>
    <x v="3603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s v="plays"/>
    <x v="3620"/>
    <x v="3606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s v="plays"/>
    <x v="3621"/>
    <x v="3607"/>
    <x v="2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s v="plays"/>
    <x v="3622"/>
    <x v="3608"/>
    <x v="3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s v="plays"/>
    <x v="3624"/>
    <x v="361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s v="plays"/>
    <x v="3625"/>
    <x v="3611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s v="plays"/>
    <x v="3626"/>
    <x v="3612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x v="3614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s v="musical"/>
    <x v="3630"/>
    <x v="3616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s v="musical"/>
    <x v="3631"/>
    <x v="3617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  <x v="3633"/>
    <x v="3619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s v="musical"/>
    <x v="3634"/>
    <x v="3620"/>
    <x v="2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s v="musical"/>
    <x v="3635"/>
    <x v="3621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x v="3622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s v="musical"/>
    <x v="3637"/>
    <x v="3623"/>
    <x v="3"/>
    <x v="1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s v="musical"/>
    <x v="3638"/>
    <x v="3624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  <x v="3640"/>
    <x v="3626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x v="3627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s v="musical"/>
    <x v="3642"/>
    <x v="3628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x v="362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  <x v="3644"/>
    <x v="363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x v="3631"/>
    <x v="2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  <x v="3646"/>
    <x v="3632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  <x v="2"/>
    <x v="1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s v="plays"/>
    <x v="3648"/>
    <x v="3634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s v="plays"/>
    <x v="3652"/>
    <x v="3638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s v="plays"/>
    <x v="3653"/>
    <x v="3639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  <x v="3654"/>
    <x v="364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  <x v="3655"/>
    <x v="3641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s v="plays"/>
    <x v="3656"/>
    <x v="3642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x v="3643"/>
    <x v="2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s v="plays"/>
    <x v="3658"/>
    <x v="3644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s v="plays"/>
    <x v="3659"/>
    <x v="3645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s v="plays"/>
    <x v="3662"/>
    <x v="3648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s v="plays"/>
    <x v="3664"/>
    <x v="3650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s v="plays"/>
    <x v="3665"/>
    <x v="3651"/>
    <x v="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s v="plays"/>
    <x v="3667"/>
    <x v="3653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s v="plays"/>
    <x v="3668"/>
    <x v="3654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  <x v="3669"/>
    <x v="3655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s v="plays"/>
    <x v="3670"/>
    <x v="3656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s v="plays"/>
    <x v="3671"/>
    <x v="3657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s v="plays"/>
    <x v="3672"/>
    <x v="3658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s v="plays"/>
    <x v="3673"/>
    <x v="3659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  <x v="3676"/>
    <x v="3662"/>
    <x v="3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s v="plays"/>
    <x v="3677"/>
    <x v="3663"/>
    <x v="3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s v="plays"/>
    <x v="3678"/>
    <x v="3664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x v="3665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s v="plays"/>
    <x v="3680"/>
    <x v="3666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  <x v="3681"/>
    <x v="3667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  <x v="3682"/>
    <x v="3668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s v="plays"/>
    <x v="3683"/>
    <x v="3669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s v="plays"/>
    <x v="3684"/>
    <x v="3670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s v="plays"/>
    <x v="3685"/>
    <x v="3671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s v="plays"/>
    <x v="3686"/>
    <x v="3672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s v="plays"/>
    <x v="3687"/>
    <x v="3673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s v="plays"/>
    <x v="3688"/>
    <x v="367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s v="plays"/>
    <x v="3689"/>
    <x v="3675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  <x v="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s v="plays"/>
    <x v="3691"/>
    <x v="3677"/>
    <x v="0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s v="plays"/>
    <x v="3693"/>
    <x v="3679"/>
    <x v="0"/>
    <x v="4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s v="plays"/>
    <x v="3694"/>
    <x v="368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s v="plays"/>
    <x v="3695"/>
    <x v="3681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  <x v="3698"/>
    <x v="3684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x v="3685"/>
    <x v="3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  <x v="3700"/>
    <x v="3686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s v="plays"/>
    <x v="3701"/>
    <x v="3687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s v="plays"/>
    <x v="3702"/>
    <x v="3688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s v="plays"/>
    <x v="3703"/>
    <x v="3689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s v="plays"/>
    <x v="3704"/>
    <x v="3690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s v="plays"/>
    <x v="3705"/>
    <x v="3691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s v="plays"/>
    <x v="3706"/>
    <x v="3692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  <x v="3709"/>
    <x v="3695"/>
    <x v="3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s v="plays"/>
    <x v="3710"/>
    <x v="3696"/>
    <x v="0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s v="plays"/>
    <x v="3712"/>
    <x v="3697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s v="plays"/>
    <x v="3713"/>
    <x v="3698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s v="plays"/>
    <x v="3714"/>
    <x v="3699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s v="plays"/>
    <x v="3715"/>
    <x v="37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  <x v="3716"/>
    <x v="3701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x v="3702"/>
    <x v="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  <x v="3718"/>
    <x v="3703"/>
    <x v="0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  <x v="0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s v="plays"/>
    <x v="3720"/>
    <x v="3705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  <x v="3721"/>
    <x v="3706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s v="plays"/>
    <x v="3722"/>
    <x v="3707"/>
    <x v="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s v="plays"/>
    <x v="3723"/>
    <x v="3708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s v="plays"/>
    <x v="3724"/>
    <x v="3709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s v="plays"/>
    <x v="3726"/>
    <x v="3711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  <x v="3727"/>
    <x v="3712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  <x v="3728"/>
    <x v="3713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x v="3714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s v="plays"/>
    <x v="3731"/>
    <x v="3716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s v="plays"/>
    <x v="3732"/>
    <x v="3717"/>
    <x v="3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x v="3718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s v="plays"/>
    <x v="3734"/>
    <x v="3719"/>
    <x v="0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s v="plays"/>
    <x v="3735"/>
    <x v="3720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s v="plays"/>
    <x v="3736"/>
    <x v="3721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s v="plays"/>
    <x v="3737"/>
    <x v="3722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s v="plays"/>
    <x v="3739"/>
    <x v="3724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  <x v="3740"/>
    <x v="3725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x v="3726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  <x v="3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x v="3728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x v="3729"/>
    <x v="3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s v="plays"/>
    <x v="3746"/>
    <x v="3731"/>
    <x v="2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  <x v="3748"/>
    <x v="3733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50"/>
    <x v="3735"/>
    <x v="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  <x v="3751"/>
    <x v="3736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  <x v="3753"/>
    <x v="3738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  <x v="3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s v="musical"/>
    <x v="3755"/>
    <x v="3740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s v="musical"/>
    <x v="3756"/>
    <x v="3741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s v="musical"/>
    <x v="3757"/>
    <x v="3742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s v="musical"/>
    <x v="3758"/>
    <x v="3743"/>
    <x v="3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s v="musical"/>
    <x v="3759"/>
    <x v="374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s v="musical"/>
    <x v="3760"/>
    <x v="3745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  <x v="3762"/>
    <x v="3747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s v="musical"/>
    <x v="3765"/>
    <x v="3750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s v="musical"/>
    <x v="3766"/>
    <x v="3751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  <x v="3767"/>
    <x v="3566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s v="musical"/>
    <x v="3768"/>
    <x v="3752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  <x v="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  <x v="3772"/>
    <x v="3756"/>
    <x v="2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  <x v="3773"/>
    <x v="3757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  <x v="3775"/>
    <x v="3759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s v="musical"/>
    <x v="3776"/>
    <x v="376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  <x v="3777"/>
    <x v="3761"/>
    <x v="3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s v="musical"/>
    <x v="3778"/>
    <x v="3762"/>
    <x v="3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  <x v="3779"/>
    <x v="3763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s v="musical"/>
    <x v="3781"/>
    <x v="376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  <x v="3782"/>
    <x v="3766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s v="musical"/>
    <x v="3783"/>
    <x v="3767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x v="3769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s v="musical"/>
    <x v="3786"/>
    <x v="3770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s v="musical"/>
    <x v="3787"/>
    <x v="3514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s v="musical"/>
    <x v="3788"/>
    <x v="3771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s v="musical"/>
    <x v="3789"/>
    <x v="3772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x v="3773"/>
    <x v="2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x v="3774"/>
    <x v="3"/>
    <x v="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x v="3792"/>
    <x v="377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s v="musical"/>
    <x v="3793"/>
    <x v="3776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  <x v="0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s v="musical"/>
    <x v="3795"/>
    <x v="3778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s v="musical"/>
    <x v="3797"/>
    <x v="3780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s v="musical"/>
    <x v="3798"/>
    <x v="3781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x v="378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  <x v="3801"/>
    <x v="3784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x v="3785"/>
    <x v="0"/>
    <x v="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x v="3803"/>
    <x v="3786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x v="3787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s v="musical"/>
    <x v="3806"/>
    <x v="3789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s v="musical"/>
    <x v="3807"/>
    <x v="3790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  <x v="3809"/>
    <x v="3792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s v="plays"/>
    <x v="3810"/>
    <x v="3793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  <x v="3812"/>
    <x v="2551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s v="plays"/>
    <x v="3813"/>
    <x v="3795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s v="plays"/>
    <x v="3814"/>
    <x v="3532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s v="plays"/>
    <x v="3816"/>
    <x v="3797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x v="3798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  <x v="3819"/>
    <x v="38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s v="plays"/>
    <x v="3820"/>
    <x v="3801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s v="plays"/>
    <x v="3821"/>
    <x v="3802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s v="plays"/>
    <x v="3822"/>
    <x v="3803"/>
    <x v="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  <x v="3825"/>
    <x v="3806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s v="plays"/>
    <x v="3826"/>
    <x v="3807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s v="plays"/>
    <x v="3827"/>
    <x v="3808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  <x v="3829"/>
    <x v="3810"/>
    <x v="2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s v="plays"/>
    <x v="3831"/>
    <x v="3812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s v="plays"/>
    <x v="3832"/>
    <x v="3813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s v="plays"/>
    <x v="3833"/>
    <x v="3814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s v="plays"/>
    <x v="3834"/>
    <x v="3815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  <x v="3836"/>
    <x v="3817"/>
    <x v="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  <x v="3837"/>
    <x v="3818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s v="plays"/>
    <x v="3838"/>
    <x v="381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  <x v="3839"/>
    <x v="3820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  <x v="2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  <x v="3841"/>
    <x v="3822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  <x v="3842"/>
    <x v="3823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  <x v="3843"/>
    <x v="38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s v="plays"/>
    <x v="3844"/>
    <x v="3825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s v="plays"/>
    <x v="3845"/>
    <x v="3826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  <x v="3846"/>
    <x v="3827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s v="plays"/>
    <x v="3847"/>
    <x v="3828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s v="plays"/>
    <x v="3848"/>
    <x v="38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s v="plays"/>
    <x v="3849"/>
    <x v="3830"/>
    <x v="0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x v="3831"/>
    <x v="3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x v="3832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x v="3833"/>
    <x v="0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s v="plays"/>
    <x v="3853"/>
    <x v="3834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s v="plays"/>
    <x v="3854"/>
    <x v="3835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x v="3836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x v="3837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x v="3838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x v="384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s v="plays"/>
    <x v="3860"/>
    <x v="3841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  <x v="3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s v="plays"/>
    <x v="3862"/>
    <x v="3843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x v="3844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x v="3845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s v="plays"/>
    <x v="3865"/>
    <x v="3846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  <x v="3866"/>
    <x v="3847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x v="3848"/>
    <x v="2"/>
    <x v="5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x v="3849"/>
    <x v="3"/>
    <x v="1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s v="musical"/>
    <x v="3869"/>
    <x v="385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  <x v="3"/>
    <x v="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s v="musical"/>
    <x v="3871"/>
    <x v="3852"/>
    <x v="1"/>
    <x v="1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x v="3853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x v="3854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x v="3855"/>
    <x v="0"/>
    <x v="1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x v="3856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s v="musical"/>
    <x v="3876"/>
    <x v="3857"/>
    <x v="2"/>
    <x v="1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s v="musical"/>
    <x v="3877"/>
    <x v="3858"/>
    <x v="2"/>
    <x v="4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s v="musical"/>
    <x v="3878"/>
    <x v="3859"/>
    <x v="0"/>
    <x v="5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x v="3860"/>
    <x v="3"/>
    <x v="11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s v="musical"/>
    <x v="3880"/>
    <x v="3792"/>
    <x v="3"/>
    <x v="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  <x v="1"/>
    <x v="1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x v="3862"/>
    <x v="2"/>
    <x v="1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x v="3863"/>
    <x v="3"/>
    <x v="1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x v="3864"/>
    <x v="0"/>
    <x v="7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x v="3865"/>
    <x v="2"/>
    <x v="6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x v="3866"/>
    <x v="3"/>
    <x v="4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x v="3887"/>
    <x v="3867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  <x v="3888"/>
    <x v="386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s v="plays"/>
    <x v="3889"/>
    <x v="3869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s v="plays"/>
    <x v="3890"/>
    <x v="3870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  <x v="3891"/>
    <x v="3871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x v="3872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  <x v="3893"/>
    <x v="3873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s v="plays"/>
    <x v="3894"/>
    <x v="3874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s v="plays"/>
    <x v="3896"/>
    <x v="3876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  <x v="3897"/>
    <x v="3877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  <x v="3898"/>
    <x v="3878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x v="3879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x v="3880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s v="plays"/>
    <x v="3901"/>
    <x v="388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s v="plays"/>
    <x v="3902"/>
    <x v="388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x v="3883"/>
    <x v="0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x v="3884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s v="plays"/>
    <x v="3905"/>
    <x v="3885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s v="plays"/>
    <x v="3906"/>
    <x v="3886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  <x v="3907"/>
    <x v="3887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s v="plays"/>
    <x v="3908"/>
    <x v="3888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s v="plays"/>
    <x v="3909"/>
    <x v="3889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s v="plays"/>
    <x v="3910"/>
    <x v="3890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s v="plays"/>
    <x v="3911"/>
    <x v="3891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s v="plays"/>
    <x v="3912"/>
    <x v="3892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  <x v="3914"/>
    <x v="3894"/>
    <x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s v="plays"/>
    <x v="3915"/>
    <x v="3895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x v="3896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s v="plays"/>
    <x v="3917"/>
    <x v="3897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x v="3898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  <x v="3919"/>
    <x v="3899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x v="390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x v="3901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s v="plays"/>
    <x v="3922"/>
    <x v="3902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s v="plays"/>
    <x v="3923"/>
    <x v="3903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s v="plays"/>
    <x v="3924"/>
    <x v="3904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  <x v="3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x v="3906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  <x v="3928"/>
    <x v="3908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s v="plays"/>
    <x v="3929"/>
    <x v="3909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x v="391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x v="3911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s v="plays"/>
    <x v="3932"/>
    <x v="391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s v="plays"/>
    <x v="3933"/>
    <x v="3913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s v="plays"/>
    <x v="3935"/>
    <x v="3915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x v="3916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s v="plays"/>
    <x v="3937"/>
    <x v="3917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s v="plays"/>
    <x v="3938"/>
    <x v="3918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x v="3919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x v="3920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s v="plays"/>
    <x v="3941"/>
    <x v="3921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x v="3922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  <x v="3943"/>
    <x v="3923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x v="3924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x v="3925"/>
    <x v="0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x v="3926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s v="plays"/>
    <x v="3947"/>
    <x v="3927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x v="3928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s v="plays"/>
    <x v="3949"/>
    <x v="3929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s v="plays"/>
    <x v="3950"/>
    <x v="393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s v="plays"/>
    <x v="3952"/>
    <x v="3932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x v="3933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x v="393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s v="plays"/>
    <x v="3955"/>
    <x v="3935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x v="3936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s v="plays"/>
    <x v="3957"/>
    <x v="393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  <x v="3958"/>
    <x v="3938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s v="plays"/>
    <x v="3959"/>
    <x v="3939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x v="3940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x v="3941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s v="plays"/>
    <x v="3962"/>
    <x v="3942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x v="3943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x v="3944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x v="3965"/>
    <x v="3945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x v="3946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s v="plays"/>
    <x v="3967"/>
    <x v="394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  <x v="3968"/>
    <x v="3948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s v="plays"/>
    <x v="3969"/>
    <x v="3949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s v="plays"/>
    <x v="3970"/>
    <x v="3950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s v="plays"/>
    <x v="3971"/>
    <x v="3951"/>
    <x v="3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s v="plays"/>
    <x v="3972"/>
    <x v="3952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s v="plays"/>
    <x v="3973"/>
    <x v="3953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x v="3955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s v="plays"/>
    <x v="3976"/>
    <x v="3956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  <x v="3977"/>
    <x v="3957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x v="3958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s v="plays"/>
    <x v="3979"/>
    <x v="3959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  <x v="3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s v="plays"/>
    <x v="3981"/>
    <x v="3961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s v="plays"/>
    <x v="3983"/>
    <x v="3963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s v="plays"/>
    <x v="3984"/>
    <x v="3964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  <x v="3985"/>
    <x v="3965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  <x v="3986"/>
    <x v="3966"/>
    <x v="2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  <x v="3987"/>
    <x v="3967"/>
    <x v="3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s v="plays"/>
    <x v="3988"/>
    <x v="3968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x v="3969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s v="plays"/>
    <x v="3990"/>
    <x v="3970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  <x v="3992"/>
    <x v="3972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s v="plays"/>
    <x v="3993"/>
    <x v="3973"/>
    <x v="0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x v="3974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s v="plays"/>
    <x v="3996"/>
    <x v="3976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x v="3977"/>
    <x v="0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s v="plays"/>
    <x v="3998"/>
    <x v="3978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s v="plays"/>
    <x v="3999"/>
    <x v="397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s v="plays"/>
    <x v="4000"/>
    <x v="398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  <x v="4001"/>
    <x v="1748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  <x v="4002"/>
    <x v="398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x v="3982"/>
    <x v="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x v="3983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s v="plays"/>
    <x v="4005"/>
    <x v="3984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s v="plays"/>
    <x v="4006"/>
    <x v="3985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x v="3986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s v="plays"/>
    <x v="4009"/>
    <x v="3988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s v="plays"/>
    <x v="4010"/>
    <x v="3989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x v="3990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x v="3991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x v="3992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x v="3993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s v="plays"/>
    <x v="4015"/>
    <x v="3994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x v="3996"/>
    <x v="3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s v="plays"/>
    <x v="4018"/>
    <x v="3997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s v="plays"/>
    <x v="4019"/>
    <x v="3998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s v="plays"/>
    <x v="4020"/>
    <x v="3999"/>
    <x v="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s v="plays"/>
    <x v="4021"/>
    <x v="4000"/>
    <x v="3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s v="plays"/>
    <x v="4022"/>
    <x v="4001"/>
    <x v="3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x v="400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x v="4003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x v="4005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s v="plays"/>
    <x v="4027"/>
    <x v="4006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  <x v="4028"/>
    <x v="4007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x v="4008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x v="4010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s v="plays"/>
    <x v="4032"/>
    <x v="4011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s v="plays"/>
    <x v="4033"/>
    <x v="4012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s v="plays"/>
    <x v="4034"/>
    <x v="4013"/>
    <x v="0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x v="4014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  <x v="4036"/>
    <x v="4015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s v="plays"/>
    <x v="4037"/>
    <x v="4016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x v="4017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x v="4019"/>
    <x v="0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x v="4020"/>
    <x v="2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x v="4021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x v="4022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x v="4023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x v="4024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s v="plays"/>
    <x v="4046"/>
    <x v="4025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  <x v="4047"/>
    <x v="4026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s v="plays"/>
    <x v="4048"/>
    <x v="402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x v="4028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s v="plays"/>
    <x v="4050"/>
    <x v="4029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x v="4030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s v="plays"/>
    <x v="4052"/>
    <x v="4031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x v="4033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  <x v="4055"/>
    <x v="4034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s v="plays"/>
    <x v="4057"/>
    <x v="4036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s v="plays"/>
    <x v="4058"/>
    <x v="3268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  <x v="4059"/>
    <x v="4037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x v="4038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x v="4039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  <x v="4062"/>
    <x v="4040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s v="plays"/>
    <x v="4063"/>
    <x v="4041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  <x v="4064"/>
    <x v="4042"/>
    <x v="0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s v="plays"/>
    <x v="4065"/>
    <x v="4043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s v="plays"/>
    <x v="4066"/>
    <x v="4044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  <x v="4067"/>
    <x v="4045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  <x v="4069"/>
    <x v="4047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x v="4048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x v="4049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x v="4050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s v="plays"/>
    <x v="4073"/>
    <x v="4051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s v="plays"/>
    <x v="4074"/>
    <x v="4052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s v="plays"/>
    <x v="4075"/>
    <x v="4053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x v="4054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x v="4055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x v="4056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s v="plays"/>
    <x v="4079"/>
    <x v="4057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x v="4058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s v="plays"/>
    <x v="4081"/>
    <x v="4059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s v="plays"/>
    <x v="4083"/>
    <x v="4061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s v="plays"/>
    <x v="4084"/>
    <x v="4062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s v="plays"/>
    <x v="4085"/>
    <x v="4063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x v="4064"/>
    <x v="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x v="4065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x v="4066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x v="4067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  <x v="4090"/>
    <x v="4068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x v="4069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s v="plays"/>
    <x v="4092"/>
    <x v="4070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x v="4071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x v="4072"/>
    <x v="3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s v="plays"/>
    <x v="4095"/>
    <x v="4073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s v="plays"/>
    <x v="4096"/>
    <x v="4074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x v="4075"/>
    <x v="0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x v="4076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s v="plays"/>
    <x v="4099"/>
    <x v="4077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x v="4078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x v="4079"/>
    <x v="2"/>
    <x v="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s v="plays"/>
    <x v="4102"/>
    <x v="4080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s v="plays"/>
    <x v="4104"/>
    <x v="4082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s v="plays"/>
    <x v="4105"/>
    <x v="4083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  <x v="4106"/>
    <x v="4084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  <x v="4107"/>
    <x v="4085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s v="plays"/>
    <x v="4108"/>
    <x v="4086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x v="4087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s v="plays"/>
    <x v="4110"/>
    <x v="4088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s v="plays"/>
    <x v="4111"/>
    <x v="4089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x v="409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x v="4091"/>
    <x v="0"/>
    <x v="11"/>
  </r>
  <r>
    <m/>
    <m/>
    <m/>
    <m/>
    <m/>
    <x v="4"/>
    <x v="21"/>
    <m/>
    <m/>
    <m/>
    <m/>
    <m/>
    <m/>
    <m/>
    <m/>
    <m/>
    <x v="9"/>
    <m/>
    <x v="4114"/>
    <x v="4092"/>
    <x v="9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s v="film &amp; video"/>
    <s v="television"/>
    <x v="0"/>
    <d v="2015-07-23T03:00:00"/>
    <s v="2015"/>
    <s v="June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s v="film &amp; video"/>
    <s v="television"/>
    <x v="1"/>
    <d v="2017-03-02T14:24:43"/>
    <s v="2017"/>
    <s v="January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  <s v="2016"/>
    <s v="Februa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s v="film &amp; video"/>
    <s v="television"/>
    <x v="3"/>
    <d v="2014-08-07T12:21:47"/>
    <s v="2014"/>
    <s v="Jul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s v="film &amp; video"/>
    <s v="television"/>
    <x v="4"/>
    <d v="2015-12-19T20:01:19"/>
    <s v="2015"/>
    <s v="Nov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s v="film &amp; video"/>
    <s v="television"/>
    <x v="5"/>
    <d v="2016-07-29T05:35:00"/>
    <s v="2016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s v="film &amp; video"/>
    <s v="television"/>
    <x v="6"/>
    <d v="2014-06-14T01:44:10"/>
    <s v="2014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s v="film &amp; video"/>
    <s v="television"/>
    <x v="7"/>
    <d v="2016-07-05T01:07:47"/>
    <s v="2016"/>
    <s v="May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s v="film &amp; video"/>
    <s v="television"/>
    <x v="8"/>
    <d v="2016-04-15T21:00:00"/>
    <s v="201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  <s v="2016"/>
    <s v="March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s v="film &amp; video"/>
    <s v="television"/>
    <x v="10"/>
    <d v="2014-06-25T01:37:59"/>
    <s v="2014"/>
    <s v="Ma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s v="film &amp; video"/>
    <s v="television"/>
    <x v="11"/>
    <d v="2016-08-22T03:00:00"/>
    <s v="2016"/>
    <s v="July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s v="film &amp; video"/>
    <s v="television"/>
    <x v="12"/>
    <d v="2014-07-16T03:00:00"/>
    <s v="2014"/>
    <s v="June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s v="film &amp; video"/>
    <s v="television"/>
    <x v="13"/>
    <d v="2016-06-23T20:27:00"/>
    <s v="2016"/>
    <s v="May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s v="film &amp; video"/>
    <s v="television"/>
    <x v="14"/>
    <d v="2014-07-13T13:59:00"/>
    <s v="2014"/>
    <s v="June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s v="film &amp; video"/>
    <s v="television"/>
    <x v="15"/>
    <d v="2015-09-27T20:14:00"/>
    <s v="2015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s v="film &amp; video"/>
    <s v="television"/>
    <x v="16"/>
    <d v="2014-06-16T05:30:00"/>
    <s v="2014"/>
    <s v="Ma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s v="film &amp; video"/>
    <s v="television"/>
    <x v="17"/>
    <d v="2014-11-04T18:33:42"/>
    <s v="2014"/>
    <s v="October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s v="film &amp; video"/>
    <s v="television"/>
    <x v="18"/>
    <d v="2014-09-17T13:00:56"/>
    <s v="2014"/>
    <s v="August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s v="film &amp; video"/>
    <s v="television"/>
    <x v="19"/>
    <d v="2015-07-20T19:35:34"/>
    <s v="2015"/>
    <s v="June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  <s v="2015"/>
    <s v="Jul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s v="film &amp; video"/>
    <s v="television"/>
    <x v="21"/>
    <d v="2014-09-26T15:03:09"/>
    <s v="2014"/>
    <s v="August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s v="film &amp; video"/>
    <s v="television"/>
    <x v="22"/>
    <d v="2015-01-01T07:59:00"/>
    <s v="2014"/>
    <s v="December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s v="film &amp; video"/>
    <s v="television"/>
    <x v="23"/>
    <d v="2015-04-30T15:20:00"/>
    <s v="2015"/>
    <s v="Apri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s v="film &amp; video"/>
    <s v="television"/>
    <x v="24"/>
    <d v="2015-09-15T19:39:00"/>
    <s v="2015"/>
    <s v="August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s v="film &amp; video"/>
    <s v="television"/>
    <x v="25"/>
    <d v="2016-01-09T00:36:01"/>
    <s v="2015"/>
    <s v="November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s v="film &amp; video"/>
    <s v="television"/>
    <x v="26"/>
    <d v="2014-08-17T12:22:24"/>
    <s v="2014"/>
    <s v="July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s v="film &amp; video"/>
    <s v="television"/>
    <x v="27"/>
    <d v="2014-11-16T04:57:13"/>
    <s v="2014"/>
    <s v="October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s v="film &amp; video"/>
    <s v="television"/>
    <x v="28"/>
    <d v="2015-12-16T23:08:04"/>
    <s v="2015"/>
    <s v="November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s v="film &amp; video"/>
    <s v="television"/>
    <x v="29"/>
    <d v="2014-07-22T16:09:28"/>
    <s v="2014"/>
    <s v="June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s v="film &amp; video"/>
    <s v="television"/>
    <x v="30"/>
    <d v="2014-08-21T07:01:55"/>
    <s v="2014"/>
    <s v="July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  <s v="2016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s v="film &amp; video"/>
    <s v="television"/>
    <x v="32"/>
    <d v="2016-05-13T03:59:00"/>
    <s v="2016"/>
    <s v="Apri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s v="film &amp; video"/>
    <s v="television"/>
    <x v="33"/>
    <d v="2015-11-08T16:51:41"/>
    <s v="2015"/>
    <s v="Octo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s v="film &amp; video"/>
    <s v="television"/>
    <x v="34"/>
    <d v="2014-08-05T07:43:21"/>
    <s v="2014"/>
    <s v="July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s v="film &amp; video"/>
    <s v="television"/>
    <x v="35"/>
    <d v="2015-04-28T00:00:00"/>
    <s v="2015"/>
    <s v="Apri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s v="film &amp; video"/>
    <s v="television"/>
    <x v="36"/>
    <d v="2015-04-04T06:22:05"/>
    <s v="2015"/>
    <s v="March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s v="film &amp; video"/>
    <s v="television"/>
    <x v="37"/>
    <d v="2015-02-27T16:37:59"/>
    <s v="2015"/>
    <s v="January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s v="film &amp; video"/>
    <s v="television"/>
    <x v="38"/>
    <d v="2013-05-11T01:22:24"/>
    <s v="2013"/>
    <s v="Apri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s v="film &amp; video"/>
    <s v="television"/>
    <x v="39"/>
    <d v="2014-05-25T22:59:00"/>
    <s v="2014"/>
    <s v="April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s v="film &amp; video"/>
    <s v="television"/>
    <x v="40"/>
    <d v="2014-06-19T04:00:00"/>
    <s v="2014"/>
    <s v="May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  <s v="2014"/>
    <s v="September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s v="film &amp; video"/>
    <s v="television"/>
    <x v="42"/>
    <d v="2014-12-28T15:20:26"/>
    <s v="2014"/>
    <s v="Nov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s v="film &amp; video"/>
    <s v="television"/>
    <x v="43"/>
    <d v="2014-07-13T00:00:00"/>
    <s v="2014"/>
    <s v="June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  <s v="2014"/>
    <s v="August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  <s v="2016"/>
    <s v="March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s v="film &amp; video"/>
    <s v="television"/>
    <x v="46"/>
    <d v="2015-12-15T23:09:34"/>
    <s v="2015"/>
    <s v="Nov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s v="film &amp; video"/>
    <s v="television"/>
    <x v="47"/>
    <d v="2014-12-19T20:40:07"/>
    <s v="2014"/>
    <s v="Octo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s v="film &amp; video"/>
    <s v="television"/>
    <x v="48"/>
    <d v="2015-03-01T12:00:00"/>
    <s v="2015"/>
    <s v="January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  <s v="2015"/>
    <s v="September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  <s v="2014"/>
    <s v="December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s v="film &amp; video"/>
    <s v="television"/>
    <x v="51"/>
    <d v="2015-08-10T22:17:17"/>
    <s v="2015"/>
    <s v="July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s v="film &amp; video"/>
    <s v="television"/>
    <x v="52"/>
    <d v="2014-07-17T16:50:46"/>
    <s v="2014"/>
    <s v="June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s v="film &amp; video"/>
    <s v="television"/>
    <x v="53"/>
    <d v="2014-04-04T22:00:00"/>
    <s v="2014"/>
    <s v="March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  <s v="2015"/>
    <s v="November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s v="film &amp; video"/>
    <s v="television"/>
    <x v="55"/>
    <d v="2016-05-27T23:15:16"/>
    <s v="2016"/>
    <s v="May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s v="film &amp; video"/>
    <s v="television"/>
    <x v="56"/>
    <d v="2015-06-08T16:00:00"/>
    <s v="2015"/>
    <s v="Ma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s v="film &amp; video"/>
    <s v="television"/>
    <x v="57"/>
    <d v="2015-04-25T19:59:22"/>
    <s v="2015"/>
    <s v="March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s v="film &amp; video"/>
    <s v="television"/>
    <x v="58"/>
    <d v="2014-11-19T18:52:52"/>
    <s v="2014"/>
    <s v="Octo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s v="film &amp; video"/>
    <s v="television"/>
    <x v="59"/>
    <d v="2015-09-14T21:00:00"/>
    <s v="2015"/>
    <s v="August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s v="film &amp; video"/>
    <s v="shorts"/>
    <x v="60"/>
    <d v="2014-03-23T00:00:00"/>
    <s v="2014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s v="film &amp; video"/>
    <s v="shorts"/>
    <x v="61"/>
    <d v="2013-06-06T19:32:37"/>
    <s v="2013"/>
    <s v="May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s v="film &amp; video"/>
    <s v="shorts"/>
    <x v="62"/>
    <d v="2013-03-03T19:11:18"/>
    <s v="2013"/>
    <s v="February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s v="film &amp; video"/>
    <s v="shorts"/>
    <x v="63"/>
    <d v="2013-12-28T04:59:00"/>
    <s v="2013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s v="film &amp; video"/>
    <s v="shorts"/>
    <x v="64"/>
    <d v="2013-07-08T00:26:21"/>
    <s v="2013"/>
    <s v="June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s v="film &amp; video"/>
    <s v="shorts"/>
    <x v="65"/>
    <d v="2014-08-11T05:59:00"/>
    <s v="2014"/>
    <s v="July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s v="film &amp; video"/>
    <s v="shorts"/>
    <x v="66"/>
    <d v="2016-07-18T20:23:40"/>
    <s v="2016"/>
    <s v="June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s v="film &amp; video"/>
    <s v="shorts"/>
    <x v="67"/>
    <d v="2012-07-15T14:00:04"/>
    <s v="2012"/>
    <s v="June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s v="film &amp; video"/>
    <s v="shorts"/>
    <x v="68"/>
    <d v="2014-02-23T13:39:51"/>
    <s v="2014"/>
    <s v="Jan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s v="film &amp; video"/>
    <s v="shorts"/>
    <x v="69"/>
    <d v="2011-10-02T06:59:00"/>
    <s v="2011"/>
    <s v="August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s v="film &amp; video"/>
    <s v="shorts"/>
    <x v="70"/>
    <d v="2011-09-04T21:30:45"/>
    <s v="2011"/>
    <s v="July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s v="film &amp; video"/>
    <s v="shorts"/>
    <x v="71"/>
    <d v="2012-05-28T06:30:57"/>
    <s v="2012"/>
    <s v="March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s v="film &amp; video"/>
    <s v="shorts"/>
    <x v="72"/>
    <d v="2012-11-15T00:00:00"/>
    <s v="2012"/>
    <s v="Octo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  <s v="2011"/>
    <s v="Februa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s v="film &amp; video"/>
    <s v="shorts"/>
    <x v="74"/>
    <d v="2016-01-21T11:41:35"/>
    <s v="2015"/>
    <s v="December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s v="film &amp; video"/>
    <s v="shorts"/>
    <x v="75"/>
    <d v="2013-04-23T05:01:12"/>
    <s v="2013"/>
    <s v="March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s v="film &amp; video"/>
    <s v="shorts"/>
    <x v="76"/>
    <d v="2011-12-27T17:35:58"/>
    <s v="2011"/>
    <s v="October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s v="film &amp; video"/>
    <s v="shorts"/>
    <x v="77"/>
    <d v="2012-05-21T02:59:00"/>
    <s v="2012"/>
    <s v="March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  <s v="2016"/>
    <s v="August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  <s v="2014"/>
    <s v="March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s v="film &amp; video"/>
    <s v="shorts"/>
    <x v="80"/>
    <d v="2013-12-10T02:00:56"/>
    <s v="2013"/>
    <s v="Nov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  <s v="2012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s v="film &amp; video"/>
    <s v="shorts"/>
    <x v="82"/>
    <d v="2011-10-09T19:41:01"/>
    <s v="2011"/>
    <s v="Septem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s v="film &amp; video"/>
    <s v="shorts"/>
    <x v="83"/>
    <d v="2015-02-22T11:30:00"/>
    <s v="2015"/>
    <s v="February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  <s v="2011"/>
    <s v="April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s v="film &amp; video"/>
    <s v="shorts"/>
    <x v="85"/>
    <d v="2011-09-23T03:00:37"/>
    <s v="2011"/>
    <s v="August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s v="film &amp; video"/>
    <s v="shorts"/>
    <x v="86"/>
    <d v="2015-12-27T14:20:45"/>
    <s v="2015"/>
    <s v="October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s v="film &amp; video"/>
    <s v="shorts"/>
    <x v="87"/>
    <d v="2010-06-03T01:41:00"/>
    <s v="2010"/>
    <s v="Ma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s v="film &amp; video"/>
    <s v="shorts"/>
    <x v="88"/>
    <d v="2014-06-22T15:48:51"/>
    <s v="2014"/>
    <s v="May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s v="film &amp; video"/>
    <s v="shorts"/>
    <x v="89"/>
    <d v="2013-06-02T18:03:12"/>
    <s v="2013"/>
    <s v="May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s v="film &amp; video"/>
    <s v="shorts"/>
    <x v="90"/>
    <d v="2011-07-12T07:08:19"/>
    <s v="2011"/>
    <s v="June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  <s v="2011"/>
    <s v="March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s v="film &amp; video"/>
    <s v="shorts"/>
    <x v="92"/>
    <d v="2017-02-01T08:00:00"/>
    <s v="2016"/>
    <s v="December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s v="film &amp; video"/>
    <s v="shorts"/>
    <x v="93"/>
    <d v="2012-07-03T21:00:00"/>
    <s v="2012"/>
    <s v="June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  <s v="2014"/>
    <s v="March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s v="film &amp; video"/>
    <s v="shorts"/>
    <x v="95"/>
    <d v="2012-02-26T00:07:21"/>
    <s v="2012"/>
    <s v="January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s v="film &amp; video"/>
    <s v="shorts"/>
    <x v="96"/>
    <d v="2010-08-01T03:00:00"/>
    <s v="2010"/>
    <s v="Ma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s v="film &amp; video"/>
    <s v="shorts"/>
    <x v="97"/>
    <d v="2011-07-12T03:14:42"/>
    <s v="2011"/>
    <s v="June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s v="film &amp; video"/>
    <s v="shorts"/>
    <x v="98"/>
    <d v="2012-12-07T23:30:00"/>
    <s v="2012"/>
    <s v="November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s v="film &amp; video"/>
    <s v="shorts"/>
    <x v="99"/>
    <d v="2014-01-22T21:39:59"/>
    <s v="2013"/>
    <s v="December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  <s v="2012"/>
    <s v="Octo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  <s v="2012"/>
    <s v="December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s v="film &amp; video"/>
    <s v="shorts"/>
    <x v="102"/>
    <d v="2010-12-23T03:08:53"/>
    <s v="2010"/>
    <s v="November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s v="film &amp; video"/>
    <s v="shorts"/>
    <x v="103"/>
    <d v="2014-03-07T19:20:30"/>
    <s v="2014"/>
    <s v="February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  <s v="2011"/>
    <s v="March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s v="film &amp; video"/>
    <s v="shorts"/>
    <x v="105"/>
    <d v="2016-05-14T00:00:00"/>
    <s v="2016"/>
    <s v="April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s v="film &amp; video"/>
    <s v="shorts"/>
    <x v="106"/>
    <d v="2012-04-02T18:38:21"/>
    <s v="2012"/>
    <s v="March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s v="film &amp; video"/>
    <s v="shorts"/>
    <x v="107"/>
    <d v="2011-04-24T23:34:47"/>
    <s v="2011"/>
    <s v="Apri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s v="film &amp; video"/>
    <s v="shorts"/>
    <x v="108"/>
    <d v="2013-05-31T14:42:50"/>
    <s v="2013"/>
    <s v="April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s v="film &amp; video"/>
    <s v="shorts"/>
    <x v="109"/>
    <d v="2011-02-26T00:37:10"/>
    <s v="2011"/>
    <s v="January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s v="film &amp; video"/>
    <s v="shorts"/>
    <x v="110"/>
    <d v="2013-11-14T05:59:00"/>
    <s v="2013"/>
    <s v="October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s v="film &amp; video"/>
    <s v="shorts"/>
    <x v="111"/>
    <d v="2015-05-31T07:59:47"/>
    <s v="201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  <s v="2014"/>
    <s v="March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  <s v="2011"/>
    <s v="July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s v="film &amp; video"/>
    <s v="shorts"/>
    <x v="114"/>
    <d v="2012-01-13T06:34:48"/>
    <s v="2011"/>
    <s v="November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s v="film &amp; video"/>
    <s v="shorts"/>
    <x v="115"/>
    <d v="2012-02-04T17:44:04"/>
    <s v="2012"/>
    <s v="Janu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s v="film &amp; video"/>
    <s v="shorts"/>
    <x v="116"/>
    <d v="2011-04-08T10:55:55"/>
    <s v="2011"/>
    <s v="February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s v="film &amp; video"/>
    <s v="shorts"/>
    <x v="117"/>
    <d v="2010-06-09T19:00:00"/>
    <s v="2010"/>
    <s v="March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s v="film &amp; video"/>
    <s v="shorts"/>
    <x v="118"/>
    <d v="2011-07-29T01:17:16"/>
    <s v="2011"/>
    <s v="June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s v="film &amp; video"/>
    <s v="shorts"/>
    <x v="119"/>
    <d v="2011-08-13T23:00:00"/>
    <s v="2011"/>
    <s v="July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s v="film &amp; video"/>
    <s v="science fiction"/>
    <x v="120"/>
    <d v="2016-10-03T01:11:47"/>
    <s v="2016"/>
    <s v="September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s v="film &amp; video"/>
    <s v="science fiction"/>
    <x v="121"/>
    <d v="2015-04-18T10:16:00"/>
    <s v="2015"/>
    <s v="April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  <s v="2016"/>
    <s v="August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s v="film &amp; video"/>
    <s v="science fiction"/>
    <x v="123"/>
    <d v="2014-10-28T22:00:00"/>
    <s v="2014"/>
    <s v="September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  <s v="2015"/>
    <s v="April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  <s v="2016"/>
    <s v="December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s v="film &amp; video"/>
    <s v="science fiction"/>
    <x v="126"/>
    <d v="2015-06-11T02:00:00"/>
    <s v="2015"/>
    <s v="May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s v="film &amp; video"/>
    <s v="science fiction"/>
    <x v="127"/>
    <d v="2015-04-03T13:59:01"/>
    <s v="2015"/>
    <s v="March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s v="film &amp; video"/>
    <s v="science fiction"/>
    <x v="128"/>
    <d v="2016-10-20T05:28:13"/>
    <s v="2016"/>
    <s v="September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  <s v="2014"/>
    <s v="August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  <s v="2014"/>
    <s v="May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  <s v="2016"/>
    <s v="June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s v="film &amp; video"/>
    <s v="science fiction"/>
    <x v="132"/>
    <d v="2014-11-07T20:30:07"/>
    <s v="2014"/>
    <s v="September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  <s v="2016"/>
    <s v="May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  <s v="2015"/>
    <s v="August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s v="film &amp; video"/>
    <s v="science fiction"/>
    <x v="135"/>
    <d v="2014-07-01T19:00:00"/>
    <s v="2014"/>
    <s v="May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  <s v="2015"/>
    <s v="April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  <s v="2015"/>
    <s v="August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s v="film &amp; video"/>
    <s v="science fiction"/>
    <x v="138"/>
    <d v="2015-08-01T04:59:00"/>
    <s v="2015"/>
    <s v="July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  <s v="2015"/>
    <s v="July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  <s v="2015"/>
    <s v="February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s v="film &amp; video"/>
    <s v="science fiction"/>
    <x v="141"/>
    <d v="2015-05-31T03:40:23"/>
    <s v="2015"/>
    <s v="April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s v="film &amp; video"/>
    <s v="science fiction"/>
    <x v="142"/>
    <d v="2014-11-16T22:26:18"/>
    <s v="2014"/>
    <s v="October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  <s v="2016"/>
    <s v="July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s v="film &amp; video"/>
    <s v="science fiction"/>
    <x v="144"/>
    <d v="2015-04-13T17:17:52"/>
    <s v="2015"/>
    <s v="February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s v="film &amp; video"/>
    <s v="science fiction"/>
    <x v="145"/>
    <d v="2015-08-11T13:00:52"/>
    <s v="2015"/>
    <s v="July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s v="film &amp; video"/>
    <s v="science fiction"/>
    <x v="146"/>
    <d v="2017-01-18T00:23:18"/>
    <s v="2016"/>
    <s v="November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  <s v="2014"/>
    <s v="November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  <s v="2016"/>
    <s v="January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s v="film &amp; video"/>
    <s v="science fiction"/>
    <x v="149"/>
    <d v="2014-12-25T08:00:00"/>
    <s v="2014"/>
    <s v="November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s v="film &amp; video"/>
    <s v="science fiction"/>
    <x v="150"/>
    <d v="2015-05-26T03:53:02"/>
    <s v="2015"/>
    <s v="March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s v="film &amp; video"/>
    <s v="science fiction"/>
    <x v="151"/>
    <d v="2015-06-18T13:13:11"/>
    <s v="2015"/>
    <s v="April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s v="film &amp; video"/>
    <s v="science fiction"/>
    <x v="152"/>
    <d v="2014-09-23T01:51:40"/>
    <s v="2014"/>
    <s v="August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s v="film &amp; video"/>
    <s v="science fiction"/>
    <x v="153"/>
    <d v="2014-12-02T15:04:04"/>
    <s v="2014"/>
    <s v="October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s v="film &amp; video"/>
    <s v="science fiction"/>
    <x v="154"/>
    <d v="2015-06-03T13:08:15"/>
    <s v="2015"/>
    <s v="April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s v="film &amp; video"/>
    <s v="science fiction"/>
    <x v="155"/>
    <d v="2015-07-23T13:25:35"/>
    <s v="2015"/>
    <s v="June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  <s v="2014"/>
    <s v="June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s v="film &amp; video"/>
    <s v="science fiction"/>
    <x v="157"/>
    <d v="2016-02-26T21:52:52"/>
    <s v="2016"/>
    <s v="January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  <s v="2014"/>
    <s v="September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  <s v="2016"/>
    <s v="Ma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  <s v="2015"/>
    <s v="June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  <s v="2014"/>
    <s v="June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s v="film &amp; video"/>
    <s v="drama"/>
    <x v="162"/>
    <d v="2014-08-16T23:42:00"/>
    <s v="2014"/>
    <s v="July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  <s v="2015"/>
    <s v="August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s v="film &amp; video"/>
    <s v="drama"/>
    <x v="164"/>
    <d v="2014-09-19T18:18:21"/>
    <s v="2014"/>
    <s v="July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  <s v="2015"/>
    <s v="December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  <s v="2016"/>
    <s v="December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  <s v="2015"/>
    <s v="June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s v="film &amp; video"/>
    <s v="drama"/>
    <x v="168"/>
    <d v="2015-03-19T19:02:50"/>
    <s v="2015"/>
    <s v="February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s v="film &amp; video"/>
    <s v="drama"/>
    <x v="169"/>
    <d v="2014-10-18T12:07:39"/>
    <s v="2014"/>
    <s v="September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  <s v="2015"/>
    <s v="July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  <s v="2016"/>
    <s v="June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  <s v="2015"/>
    <s v="February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  <s v="2015"/>
    <s v="January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  <s v="2015"/>
    <s v="March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s v="film &amp; video"/>
    <s v="drama"/>
    <x v="175"/>
    <d v="2014-08-29T18:40:11"/>
    <s v="2014"/>
    <s v="August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  <s v="2015"/>
    <s v="July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  <s v="2015"/>
    <s v="March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  <s v="2015"/>
    <s v="October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  <s v="2016"/>
    <s v="February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s v="film &amp; video"/>
    <s v="drama"/>
    <x v="180"/>
    <d v="2015-04-13T19:00:00"/>
    <s v="2015"/>
    <s v="March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s v="film &amp; video"/>
    <s v="drama"/>
    <x v="181"/>
    <d v="2015-06-22T17:48:15"/>
    <s v="2015"/>
    <s v="May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  <s v="2016"/>
    <s v="December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s v="film &amp; video"/>
    <s v="drama"/>
    <x v="183"/>
    <d v="2014-11-26T20:26:50"/>
    <s v="2014"/>
    <s v="Octo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s v="film &amp; video"/>
    <s v="drama"/>
    <x v="184"/>
    <d v="2014-09-01T03:59:00"/>
    <s v="2014"/>
    <s v="July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  <s v="2016"/>
    <s v="July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  <s v="2017"/>
    <s v="February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  <s v="2015"/>
    <s v="June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  <s v="2014"/>
    <s v="August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s v="film &amp; video"/>
    <s v="drama"/>
    <x v="189"/>
    <d v="2016-09-03T16:34:37"/>
    <s v="2016"/>
    <s v="July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s v="film &amp; video"/>
    <s v="drama"/>
    <x v="190"/>
    <d v="2016-06-16T15:37:26"/>
    <s v="2016"/>
    <s v="June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  <s v="2015"/>
    <s v="August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  <s v="2014"/>
    <s v="Septem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  <s v="2014"/>
    <s v="September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  <s v="2016"/>
    <s v="January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  <s v="2015"/>
    <s v="May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s v="film &amp; video"/>
    <s v="drama"/>
    <x v="196"/>
    <d v="2015-10-10T21:00:00"/>
    <s v="2015"/>
    <s v="Septem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  <s v="2017"/>
    <s v="January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s v="film &amp; video"/>
    <s v="drama"/>
    <x v="198"/>
    <d v="2014-10-05T09:12:02"/>
    <s v="2014"/>
    <s v="Septem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  <s v="2016"/>
    <s v="August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s v="film &amp; video"/>
    <s v="drama"/>
    <x v="200"/>
    <d v="2014-09-15T02:00:03"/>
    <s v="2014"/>
    <s v="August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s v="film &amp; video"/>
    <s v="drama"/>
    <x v="201"/>
    <d v="2015-02-08T19:38:49"/>
    <s v="2015"/>
    <s v="January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  <s v="2015"/>
    <s v="September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  <s v="2014"/>
    <s v="November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s v="film &amp; video"/>
    <s v="drama"/>
    <x v="204"/>
    <d v="2016-08-04T14:00:03"/>
    <s v="2016"/>
    <s v="July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s v="film &amp; video"/>
    <s v="drama"/>
    <x v="205"/>
    <d v="2015-10-06T15:10:22"/>
    <s v="2015"/>
    <s v="September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  <s v="2016"/>
    <s v="July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s v="film &amp; video"/>
    <s v="drama"/>
    <x v="207"/>
    <d v="2015-01-04T04:43:58"/>
    <s v="2014"/>
    <s v="December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  <s v="2014"/>
    <s v="Nov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  <s v="2015"/>
    <s v="June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s v="film &amp; video"/>
    <s v="drama"/>
    <x v="210"/>
    <d v="2015-10-01T05:00:00"/>
    <s v="2015"/>
    <s v="Septem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s v="film &amp; video"/>
    <s v="drama"/>
    <x v="211"/>
    <d v="2015-09-19T03:50:17"/>
    <s v="2015"/>
    <s v="August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s v="film &amp; video"/>
    <s v="drama"/>
    <x v="212"/>
    <d v="2016-04-16T20:08:40"/>
    <s v="2016"/>
    <s v="February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  <s v="2015"/>
    <s v="July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s v="film &amp; video"/>
    <s v="drama"/>
    <x v="214"/>
    <d v="2015-03-06T15:22:29"/>
    <s v="2015"/>
    <s v="January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s v="film &amp; video"/>
    <s v="drama"/>
    <x v="215"/>
    <d v="2016-02-17T23:59:00"/>
    <s v="2016"/>
    <s v="Jan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s v="film &amp; video"/>
    <s v="drama"/>
    <x v="216"/>
    <d v="2015-04-22T22:00:37"/>
    <s v="2015"/>
    <s v="March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s v="film &amp; video"/>
    <s v="drama"/>
    <x v="217"/>
    <d v="2014-12-28T15:22:29"/>
    <s v="2014"/>
    <s v="Nov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  <s v="2015"/>
    <s v="March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s v="film &amp; video"/>
    <s v="drama"/>
    <x v="219"/>
    <d v="2016-04-01T06:59:00"/>
    <s v="2016"/>
    <s v="February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  <s v="2015"/>
    <s v="July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  <s v="2015"/>
    <s v="January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  <s v="2015"/>
    <s v="January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  <s v="2016"/>
    <s v="April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  <s v="2015"/>
    <s v="May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  <s v="2016"/>
    <s v="March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s v="film &amp; video"/>
    <s v="drama"/>
    <x v="226"/>
    <d v="2015-05-31T09:29:00"/>
    <s v="2015"/>
    <s v="April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  <s v="2015"/>
    <s v="June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  <s v="2015"/>
    <s v="April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  <s v="2016"/>
    <s v="January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  <s v="2015"/>
    <s v="Ma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  <s v="2015"/>
    <s v="December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s v="film &amp; video"/>
    <s v="drama"/>
    <x v="232"/>
    <d v="2015-02-27T19:49:06"/>
    <s v="2015"/>
    <s v="January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  <s v="2016"/>
    <s v="August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  <s v="2015"/>
    <s v="May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  <s v="2015"/>
    <s v="June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  <s v="2015"/>
    <s v="November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s v="film &amp; video"/>
    <s v="drama"/>
    <x v="237"/>
    <d v="2016-03-08T13:51:09"/>
    <s v="2016"/>
    <s v="January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  <s v="2016"/>
    <s v="December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  <s v="2015"/>
    <s v="Octo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s v="film &amp; video"/>
    <s v="documentary"/>
    <x v="240"/>
    <d v="2013-05-05T17:00:11"/>
    <s v="2013"/>
    <s v="March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s v="film &amp; video"/>
    <s v="documentary"/>
    <x v="241"/>
    <d v="2014-12-21T16:45:04"/>
    <s v="2014"/>
    <s v="November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s v="film &amp; video"/>
    <s v="documentary"/>
    <x v="242"/>
    <d v="2011-12-20T11:49:50"/>
    <s v="2011"/>
    <s v="November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s v="film &amp; video"/>
    <s v="documentary"/>
    <x v="243"/>
    <d v="2014-02-22T01:08:24"/>
    <s v="2014"/>
    <s v="Janu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s v="film &amp; video"/>
    <s v="documentary"/>
    <x v="244"/>
    <d v="2010-03-16T07:06:00"/>
    <s v="2010"/>
    <s v="Febru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s v="film &amp; video"/>
    <s v="documentary"/>
    <x v="245"/>
    <d v="2012-08-16T01:16:25"/>
    <s v="2012"/>
    <s v="Jul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s v="film &amp; video"/>
    <s v="documentary"/>
    <x v="246"/>
    <d v="2010-12-18T09:43:25"/>
    <s v="2010"/>
    <s v="October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5"/>
    <s v="film &amp; video"/>
    <s v="documentary"/>
    <x v="247"/>
    <d v="2010-10-16T03:39:00"/>
    <s v="2010"/>
    <s v="Septem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s v="film &amp; video"/>
    <s v="documentary"/>
    <x v="248"/>
    <d v="2012-01-07T18:35:09"/>
    <s v="2011"/>
    <s v="November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s v="film &amp; video"/>
    <s v="documentary"/>
    <x v="249"/>
    <d v="2010-08-22T17:40:00"/>
    <s v="2010"/>
    <s v="June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s v="film &amp; video"/>
    <s v="documentary"/>
    <x v="250"/>
    <d v="2013-06-06T13:34:51"/>
    <s v="2013"/>
    <s v="Ma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s v="film &amp; video"/>
    <s v="documentary"/>
    <x v="251"/>
    <d v="2012-05-16T19:00:00"/>
    <s v="2012"/>
    <s v="April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s v="film &amp; video"/>
    <s v="documentary"/>
    <x v="252"/>
    <d v="2010-06-01T03:59:00"/>
    <s v="2010"/>
    <s v="March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s v="film &amp; video"/>
    <s v="documentary"/>
    <x v="253"/>
    <d v="2012-02-15T15:37:15"/>
    <s v="2012"/>
    <s v="Janu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s v="film &amp; video"/>
    <s v="documentary"/>
    <x v="254"/>
    <d v="2015-10-17T02:00:00"/>
    <s v="2015"/>
    <s v="September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s v="film &amp; video"/>
    <s v="documentary"/>
    <x v="255"/>
    <d v="2011-03-16T11:38:02"/>
    <s v="2011"/>
    <s v="Febru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s v="film &amp; video"/>
    <s v="documentary"/>
    <x v="256"/>
    <d v="2013-03-16T18:27:47"/>
    <s v="2013"/>
    <s v="Febru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s v="film &amp; video"/>
    <s v="documentary"/>
    <x v="257"/>
    <d v="2016-05-19T15:02:42"/>
    <s v="2016"/>
    <s v="April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s v="film &amp; video"/>
    <s v="documentary"/>
    <x v="258"/>
    <d v="2011-06-18T01:14:26"/>
    <s v="2011"/>
    <s v="Ma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s v="film &amp; video"/>
    <s v="documentary"/>
    <x v="259"/>
    <d v="2015-04-08T17:42:49"/>
    <s v="2015"/>
    <s v="March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s v="film &amp; video"/>
    <s v="documentary"/>
    <x v="260"/>
    <d v="2010-07-17T09:59:00"/>
    <s v="2010"/>
    <s v="June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s v="film &amp; video"/>
    <s v="documentary"/>
    <x v="261"/>
    <d v="2012-06-07T14:55:00"/>
    <s v="2012"/>
    <s v="April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  <s v="2011"/>
    <s v="Janu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s v="film &amp; video"/>
    <s v="documentary"/>
    <x v="263"/>
    <d v="2012-09-27T22:54:54"/>
    <s v="2012"/>
    <s v="August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s v="film &amp; video"/>
    <s v="documentary"/>
    <x v="264"/>
    <d v="2012-05-11T14:53:15"/>
    <s v="2012"/>
    <s v="April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s v="film &amp; video"/>
    <s v="documentary"/>
    <x v="265"/>
    <d v="2010-05-10T20:16:00"/>
    <s v="2010"/>
    <s v="March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s v="film &amp; video"/>
    <s v="documentary"/>
    <x v="266"/>
    <d v="2010-04-23T03:51:00"/>
    <s v="2010"/>
    <s v="Janu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s v="film &amp; video"/>
    <s v="documentary"/>
    <x v="267"/>
    <d v="2014-06-25T10:51:39"/>
    <s v="2014"/>
    <s v="Ma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s v="film &amp; video"/>
    <s v="documentary"/>
    <x v="268"/>
    <d v="2011-11-07T04:39:38"/>
    <s v="2011"/>
    <s v="Sept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s v="film &amp; video"/>
    <s v="documentary"/>
    <x v="269"/>
    <d v="2017-02-22T04:43:42"/>
    <s v="2017"/>
    <s v="Jan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s v="film &amp; video"/>
    <s v="documentary"/>
    <x v="270"/>
    <d v="2011-05-25T04:00:00"/>
    <s v="2011"/>
    <s v="April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s v="film &amp; video"/>
    <s v="documentary"/>
    <x v="271"/>
    <d v="2014-01-02T08:00:00"/>
    <s v="2013"/>
    <s v="December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s v="film &amp; video"/>
    <s v="documentary"/>
    <x v="272"/>
    <d v="2010-04-28T18:49:00"/>
    <s v="2010"/>
    <s v="Febru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s v="film &amp; video"/>
    <s v="documentary"/>
    <x v="273"/>
    <d v="2011-07-03T11:57:46"/>
    <s v="2011"/>
    <s v="June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  <s v="2012"/>
    <s v="March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s v="film &amp; video"/>
    <s v="documentary"/>
    <x v="275"/>
    <d v="2012-11-10T01:46:06"/>
    <s v="2012"/>
    <s v="October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s v="film &amp; video"/>
    <s v="documentary"/>
    <x v="276"/>
    <d v="2012-04-28T00:57:54"/>
    <s v="2012"/>
    <s v="Febru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s v="film &amp; video"/>
    <s v="documentary"/>
    <x v="277"/>
    <d v="2015-05-23T21:23:39"/>
    <s v="2015"/>
    <s v="Apri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s v="film &amp; video"/>
    <s v="documentary"/>
    <x v="278"/>
    <d v="2012-10-12T00:58:59"/>
    <s v="2012"/>
    <s v="Septem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s v="film &amp; video"/>
    <s v="documentary"/>
    <x v="279"/>
    <d v="2017-02-27T02:01:00"/>
    <s v="2017"/>
    <s v="Jan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s v="film &amp; video"/>
    <s v="documentary"/>
    <x v="280"/>
    <d v="2014-05-30T14:10:35"/>
    <s v="2014"/>
    <s v="April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s v="film &amp; video"/>
    <s v="documentary"/>
    <x v="281"/>
    <d v="2009-08-10T19:26:00"/>
    <s v="2009"/>
    <s v="Ma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s v="film &amp; video"/>
    <s v="documentary"/>
    <x v="282"/>
    <d v="2010-02-22T22:00:00"/>
    <s v="2010"/>
    <s v="Janu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s v="film &amp; video"/>
    <s v="documentary"/>
    <x v="283"/>
    <d v="2011-06-01T04:59:00"/>
    <s v="2011"/>
    <s v="Ma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s v="film &amp; video"/>
    <s v="documentary"/>
    <x v="284"/>
    <d v="2012-01-21T17:43:00"/>
    <s v="2011"/>
    <s v="December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s v="film &amp; video"/>
    <s v="documentary"/>
    <x v="285"/>
    <d v="2013-09-19T18:08:48"/>
    <s v="2013"/>
    <s v="August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s v="film &amp; video"/>
    <s v="documentary"/>
    <x v="286"/>
    <d v="2013-03-25T18:35:24"/>
    <s v="2013"/>
    <s v="Febru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s v="film &amp; video"/>
    <s v="documentary"/>
    <x v="287"/>
    <d v="2012-11-02T04:00:00"/>
    <s v="2012"/>
    <s v="Octo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s v="film &amp; video"/>
    <s v="documentary"/>
    <x v="288"/>
    <d v="2012-06-26T04:03:13"/>
    <s v="2012"/>
    <s v="Ma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s v="film &amp; video"/>
    <s v="documentary"/>
    <x v="289"/>
    <d v="2013-11-02T10:57:14"/>
    <s v="2013"/>
    <s v="October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s v="film &amp; video"/>
    <s v="documentary"/>
    <x v="290"/>
    <d v="2011-02-02T07:59:00"/>
    <s v="2010"/>
    <s v="December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s v="film &amp; video"/>
    <s v="documentary"/>
    <x v="291"/>
    <d v="2013-05-01T00:01:00"/>
    <s v="2013"/>
    <s v="April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s v="film &amp; video"/>
    <s v="documentary"/>
    <x v="292"/>
    <d v="2011-10-29T03:59:00"/>
    <s v="2011"/>
    <s v="Septem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s v="film &amp; video"/>
    <s v="documentary"/>
    <x v="293"/>
    <d v="2014-04-20T16:01:54"/>
    <s v="2014"/>
    <s v="March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  <s v="2010"/>
    <s v="June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s v="film &amp; video"/>
    <s v="documentary"/>
    <x v="295"/>
    <d v="2013-11-01T00:00:00"/>
    <s v="2013"/>
    <s v="September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s v="film &amp; video"/>
    <s v="documentary"/>
    <x v="296"/>
    <d v="2012-09-07T11:24:43"/>
    <s v="2012"/>
    <s v="August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s v="film &amp; video"/>
    <s v="documentary"/>
    <x v="297"/>
    <d v="2015-05-01T03:59:00"/>
    <s v="2015"/>
    <s v="March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s v="film &amp; video"/>
    <s v="documentary"/>
    <x v="298"/>
    <d v="2014-05-09T21:00:00"/>
    <s v="2014"/>
    <s v="March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s v="film &amp; video"/>
    <s v="documentary"/>
    <x v="299"/>
    <d v="2010-11-17T06:24:20"/>
    <s v="2010"/>
    <s v="October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s v="film &amp; video"/>
    <s v="documentary"/>
    <x v="300"/>
    <d v="2011-04-24T23:02:18"/>
    <s v="2011"/>
    <s v="March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s v="film &amp; video"/>
    <s v="documentary"/>
    <x v="301"/>
    <d v="2013-03-19T16:42:15"/>
    <s v="2013"/>
    <s v="Febru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s v="film &amp; video"/>
    <s v="documentary"/>
    <x v="302"/>
    <d v="2012-02-24T20:33:58"/>
    <s v="2012"/>
    <s v="Janu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s v="film &amp; video"/>
    <s v="documentary"/>
    <x v="303"/>
    <d v="2012-06-02T01:42:26"/>
    <s v="2012"/>
    <s v="Ma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s v="film &amp; video"/>
    <s v="documentary"/>
    <x v="304"/>
    <d v="2012-09-01T02:00:00"/>
    <s v="2012"/>
    <s v="Jul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s v="film &amp; video"/>
    <s v="documentary"/>
    <x v="305"/>
    <d v="2012-03-10T15:07:29"/>
    <s v="2012"/>
    <s v="Febru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s v="film &amp; video"/>
    <s v="documentary"/>
    <x v="306"/>
    <d v="2013-03-20T19:05:33"/>
    <s v="2013"/>
    <s v="Febru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s v="film &amp; video"/>
    <s v="documentary"/>
    <x v="307"/>
    <d v="2013-02-07T22:40:01"/>
    <s v="2013"/>
    <s v="Jan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s v="film &amp; video"/>
    <s v="documentary"/>
    <x v="308"/>
    <d v="2011-03-10T16:40:10"/>
    <s v="2011"/>
    <s v="Janu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s v="film &amp; video"/>
    <s v="documentary"/>
    <x v="309"/>
    <d v="2012-09-03T18:02:14"/>
    <s v="2012"/>
    <s v="August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s v="film &amp; video"/>
    <s v="documentary"/>
    <x v="310"/>
    <d v="2011-10-20T02:00:00"/>
    <s v="2011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s v="film &amp; video"/>
    <s v="documentary"/>
    <x v="311"/>
    <d v="2012-01-01T07:59:00"/>
    <s v="2011"/>
    <s v="November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s v="film &amp; video"/>
    <s v="documentary"/>
    <x v="312"/>
    <d v="2013-04-14T21:03:52"/>
    <s v="2013"/>
    <s v="March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s v="film &amp; video"/>
    <s v="documentary"/>
    <x v="313"/>
    <d v="2010-08-11T15:59:00"/>
    <s v="2010"/>
    <s v="Jun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s v="film &amp; video"/>
    <s v="documentary"/>
    <x v="314"/>
    <d v="2013-03-01T19:59:48"/>
    <s v="2013"/>
    <s v="Janu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s v="film &amp; video"/>
    <s v="documentary"/>
    <x v="315"/>
    <d v="2012-08-22T18:32:14"/>
    <s v="2012"/>
    <s v="Jul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s v="film &amp; video"/>
    <s v="documentary"/>
    <x v="316"/>
    <d v="2014-12-11T04:59:00"/>
    <s v="2014"/>
    <s v="November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s v="film &amp; video"/>
    <s v="documentary"/>
    <x v="317"/>
    <d v="2013-12-11T16:14:43"/>
    <s v="2013"/>
    <s v="November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s v="film &amp; video"/>
    <s v="documentary"/>
    <x v="318"/>
    <d v="2013-03-26T23:55:51"/>
    <s v="2013"/>
    <s v="Febru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s v="film &amp; video"/>
    <s v="documentary"/>
    <x v="319"/>
    <d v="2010-02-02T07:59:00"/>
    <s v="2009"/>
    <s v="November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s v="film &amp; video"/>
    <s v="documentary"/>
    <x v="320"/>
    <d v="2015-12-22T23:00:00"/>
    <s v="2015"/>
    <s v="November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s v="film &amp; video"/>
    <s v="documentary"/>
    <x v="321"/>
    <d v="2016-11-08T11:43:06"/>
    <s v="2016"/>
    <s v="October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s v="film &amp; video"/>
    <s v="documentary"/>
    <x v="322"/>
    <d v="2016-05-13T13:40:48"/>
    <s v="2016"/>
    <s v="Apri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s v="film &amp; video"/>
    <s v="documentary"/>
    <x v="323"/>
    <d v="2016-12-21T07:59:00"/>
    <s v="2016"/>
    <s v="November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s v="film &amp; video"/>
    <s v="documentary"/>
    <x v="324"/>
    <d v="2015-08-01T15:01:48"/>
    <s v="2015"/>
    <s v="June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s v="film &amp; video"/>
    <s v="documentary"/>
    <x v="325"/>
    <d v="2016-12-20T04:30:33"/>
    <s v="2016"/>
    <s v="Nov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s v="film &amp; video"/>
    <s v="documentary"/>
    <x v="326"/>
    <d v="2017-03-14T22:57:00"/>
    <s v="2017"/>
    <s v="Febru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s v="film &amp; video"/>
    <s v="documentary"/>
    <x v="327"/>
    <d v="2015-03-22T08:00:00"/>
    <s v="2015"/>
    <s v="Febru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s v="film &amp; video"/>
    <s v="documentary"/>
    <x v="328"/>
    <d v="2015-11-01T04:00:00"/>
    <s v="2015"/>
    <s v="Octo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s v="film &amp; video"/>
    <s v="documentary"/>
    <x v="329"/>
    <d v="2015-11-07T04:00:00"/>
    <s v="2015"/>
    <s v="October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s v="film &amp; video"/>
    <s v="documentary"/>
    <x v="330"/>
    <d v="2013-05-17T03:59:00"/>
    <s v="2013"/>
    <s v="April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s v="film &amp; video"/>
    <s v="documentary"/>
    <x v="331"/>
    <d v="2016-06-17T13:57:14"/>
    <s v="2016"/>
    <s v="Ma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s v="film &amp; video"/>
    <s v="documentary"/>
    <x v="332"/>
    <d v="2015-10-28T08:00:00"/>
    <s v="2015"/>
    <s v="Septem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s v="film &amp; video"/>
    <s v="documentary"/>
    <x v="333"/>
    <d v="2016-04-07T14:16:31"/>
    <s v="2016"/>
    <s v="March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s v="film &amp; video"/>
    <s v="documentary"/>
    <x v="334"/>
    <d v="2015-05-15T19:00:00"/>
    <s v="2015"/>
    <s v="Apri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s v="film &amp; video"/>
    <s v="documentary"/>
    <x v="335"/>
    <d v="2015-05-08T22:00:00"/>
    <s v="2015"/>
    <s v="Apri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s v="film &amp; video"/>
    <s v="documentary"/>
    <x v="336"/>
    <d v="2015-11-13T15:18:38"/>
    <s v="2015"/>
    <s v="Octo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s v="film &amp; video"/>
    <s v="documentary"/>
    <x v="337"/>
    <d v="2015-03-14T02:05:08"/>
    <s v="2015"/>
    <s v="Febru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s v="film &amp; video"/>
    <s v="documentary"/>
    <x v="338"/>
    <d v="2016-09-03T01:00:00"/>
    <s v="2016"/>
    <s v="Jul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s v="film &amp; video"/>
    <s v="documentary"/>
    <x v="339"/>
    <d v="2015-04-29T18:14:28"/>
    <s v="2015"/>
    <s v="March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s v="film &amp; video"/>
    <s v="documentary"/>
    <x v="340"/>
    <d v="2017-03-08T21:00:00"/>
    <s v="2017"/>
    <s v="Febru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s v="film &amp; video"/>
    <s v="documentary"/>
    <x v="341"/>
    <d v="2014-10-01T03:59:00"/>
    <s v="2014"/>
    <s v="September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s v="film &amp; video"/>
    <s v="documentary"/>
    <x v="342"/>
    <d v="2016-04-29T18:44:25"/>
    <s v="2016"/>
    <s v="March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s v="film &amp; video"/>
    <s v="documentary"/>
    <x v="343"/>
    <d v="2014-11-14T03:00:00"/>
    <s v="2014"/>
    <s v="Octo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s v="film &amp; video"/>
    <s v="documentary"/>
    <x v="344"/>
    <d v="2015-06-01T02:20:00"/>
    <s v="2015"/>
    <s v="April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s v="film &amp; video"/>
    <s v="documentary"/>
    <x v="345"/>
    <d v="2015-05-20T22:39:50"/>
    <s v="2015"/>
    <s v="April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s v="film &amp; video"/>
    <s v="documentary"/>
    <x v="346"/>
    <d v="2015-10-14T12:00:21"/>
    <s v="2015"/>
    <s v="Septem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s v="film &amp; video"/>
    <s v="documentary"/>
    <x v="347"/>
    <d v="2015-11-14T12:53:29"/>
    <s v="2015"/>
    <s v="Octo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  <s v="2015"/>
    <s v="Jul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s v="film &amp; video"/>
    <s v="documentary"/>
    <x v="349"/>
    <d v="2017-02-24T11:58:28"/>
    <s v="2017"/>
    <s v="Jan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s v="film &amp; video"/>
    <s v="documentary"/>
    <x v="350"/>
    <d v="2016-09-11T03:59:00"/>
    <s v="2016"/>
    <s v="August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s v="film &amp; video"/>
    <s v="documentary"/>
    <x v="351"/>
    <d v="2016-04-07T22:09:14"/>
    <s v="2016"/>
    <s v="Febru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s v="film &amp; video"/>
    <s v="documentary"/>
    <x v="352"/>
    <d v="2014-10-08T04:01:08"/>
    <s v="2014"/>
    <s v="Septem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s v="film &amp; video"/>
    <s v="documentary"/>
    <x v="353"/>
    <d v="2015-11-19T20:00:19"/>
    <s v="2015"/>
    <s v="Octo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s v="film &amp; video"/>
    <s v="documentary"/>
    <x v="354"/>
    <d v="2016-04-08T18:52:01"/>
    <s v="2016"/>
    <s v="March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s v="film &amp; video"/>
    <s v="documentary"/>
    <x v="355"/>
    <d v="2014-12-01T08:03:14"/>
    <s v="2014"/>
    <s v="October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s v="film &amp; video"/>
    <s v="documentary"/>
    <x v="356"/>
    <d v="2016-03-16T18:16:33"/>
    <s v="2016"/>
    <s v="Febru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  <s v="2015"/>
    <s v="March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s v="film &amp; video"/>
    <s v="documentary"/>
    <x v="358"/>
    <d v="2016-06-15T15:00:00"/>
    <s v="2016"/>
    <s v="Ma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s v="film &amp; video"/>
    <s v="documentary"/>
    <x v="359"/>
    <d v="2014-11-14T05:12:00"/>
    <s v="2014"/>
    <s v="October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s v="film &amp; video"/>
    <s v="documentary"/>
    <x v="360"/>
    <d v="2015-07-23T03:11:00"/>
    <s v="2015"/>
    <s v="Jun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s v="film &amp; video"/>
    <s v="documentary"/>
    <x v="361"/>
    <d v="2014-11-23T01:01:46"/>
    <s v="2014"/>
    <s v="October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s v="film &amp; video"/>
    <s v="documentary"/>
    <x v="362"/>
    <d v="2014-08-08T00:00:00"/>
    <s v="2014"/>
    <s v="Jul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s v="film &amp; video"/>
    <s v="documentary"/>
    <x v="363"/>
    <d v="2010-05-02T19:22:00"/>
    <s v="2010"/>
    <s v="March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s v="film &amp; video"/>
    <s v="documentary"/>
    <x v="364"/>
    <d v="2014-06-21T03:59:00"/>
    <s v="2014"/>
    <s v="Ma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s v="film &amp; video"/>
    <s v="documentary"/>
    <x v="365"/>
    <d v="2014-02-28T14:33:19"/>
    <s v="2014"/>
    <s v="Janu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s v="film &amp; video"/>
    <s v="documentary"/>
    <x v="366"/>
    <d v="2012-05-20T19:01:58"/>
    <s v="2012"/>
    <s v="Apri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s v="film &amp; video"/>
    <s v="documentary"/>
    <x v="367"/>
    <d v="2013-05-01T04:59:00"/>
    <s v="2013"/>
    <s v="March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s v="film &amp; video"/>
    <s v="documentary"/>
    <x v="368"/>
    <d v="2015-03-15T13:32:02"/>
    <s v="2015"/>
    <s v="Febru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s v="film &amp; video"/>
    <s v="documentary"/>
    <x v="369"/>
    <d v="2012-01-15T13:14:29"/>
    <s v="2011"/>
    <s v="December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s v="film &amp; video"/>
    <s v="documentary"/>
    <x v="370"/>
    <d v="2017-01-06T19:05:00"/>
    <s v="2016"/>
    <s v="December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s v="film &amp; video"/>
    <s v="documentary"/>
    <x v="371"/>
    <d v="2013-02-01T18:25:39"/>
    <s v="2012"/>
    <s v="December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s v="film &amp; video"/>
    <s v="documentary"/>
    <x v="372"/>
    <d v="2016-04-05T16:00:00"/>
    <s v="2016"/>
    <s v="Febru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s v="film &amp; video"/>
    <s v="documentary"/>
    <x v="373"/>
    <d v="2012-07-18T21:53:18"/>
    <s v="2012"/>
    <s v="June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s v="film &amp; video"/>
    <s v="documentary"/>
    <x v="374"/>
    <d v="2011-09-16T21:20:31"/>
    <s v="2011"/>
    <s v="August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  <s v="2014"/>
    <s v="Janu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s v="film &amp; video"/>
    <s v="documentary"/>
    <x v="376"/>
    <d v="2016-08-25T10:51:56"/>
    <s v="2016"/>
    <s v="Jul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s v="film &amp; video"/>
    <s v="documentary"/>
    <x v="377"/>
    <d v="2015-11-14T07:01:00"/>
    <s v="2015"/>
    <s v="Octo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s v="film &amp; video"/>
    <s v="documentary"/>
    <x v="378"/>
    <d v="2016-01-25T23:52:00"/>
    <s v="2016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s v="film &amp; video"/>
    <s v="documentary"/>
    <x v="379"/>
    <d v="2012-05-03T16:31:12"/>
    <s v="2012"/>
    <s v="March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s v="film &amp; video"/>
    <s v="documentary"/>
    <x v="380"/>
    <d v="2016-01-23T17:16:32"/>
    <s v="2015"/>
    <s v="December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s v="film &amp; video"/>
    <s v="documentary"/>
    <x v="381"/>
    <d v="2012-07-30T05:00:00"/>
    <s v="2012"/>
    <s v="Jun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s v="film &amp; video"/>
    <s v="documentary"/>
    <x v="382"/>
    <d v="2012-09-06T17:01:40"/>
    <s v="2012"/>
    <s v="August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s v="film &amp; video"/>
    <s v="documentary"/>
    <x v="383"/>
    <d v="2014-05-19T02:49:19"/>
    <s v="2014"/>
    <s v="April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s v="film &amp; video"/>
    <s v="documentary"/>
    <x v="384"/>
    <d v="2015-01-06T18:45:47"/>
    <s v="2014"/>
    <s v="December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s v="film &amp; video"/>
    <s v="documentary"/>
    <x v="385"/>
    <d v="2014-11-21T15:01:41"/>
    <s v="2014"/>
    <s v="October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s v="film &amp; video"/>
    <s v="documentary"/>
    <x v="386"/>
    <d v="2015-08-10T22:49:51"/>
    <s v="2015"/>
    <s v="Jul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s v="film &amp; video"/>
    <s v="documentary"/>
    <x v="387"/>
    <d v="2015-08-15T06:00:00"/>
    <s v="2015"/>
    <s v="Jul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s v="film &amp; video"/>
    <s v="documentary"/>
    <x v="388"/>
    <d v="2016-07-28T01:49:40"/>
    <s v="2016"/>
    <s v="Jun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s v="film &amp; video"/>
    <s v="documentary"/>
    <x v="389"/>
    <d v="2014-03-07T22:59:00"/>
    <s v="2014"/>
    <s v="Febru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  <s v="2015"/>
    <s v="April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s v="film &amp; video"/>
    <s v="documentary"/>
    <x v="391"/>
    <d v="2011-12-18T00:59:00"/>
    <s v="2011"/>
    <s v="Nov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s v="film &amp; video"/>
    <s v="documentary"/>
    <x v="392"/>
    <d v="2011-09-08T03:00:00"/>
    <s v="2011"/>
    <s v="August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s v="film &amp; video"/>
    <s v="documentary"/>
    <x v="393"/>
    <d v="2013-10-10T17:00:52"/>
    <s v="2013"/>
    <s v="Septem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s v="film &amp; video"/>
    <s v="documentary"/>
    <x v="394"/>
    <d v="2016-04-17T18:38:02"/>
    <s v="2016"/>
    <s v="Febru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s v="film &amp; video"/>
    <s v="documentary"/>
    <x v="395"/>
    <d v="2012-04-27T21:32:00"/>
    <s v="2012"/>
    <s v="March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s v="film &amp; video"/>
    <s v="documentary"/>
    <x v="396"/>
    <d v="2012-07-07T13:33:26"/>
    <s v="2012"/>
    <s v="June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s v="film &amp; video"/>
    <s v="documentary"/>
    <x v="397"/>
    <d v="2010-09-01T03:44:00"/>
    <s v="2010"/>
    <s v="Jul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s v="film &amp; video"/>
    <s v="documentary"/>
    <x v="398"/>
    <d v="2015-04-29T19:02:06"/>
    <s v="2015"/>
    <s v="March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s v="film &amp; video"/>
    <s v="documentary"/>
    <x v="399"/>
    <d v="2016-12-14T12:00:00"/>
    <s v="2016"/>
    <s v="Nov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s v="film &amp; video"/>
    <s v="documentary"/>
    <x v="400"/>
    <d v="2014-05-17T03:30:00"/>
    <s v="2014"/>
    <s v="April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s v="film &amp; video"/>
    <s v="documentary"/>
    <x v="401"/>
    <d v="2011-08-07T20:12:50"/>
    <s v="2011"/>
    <s v="Jul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s v="film &amp; video"/>
    <s v="documentary"/>
    <x v="402"/>
    <d v="2015-11-05T13:56:57"/>
    <s v="2015"/>
    <s v="October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s v="film &amp; video"/>
    <s v="documentary"/>
    <x v="403"/>
    <d v="2011-08-10T07:08:00"/>
    <s v="2011"/>
    <s v="Jun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s v="film &amp; video"/>
    <s v="documentary"/>
    <x v="404"/>
    <d v="2014-02-05T23:04:00"/>
    <s v="2014"/>
    <s v="Janu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s v="film &amp; video"/>
    <s v="documentary"/>
    <x v="405"/>
    <d v="2014-03-06T02:02:19"/>
    <s v="2014"/>
    <s v="Febru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s v="film &amp; video"/>
    <s v="documentary"/>
    <x v="406"/>
    <d v="2011-05-09T05:59:00"/>
    <s v="2011"/>
    <s v="April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s v="film &amp; video"/>
    <s v="documentary"/>
    <x v="407"/>
    <d v="2011-11-19T21:54:10"/>
    <s v="2011"/>
    <s v="September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s v="film &amp; video"/>
    <s v="documentary"/>
    <x v="408"/>
    <d v="2013-11-05T18:39:50"/>
    <s v="2013"/>
    <s v="September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  <s v="2016"/>
    <s v="June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s v="film &amp; video"/>
    <s v="documentary"/>
    <x v="410"/>
    <d v="2015-06-18T23:33:17"/>
    <s v="2015"/>
    <s v="April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s v="film &amp; video"/>
    <s v="documentary"/>
    <x v="411"/>
    <d v="2013-12-22T05:00:00"/>
    <s v="2013"/>
    <s v="November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s v="film &amp; video"/>
    <s v="documentary"/>
    <x v="412"/>
    <d v="2012-07-25T17:49:38"/>
    <s v="2012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s v="film &amp; video"/>
    <s v="documentary"/>
    <x v="413"/>
    <d v="2012-07-19T21:03:31"/>
    <s v="2012"/>
    <s v="June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s v="film &amp; video"/>
    <s v="documentary"/>
    <x v="414"/>
    <d v="2013-10-12T01:31:05"/>
    <s v="2013"/>
    <s v="Septem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s v="film &amp; video"/>
    <s v="documentary"/>
    <x v="415"/>
    <d v="2014-10-17T12:00:00"/>
    <s v="2014"/>
    <s v="September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s v="film &amp; video"/>
    <s v="documentary"/>
    <x v="416"/>
    <d v="2014-02-08T09:30:31"/>
    <s v="2014"/>
    <s v="Janu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s v="film &amp; video"/>
    <s v="documentary"/>
    <x v="417"/>
    <d v="2013-04-08T04:33:00"/>
    <s v="2013"/>
    <s v="March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s v="film &amp; video"/>
    <s v="documentary"/>
    <x v="418"/>
    <d v="2015-07-23T06:46:37"/>
    <s v="2015"/>
    <s v="June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s v="film &amp; video"/>
    <s v="documentary"/>
    <x v="419"/>
    <d v="2013-06-29T20:13:07"/>
    <s v="2013"/>
    <s v="Apri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s v="film &amp; video"/>
    <s v="animation"/>
    <x v="420"/>
    <d v="2014-03-14T04:40:31"/>
    <s v="2014"/>
    <s v="February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s v="film &amp; video"/>
    <s v="animation"/>
    <x v="421"/>
    <d v="2015-08-21T11:47:36"/>
    <s v="2015"/>
    <s v="June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s v="film &amp; video"/>
    <s v="animation"/>
    <x v="422"/>
    <d v="2014-09-11T06:14:57"/>
    <s v="2014"/>
    <s v="August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s v="film &amp; video"/>
    <s v="animation"/>
    <x v="423"/>
    <d v="2013-06-05T22:13:50"/>
    <s v="2013"/>
    <s v="May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s v="film &amp; video"/>
    <s v="animation"/>
    <x v="424"/>
    <d v="2012-03-26T08:01:39"/>
    <s v="2012"/>
    <s v="January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s v="film &amp; video"/>
    <s v="animation"/>
    <x v="425"/>
    <d v="2015-11-27T21:40:04"/>
    <s v="2015"/>
    <s v="September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s v="film &amp; video"/>
    <s v="animation"/>
    <x v="426"/>
    <d v="2016-03-01T17:05:14"/>
    <s v="2016"/>
    <s v="January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  <s v="2015"/>
    <s v="October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s v="film &amp; video"/>
    <s v="animation"/>
    <x v="428"/>
    <d v="2014-06-16T22:00:00"/>
    <s v="2014"/>
    <s v="May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  <s v="2009"/>
    <s v="Sept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  <s v="2013"/>
    <s v="August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s v="film &amp; video"/>
    <s v="animation"/>
    <x v="431"/>
    <d v="2016-07-05T20:54:43"/>
    <s v="2016"/>
    <s v="June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  <s v="2015"/>
    <s v="August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  <s v="2015"/>
    <s v="August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  <s v="2013"/>
    <s v="October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  <s v="2013"/>
    <s v="August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  <s v="201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  <s v="2016"/>
    <s v="August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s v="film &amp; video"/>
    <s v="animation"/>
    <x v="438"/>
    <d v="2015-11-18T07:15:58"/>
    <s v="2015"/>
    <s v="October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  <s v="2014"/>
    <s v="October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  <s v="2016"/>
    <s v="February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  <s v="2013"/>
    <s v="October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s v="film &amp; video"/>
    <s v="animation"/>
    <x v="442"/>
    <d v="2015-02-19T21:19:43"/>
    <s v="2015"/>
    <s v="January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  <s v="2014"/>
    <s v="January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  <s v="2011"/>
    <s v="December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  <s v="2015"/>
    <s v="Ma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s v="film &amp; video"/>
    <s v="animation"/>
    <x v="446"/>
    <d v="2015-03-04T02:00:20"/>
    <s v="2015"/>
    <s v="February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s v="film &amp; video"/>
    <s v="animation"/>
    <x v="447"/>
    <d v="2013-03-23T12:19:23"/>
    <s v="2013"/>
    <s v="February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s v="film &amp; video"/>
    <s v="animation"/>
    <x v="448"/>
    <d v="2014-05-14T18:11:35"/>
    <s v="2014"/>
    <s v="April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  <s v="2013"/>
    <s v="September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s v="film &amp; video"/>
    <s v="animation"/>
    <x v="450"/>
    <d v="2014-02-14T22:43:20"/>
    <s v="2014"/>
    <s v="January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  <s v="2013"/>
    <s v="December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  <s v="2015"/>
    <s v="April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s v="film &amp; video"/>
    <s v="animation"/>
    <x v="453"/>
    <d v="2015-02-19T19:47:59"/>
    <s v="2015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s v="film &amp; video"/>
    <s v="animation"/>
    <x v="454"/>
    <d v="2014-11-26T13:14:00"/>
    <s v="2014"/>
    <s v="October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s v="film &amp; video"/>
    <s v="animation"/>
    <x v="455"/>
    <d v="2012-04-17T00:31:00"/>
    <s v="2012"/>
    <s v="March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s v="film &amp; video"/>
    <s v="animation"/>
    <x v="456"/>
    <d v="2013-10-22T03:59:00"/>
    <s v="2013"/>
    <s v="September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  <s v="2014"/>
    <s v="July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s v="film &amp; video"/>
    <s v="animation"/>
    <x v="458"/>
    <d v="2013-05-14T16:47:40"/>
    <s v="2013"/>
    <s v="April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s v="film &amp; video"/>
    <s v="animation"/>
    <x v="459"/>
    <d v="2011-11-13T16:22:07"/>
    <s v="2011"/>
    <s v="September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s v="film &amp; video"/>
    <s v="animation"/>
    <x v="460"/>
    <d v="2014-06-01T04:00:00"/>
    <s v="2014"/>
    <s v="April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  <s v="2013"/>
    <s v="May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  <s v="2011"/>
    <s v="June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s v="film &amp; video"/>
    <s v="animation"/>
    <x v="463"/>
    <d v="2011-09-24T17:02:33"/>
    <s v="2011"/>
    <s v="July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s v="film &amp; video"/>
    <s v="animation"/>
    <x v="464"/>
    <d v="2016-05-18T20:22:15"/>
    <s v="2016"/>
    <s v="April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s v="film &amp; video"/>
    <s v="animation"/>
    <x v="465"/>
    <d v="2014-06-27T02:52:54"/>
    <s v="2014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  <s v="2012"/>
    <s v="August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s v="film &amp; video"/>
    <s v="animation"/>
    <x v="467"/>
    <d v="2012-09-28T16:18:54"/>
    <s v="2012"/>
    <s v="August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  <s v="2012"/>
    <s v="Ma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  <s v="2014"/>
    <s v="July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  <s v="2013"/>
    <s v="November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s v="film &amp; video"/>
    <s v="animation"/>
    <x v="471"/>
    <d v="2014-04-19T16:19:39"/>
    <s v="2014"/>
    <s v="March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s v="film &amp; video"/>
    <s v="animation"/>
    <x v="472"/>
    <d v="2014-08-23T22:08:38"/>
    <s v="2014"/>
    <s v="Jul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  <s v="2014"/>
    <s v="August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s v="film &amp; video"/>
    <s v="animation"/>
    <x v="474"/>
    <d v="2017-02-17T07:53:49"/>
    <s v="2017"/>
    <s v="Jan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  <s v="2015"/>
    <s v="April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s v="film &amp; video"/>
    <s v="animation"/>
    <x v="476"/>
    <d v="2014-06-03T03:59:00"/>
    <s v="2014"/>
    <s v="April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  <s v="2012"/>
    <s v="March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  <s v="2015"/>
    <s v="March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  <s v="2014"/>
    <s v="September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s v="film &amp; video"/>
    <s v="animation"/>
    <x v="480"/>
    <d v="2013-08-09T12:00:15"/>
    <s v="2013"/>
    <s v="July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s v="film &amp; video"/>
    <s v="animation"/>
    <x v="481"/>
    <d v="2012-10-10T16:08:09"/>
    <s v="2012"/>
    <s v="September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  <s v="2016"/>
    <s v="March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s v="film &amp; video"/>
    <s v="animation"/>
    <x v="483"/>
    <d v="2013-01-29T04:44:32"/>
    <s v="2012"/>
    <s v="November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s v="film &amp; video"/>
    <s v="animation"/>
    <x v="484"/>
    <d v="2015-11-05T23:32:52"/>
    <s v="2015"/>
    <s v="September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s v="film &amp; video"/>
    <s v="animation"/>
    <x v="485"/>
    <d v="2013-05-17T12:08:19"/>
    <s v="2013"/>
    <s v="April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s v="film &amp; video"/>
    <s v="animation"/>
    <x v="486"/>
    <d v="2014-06-01T22:37:19"/>
    <s v="2014"/>
    <s v="May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  <s v="2016"/>
    <s v="October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  <s v="2016"/>
    <s v="December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s v="film &amp; video"/>
    <s v="animation"/>
    <x v="489"/>
    <d v="2012-01-05T11:33:00"/>
    <s v="2011"/>
    <s v="December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  <s v="2012"/>
    <s v="July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  <s v="2015"/>
    <s v="December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  <s v="2016"/>
    <s v="August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  <s v="2015"/>
    <s v="April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s v="film &amp; video"/>
    <s v="animation"/>
    <x v="494"/>
    <d v="2014-07-03T03:00:00"/>
    <s v="2014"/>
    <s v="June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  <s v="2015"/>
    <s v="June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  <s v="2013"/>
    <s v="December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s v="film &amp; video"/>
    <s v="animation"/>
    <x v="497"/>
    <d v="2014-12-25T05:00:00"/>
    <s v="2014"/>
    <s v="Nov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s v="film &amp; video"/>
    <s v="animation"/>
    <x v="498"/>
    <d v="2011-12-23T18:17:29"/>
    <s v="2011"/>
    <s v="November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s v="film &amp; video"/>
    <s v="animation"/>
    <x v="499"/>
    <d v="2009-10-12T20:59:00"/>
    <s v="2009"/>
    <s v="August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s v="film &amp; video"/>
    <s v="animation"/>
    <x v="500"/>
    <d v="2010-05-08T22:16:00"/>
    <s v="2010"/>
    <s v="March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  <s v="2011"/>
    <s v="June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  <s v="2012"/>
    <s v="February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s v="film &amp; video"/>
    <s v="animation"/>
    <x v="503"/>
    <d v="2015-01-17T12:38:23"/>
    <s v="2014"/>
    <s v="December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s v="film &amp; video"/>
    <s v="animation"/>
    <x v="504"/>
    <d v="2012-04-10T22:36:27"/>
    <s v="2012"/>
    <s v="February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s v="film &amp; video"/>
    <s v="animation"/>
    <x v="505"/>
    <d v="2015-12-25T02:21:26"/>
    <s v="2015"/>
    <s v="November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s v="film &amp; video"/>
    <s v="animation"/>
    <x v="506"/>
    <d v="2013-08-10T13:15:20"/>
    <s v="2013"/>
    <s v="July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  <s v="2012"/>
    <s v="Septem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s v="film &amp; video"/>
    <s v="animation"/>
    <x v="508"/>
    <d v="2012-05-25T14:14:00"/>
    <s v="2012"/>
    <s v="March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  <s v="2015"/>
    <s v="May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  <s v="2016"/>
    <s v="January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  <s v="2013"/>
    <s v="March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s v="film &amp; video"/>
    <s v="animation"/>
    <x v="512"/>
    <d v="2016-11-20T18:48:47"/>
    <s v="2016"/>
    <s v="October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s v="film &amp; video"/>
    <s v="animation"/>
    <x v="513"/>
    <d v="2016-08-15T07:00:00"/>
    <s v="2016"/>
    <s v="July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s v="film &amp; video"/>
    <s v="animation"/>
    <x v="514"/>
    <d v="2014-08-09T14:44:07"/>
    <s v="2014"/>
    <s v="July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s v="film &amp; video"/>
    <s v="animation"/>
    <x v="515"/>
    <d v="2015-12-29T11:46:41"/>
    <s v="2015"/>
    <s v="November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  <s v="2015"/>
    <s v="March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s v="film &amp; video"/>
    <s v="animation"/>
    <x v="517"/>
    <d v="2017-02-02T14:46:01"/>
    <s v="2017"/>
    <s v="January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  <s v="2015"/>
    <s v="August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s v="film &amp; video"/>
    <s v="animation"/>
    <x v="519"/>
    <d v="2012-12-05T09:23:41"/>
    <s v="2012"/>
    <s v="November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s v="theater"/>
    <s v="plays"/>
    <x v="520"/>
    <d v="2015-12-10T16:51:01"/>
    <s v="2015"/>
    <s v="Nov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s v="theater"/>
    <s v="plays"/>
    <x v="521"/>
    <d v="2016-11-01T04:59:00"/>
    <s v="2016"/>
    <s v="Octob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s v="theater"/>
    <s v="plays"/>
    <x v="522"/>
    <d v="2016-03-20T23:58:45"/>
    <s v="2016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s v="theater"/>
    <s v="plays"/>
    <x v="523"/>
    <d v="2015-09-21T03:11:16"/>
    <s v="2015"/>
    <s v="August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s v="theater"/>
    <s v="plays"/>
    <x v="524"/>
    <d v="2016-06-01T17:12:49"/>
    <s v="2016"/>
    <s v="Ma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d v="2014-09-13T09:37:21"/>
    <s v="2014"/>
    <s v="July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  <s v="2015"/>
    <s v="Jul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s v="theater"/>
    <s v="plays"/>
    <x v="527"/>
    <d v="2017-02-17T16:05:00"/>
    <s v="2017"/>
    <s v="Janu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s v="theater"/>
    <s v="plays"/>
    <x v="528"/>
    <d v="2015-06-21T21:20:00"/>
    <s v="2015"/>
    <s v="Ma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s v="theater"/>
    <s v="plays"/>
    <x v="529"/>
    <d v="2017-01-11T05:00:00"/>
    <s v="2016"/>
    <s v="Decemb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s v="theater"/>
    <s v="plays"/>
    <x v="530"/>
    <d v="2015-06-24T02:00:00"/>
    <s v="2015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531"/>
    <d v="2016-12-17T06:59:00"/>
    <s v="2016"/>
    <s v="Novemb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s v="theater"/>
    <s v="plays"/>
    <x v="532"/>
    <d v="2016-05-13T00:10:08"/>
    <s v="2016"/>
    <s v="April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s v="theater"/>
    <s v="plays"/>
    <x v="533"/>
    <d v="2016-05-16T10:26:05"/>
    <s v="2016"/>
    <s v="Apri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s v="theater"/>
    <s v="plays"/>
    <x v="534"/>
    <d v="2015-11-01T23:00:00"/>
    <s v="2015"/>
    <s v="Septemb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s v="theater"/>
    <s v="plays"/>
    <x v="535"/>
    <d v="2017-01-06T13:05:05"/>
    <s v="2016"/>
    <s v="Decemb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s v="theater"/>
    <s v="plays"/>
    <x v="536"/>
    <d v="2015-08-03T18:00:00"/>
    <s v="2015"/>
    <s v="June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s v="theater"/>
    <s v="plays"/>
    <x v="537"/>
    <d v="2015-11-04T19:26:31"/>
    <s v="2015"/>
    <s v="Octo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s v="theater"/>
    <s v="plays"/>
    <x v="538"/>
    <d v="2016-05-13T19:04:23"/>
    <s v="2016"/>
    <s v="April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s v="theater"/>
    <s v="plays"/>
    <x v="539"/>
    <d v="2016-07-05T01:11:47"/>
    <s v="2016"/>
    <s v="June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s v="technology"/>
    <s v="web"/>
    <x v="540"/>
    <d v="2015-02-04T19:36:46"/>
    <s v="2015"/>
    <s v="Januar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s v="technology"/>
    <s v="web"/>
    <x v="541"/>
    <d v="2015-10-29T01:07:14"/>
    <s v="2015"/>
    <s v="Septem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542"/>
    <d v="2016-05-03T16:41:56"/>
    <s v="2016"/>
    <s v="March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s v="technology"/>
    <s v="web"/>
    <x v="543"/>
    <d v="2014-11-01T02:12:42"/>
    <s v="2014"/>
    <s v="Octo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  <x v="544"/>
    <d v="2016-07-04T15:46:00"/>
    <s v="2016"/>
    <s v="June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s v="technology"/>
    <s v="web"/>
    <x v="545"/>
    <d v="2015-11-15T15:13:09"/>
    <s v="2015"/>
    <s v="Octo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s v="technology"/>
    <s v="web"/>
    <x v="546"/>
    <d v="2015-10-17T16:01:55"/>
    <s v="2015"/>
    <s v="September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d v="2016-02-10T16:42:44"/>
    <s v="2016"/>
    <s v="Jan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  <x v="548"/>
    <d v="2015-10-29T21:40:48"/>
    <s v="2015"/>
    <s v="Septem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s v="technology"/>
    <s v="web"/>
    <x v="549"/>
    <d v="2015-07-08T15:17:02"/>
    <s v="2015"/>
    <s v="June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s v="technology"/>
    <s v="web"/>
    <x v="550"/>
    <d v="2017-01-31T05:00:00"/>
    <s v="2017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s v="technology"/>
    <s v="web"/>
    <x v="551"/>
    <d v="2015-08-01T17:53:00"/>
    <s v="2015"/>
    <s v="June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d v="2016-01-09T14:48:16"/>
    <s v="2015"/>
    <s v="November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s v="technology"/>
    <s v="web"/>
    <x v="553"/>
    <d v="2014-11-14T18:16:31"/>
    <s v="2014"/>
    <s v="Octo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s v="technology"/>
    <s v="web"/>
    <x v="554"/>
    <d v="2014-10-19T16:26:12"/>
    <s v="2014"/>
    <s v="Septem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d v="2016-06-12T08:29:03"/>
    <s v="2016"/>
    <s v="Ma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  <x v="556"/>
    <d v="2016-01-06T20:38:37"/>
    <s v="2015"/>
    <s v="December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s v="technology"/>
    <s v="web"/>
    <x v="557"/>
    <d v="2016-12-02T23:36:43"/>
    <s v="2016"/>
    <s v="Nov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d v="2015-03-24T20:11:45"/>
    <s v="2015"/>
    <s v="Februar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s v="technology"/>
    <s v="web"/>
    <x v="559"/>
    <d v="2015-12-13T06:47:40"/>
    <s v="2015"/>
    <s v="Nov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s v="technology"/>
    <s v="web"/>
    <x v="560"/>
    <d v="2014-12-17T18:30:45"/>
    <s v="2014"/>
    <s v="November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s v="technology"/>
    <s v="web"/>
    <x v="561"/>
    <d v="2015-10-26T15:48:33"/>
    <s v="2015"/>
    <s v="Septem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d v="2016-12-18T09:20:15"/>
    <s v="2016"/>
    <s v="Nov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s v="technology"/>
    <s v="web"/>
    <x v="563"/>
    <d v="2015-02-17T01:40:47"/>
    <s v="2015"/>
    <s v="Januar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s v="technology"/>
    <s v="web"/>
    <x v="564"/>
    <d v="2016-03-12T22:37:55"/>
    <s v="2016"/>
    <s v="Februar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d v="2015-07-10T18:50:49"/>
    <s v="2015"/>
    <s v="June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  <x v="566"/>
    <d v="2016-07-14T16:25:33"/>
    <s v="2016"/>
    <s v="June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d v="2015-01-01T20:13:14"/>
    <s v="2014"/>
    <s v="December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d v="2016-01-16T11:00:00"/>
    <s v="2015"/>
    <s v="December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  <x v="569"/>
    <d v="2016-01-01T20:20:12"/>
    <s v="2015"/>
    <s v="December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s v="technology"/>
    <s v="web"/>
    <x v="570"/>
    <d v="2016-02-18T19:09:29"/>
    <s v="2016"/>
    <s v="Januar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s v="technology"/>
    <s v="web"/>
    <x v="571"/>
    <d v="2015-07-27T03:59:00"/>
    <s v="2015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d v="2015-11-04T18:11:28"/>
    <s v="2015"/>
    <s v="Octo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s v="technology"/>
    <s v="web"/>
    <x v="573"/>
    <d v="2015-01-18T01:12:00"/>
    <s v="2014"/>
    <s v="November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s v="technology"/>
    <s v="web"/>
    <x v="574"/>
    <d v="2016-10-19T10:38:27"/>
    <s v="2016"/>
    <s v="Septem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s v="technology"/>
    <s v="web"/>
    <x v="575"/>
    <d v="2015-06-13T16:37:23"/>
    <s v="2015"/>
    <s v="Ma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576"/>
    <d v="2015-03-28T10:19:12"/>
    <s v="2015"/>
    <s v="Januar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  <x v="577"/>
    <d v="2016-05-20T14:08:22"/>
    <s v="2016"/>
    <s v="March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s v="technology"/>
    <s v="web"/>
    <x v="578"/>
    <d v="2015-09-07T13:53:13"/>
    <s v="2015"/>
    <s v="August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s v="technology"/>
    <s v="web"/>
    <x v="579"/>
    <d v="2014-12-25T20:27:03"/>
    <s v="2014"/>
    <s v="November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s v="technology"/>
    <s v="web"/>
    <x v="580"/>
    <d v="2016-09-22T21:47:47"/>
    <s v="2016"/>
    <s v="August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d v="2015-08-02T00:18:24"/>
    <s v="2015"/>
    <s v="Jul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d v="2015-03-15T18:00:00"/>
    <s v="2015"/>
    <s v="Februar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s v="technology"/>
    <s v="web"/>
    <x v="583"/>
    <d v="2015-03-19T21:31:27"/>
    <s v="2015"/>
    <s v="Februar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d v="2015-03-16T16:11:56"/>
    <s v="2015"/>
    <s v="February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d v="2015-12-01T00:00:00"/>
    <s v="2015"/>
    <s v="October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s v="technology"/>
    <s v="web"/>
    <x v="586"/>
    <d v="2015-02-15T20:30:07"/>
    <s v="2015"/>
    <s v="January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"/>
    <n v="389.29"/>
    <s v="technology"/>
    <s v="web"/>
    <x v="587"/>
    <d v="2015-04-16T18:10:33"/>
    <s v="2015"/>
    <s v="March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s v="technology"/>
    <s v="web"/>
    <x v="588"/>
    <d v="2016-11-17T19:28:06"/>
    <s v="2016"/>
    <s v="September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s v="technology"/>
    <s v="web"/>
    <x v="589"/>
    <d v="2015-07-08T14:44:59"/>
    <s v="2015"/>
    <s v="June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s v="technology"/>
    <s v="web"/>
    <x v="590"/>
    <d v="2016-02-08T13:01:00"/>
    <s v="2016"/>
    <s v="Jan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s v="technology"/>
    <s v="web"/>
    <x v="591"/>
    <d v="2015-07-22T13:02:10"/>
    <s v="2015"/>
    <s v="June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s v="technology"/>
    <s v="web"/>
    <x v="592"/>
    <d v="2014-12-03T05:34:20"/>
    <s v="2014"/>
    <s v="Nov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593"/>
    <d v="2015-04-06T15:15:45"/>
    <s v="2015"/>
    <s v="March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s v="technology"/>
    <s v="web"/>
    <x v="594"/>
    <d v="2016-04-16T18:43:26"/>
    <s v="2016"/>
    <s v="March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s v="technology"/>
    <s v="web"/>
    <x v="595"/>
    <d v="2015-05-04T01:40:38"/>
    <s v="2015"/>
    <s v="March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  <x v="596"/>
    <d v="2016-11-02T21:31:32"/>
    <s v="2016"/>
    <s v="October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s v="technology"/>
    <s v="web"/>
    <x v="597"/>
    <d v="2016-07-31T16:00:00"/>
    <s v="2016"/>
    <s v="June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598"/>
    <d v="2014-12-05T00:03:01"/>
    <s v="2014"/>
    <s v="November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s v="technology"/>
    <s v="web"/>
    <x v="599"/>
    <d v="2015-03-08T15:16:00"/>
    <s v="2015"/>
    <s v="Februar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d v="2015-05-09T19:09:22"/>
    <s v="2015"/>
    <s v="March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s v="technology"/>
    <s v="web"/>
    <x v="601"/>
    <d v="2014-12-26T20:35:39"/>
    <s v="2014"/>
    <s v="Nov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d v="2015-06-18T19:03:35"/>
    <s v="2015"/>
    <s v="May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s v="technology"/>
    <s v="web"/>
    <x v="603"/>
    <d v="2014-08-14T15:20:23"/>
    <s v="2014"/>
    <s v="July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d v="2014-08-28T00:50:56"/>
    <s v="2014"/>
    <s v="July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s v="technology"/>
    <s v="web"/>
    <x v="605"/>
    <d v="2015-08-23T08:35:08"/>
    <s v="2015"/>
    <s v="Jul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  <x v="606"/>
    <d v="2015-05-24T15:00:00"/>
    <s v="2015"/>
    <s v="April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d v="2015-11-22T20:48:56"/>
    <s v="2015"/>
    <s v="Octo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s v="technology"/>
    <s v="web"/>
    <x v="608"/>
    <d v="2015-06-15T22:06:20"/>
    <s v="2015"/>
    <s v="May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s v="technology"/>
    <s v="web"/>
    <x v="609"/>
    <d v="2015-11-29T01:49:04"/>
    <s v="2015"/>
    <s v="October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d v="2015-04-22T19:56:26"/>
    <s v="2015"/>
    <s v="March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d v="2016-01-19T13:27:17"/>
    <s v="2015"/>
    <s v="November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d v="2016-09-02T00:45:46"/>
    <s v="2016"/>
    <s v="August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s v="technology"/>
    <s v="web"/>
    <x v="613"/>
    <d v="2015-10-01T04:59:00"/>
    <s v="2015"/>
    <s v="August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d v="2016-06-24T01:29:00"/>
    <s v="2016"/>
    <s v="May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d v="2015-09-25T02:55:59"/>
    <s v="2015"/>
    <s v="August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d v="2017-02-25T09:01:47"/>
    <s v="2017"/>
    <s v="Jan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d v="2015-05-08T08:14:03"/>
    <s v="2015"/>
    <s v="March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d v="2015-12-09T19:26:43"/>
    <s v="2015"/>
    <s v="November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619"/>
    <d v="2014-11-25T16:36:30"/>
    <s v="2014"/>
    <s v="September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d v="2014-08-25T17:12:18"/>
    <s v="2014"/>
    <s v="July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s v="technology"/>
    <s v="web"/>
    <x v="621"/>
    <d v="2016-07-07T23:42:17"/>
    <s v="2016"/>
    <s v="June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s v="technology"/>
    <s v="web"/>
    <x v="622"/>
    <d v="2016-07-01T18:35:38"/>
    <s v="2016"/>
    <s v="June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d v="2015-05-28T00:13:17"/>
    <s v="2015"/>
    <s v="April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d v="2015-05-14T23:44:01"/>
    <s v="2015"/>
    <s v="April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d v="2017-03-26T20:29:37"/>
    <s v="2017"/>
    <s v="Februar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s v="technology"/>
    <s v="web"/>
    <x v="626"/>
    <d v="2015-08-15T13:22:00"/>
    <s v="2015"/>
    <s v="July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  <x v="627"/>
    <d v="2016-03-14T23:00:00"/>
    <s v="2016"/>
    <s v="Januar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d v="2014-07-13T16:37:37"/>
    <s v="2014"/>
    <s v="June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s v="technology"/>
    <s v="web"/>
    <x v="629"/>
    <d v="2016-05-14T15:18:28"/>
    <s v="2016"/>
    <s v="April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s v="technology"/>
    <s v="web"/>
    <x v="630"/>
    <d v="2015-09-06T05:10:00"/>
    <s v="2015"/>
    <s v="August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s v="technology"/>
    <s v="web"/>
    <x v="631"/>
    <d v="2016-05-28T18:32:09"/>
    <s v="2016"/>
    <s v="April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d v="2015-11-25T16:49:25"/>
    <s v="2015"/>
    <s v="Octo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  <x v="633"/>
    <d v="2016-06-17T23:00:00"/>
    <s v="2016"/>
    <s v="May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  <x v="634"/>
    <d v="2015-02-26T22:17:09"/>
    <s v="2015"/>
    <s v="January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s v="technology"/>
    <s v="web"/>
    <x v="635"/>
    <d v="2015-04-12T02:12:42"/>
    <s v="2015"/>
    <s v="March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  <x v="636"/>
    <d v="2015-06-06T10:47:00"/>
    <s v="2015"/>
    <s v="May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d v="2017-02-25T23:04:00"/>
    <s v="2017"/>
    <s v="January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0.01"/>
    <n v="3"/>
    <s v="technology"/>
    <s v="web"/>
    <x v="638"/>
    <d v="2017-03-25T13:14:22"/>
    <s v="2017"/>
    <s v="January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639"/>
    <d v="2014-10-13T13:59:55"/>
    <s v="2014"/>
    <s v="August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s v="technology"/>
    <s v="wearables"/>
    <x v="640"/>
    <d v="2016-11-24T23:00:00"/>
    <s v="2016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s v="technology"/>
    <s v="wearables"/>
    <x v="641"/>
    <d v="2015-08-13T13:40:48"/>
    <s v="2015"/>
    <s v="Jul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s v="technology"/>
    <s v="wearables"/>
    <x v="642"/>
    <d v="2015-08-19T15:37:54"/>
    <s v="2015"/>
    <s v="Jul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s v="technology"/>
    <s v="wearables"/>
    <x v="643"/>
    <d v="2015-05-31T15:24:35"/>
    <s v="2015"/>
    <s v="April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s v="technology"/>
    <s v="wearables"/>
    <x v="644"/>
    <d v="2014-10-29T01:00:00"/>
    <s v="2014"/>
    <s v="September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s v="technology"/>
    <s v="wearables"/>
    <x v="645"/>
    <d v="2016-08-12T00:37:54"/>
    <s v="2016"/>
    <s v="Jul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s v="technology"/>
    <s v="wearables"/>
    <x v="646"/>
    <d v="2014-08-11T20:27:47"/>
    <s v="2014"/>
    <s v="Jul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s v="technology"/>
    <s v="wearables"/>
    <x v="647"/>
    <d v="2016-03-17T17:25:49"/>
    <s v="2016"/>
    <s v="Febru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s v="technology"/>
    <s v="wearables"/>
    <x v="648"/>
    <d v="2014-10-14T16:38:28"/>
    <s v="2014"/>
    <s v="September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s v="technology"/>
    <s v="wearables"/>
    <x v="649"/>
    <d v="2014-09-16T21:53:33"/>
    <s v="2014"/>
    <s v="August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s v="technology"/>
    <s v="wearables"/>
    <x v="650"/>
    <d v="2014-12-19T01:53:04"/>
    <s v="2014"/>
    <s v="Octo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s v="technology"/>
    <s v="wearables"/>
    <x v="651"/>
    <d v="2014-12-13T00:25:11"/>
    <s v="2014"/>
    <s v="November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s v="technology"/>
    <s v="wearables"/>
    <x v="652"/>
    <d v="2016-12-01T17:34:10"/>
    <s v="2016"/>
    <s v="Nov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s v="technology"/>
    <s v="wearables"/>
    <x v="653"/>
    <d v="2015-08-20T14:50:40"/>
    <s v="2015"/>
    <s v="Jul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s v="technology"/>
    <s v="wearables"/>
    <x v="654"/>
    <d v="2015-07-08T22:58:33"/>
    <s v="2015"/>
    <s v="June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s v="technology"/>
    <s v="wearables"/>
    <x v="655"/>
    <d v="2015-03-12T21:58:32"/>
    <s v="2015"/>
    <s v="Febru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s v="technology"/>
    <s v="wearables"/>
    <x v="656"/>
    <d v="2016-04-17T18:18:39"/>
    <s v="2016"/>
    <s v="Febru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s v="technology"/>
    <s v="wearables"/>
    <x v="657"/>
    <d v="2015-12-23T20:17:52"/>
    <s v="2015"/>
    <s v="Nov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s v="technology"/>
    <s v="wearables"/>
    <x v="658"/>
    <d v="2015-07-26T18:00:00"/>
    <s v="2015"/>
    <s v="June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s v="technology"/>
    <s v="wearables"/>
    <x v="659"/>
    <d v="2015-08-23T14:14:55"/>
    <s v="2015"/>
    <s v="Jul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s v="technology"/>
    <s v="wearables"/>
    <x v="660"/>
    <d v="2014-11-09T18:47:59"/>
    <s v="2014"/>
    <s v="October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s v="technology"/>
    <s v="wearables"/>
    <x v="661"/>
    <d v="2016-10-23T15:29:19"/>
    <s v="2016"/>
    <s v="September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  <s v="2014"/>
    <s v="December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s v="technology"/>
    <s v="wearables"/>
    <x v="663"/>
    <d v="2015-07-18T20:14:16"/>
    <s v="2015"/>
    <s v="June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s v="technology"/>
    <s v="wearables"/>
    <x v="664"/>
    <d v="2015-04-13T15:59:35"/>
    <s v="2015"/>
    <s v="March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s v="technology"/>
    <s v="wearables"/>
    <x v="665"/>
    <d v="2017-01-13T17:04:21"/>
    <s v="2016"/>
    <s v="November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666"/>
    <d v="2014-08-17T19:58:18"/>
    <s v="2014"/>
    <s v="Jul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s v="technology"/>
    <s v="wearables"/>
    <x v="667"/>
    <d v="2016-10-29T08:57:43"/>
    <s v="2016"/>
    <s v="Septem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s v="technology"/>
    <s v="wearables"/>
    <x v="668"/>
    <d v="2015-05-11T19:57:02"/>
    <s v="2015"/>
    <s v="March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s v="technology"/>
    <s v="wearables"/>
    <x v="669"/>
    <d v="2016-07-06T15:00:58"/>
    <s v="2016"/>
    <s v="June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s v="technology"/>
    <s v="wearables"/>
    <x v="670"/>
    <d v="2016-06-19T08:10:00"/>
    <s v="2016"/>
    <s v="Ma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s v="technology"/>
    <s v="wearables"/>
    <x v="671"/>
    <d v="2015-01-14T04:00:00"/>
    <s v="2014"/>
    <s v="December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s v="technology"/>
    <s v="wearables"/>
    <x v="672"/>
    <d v="2015-01-01T04:59:00"/>
    <s v="2014"/>
    <s v="December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s v="technology"/>
    <s v="wearables"/>
    <x v="673"/>
    <d v="2014-09-01T20:10:17"/>
    <s v="2014"/>
    <s v="Jul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  <s v="2014"/>
    <s v="June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s v="technology"/>
    <s v="wearables"/>
    <x v="675"/>
    <d v="2015-01-01T06:59:00"/>
    <s v="2014"/>
    <s v="December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s v="technology"/>
    <s v="wearables"/>
    <x v="676"/>
    <d v="2015-02-07T18:26:21"/>
    <s v="2015"/>
    <s v="January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s v="technology"/>
    <s v="wearables"/>
    <x v="677"/>
    <d v="2016-06-28T09:41:35"/>
    <s v="2016"/>
    <s v="Ma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s v="technology"/>
    <s v="wearables"/>
    <x v="678"/>
    <d v="2016-05-21T09:02:18"/>
    <s v="2016"/>
    <s v="April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s v="technology"/>
    <s v="wearables"/>
    <x v="679"/>
    <d v="2016-09-03T16:41:49"/>
    <s v="2016"/>
    <s v="Jul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s v="technology"/>
    <s v="wearables"/>
    <x v="680"/>
    <d v="2014-09-17T12:02:11"/>
    <s v="2014"/>
    <s v="August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  <s v="2016"/>
    <s v="September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s v="technology"/>
    <s v="wearables"/>
    <x v="682"/>
    <d v="2017-03-14T17:22:02"/>
    <s v="2017"/>
    <s v="Februar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s v="technology"/>
    <s v="wearables"/>
    <x v="683"/>
    <d v="2016-10-31T21:36:04"/>
    <s v="2016"/>
    <s v="September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s v="technology"/>
    <s v="wearables"/>
    <x v="684"/>
    <d v="2014-07-25T03:00:00"/>
    <s v="2014"/>
    <s v="June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s v="technology"/>
    <s v="wearables"/>
    <x v="685"/>
    <d v="2015-01-12T20:47:52"/>
    <s v="2014"/>
    <s v="November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d v="2015-08-03T16:09:30"/>
    <s v="2015"/>
    <s v="Jul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s v="technology"/>
    <s v="wearables"/>
    <x v="687"/>
    <d v="2017-02-05T18:00:53"/>
    <s v="2016"/>
    <s v="December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  <s v="2015"/>
    <s v="Septem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s v="technology"/>
    <s v="wearables"/>
    <x v="689"/>
    <d v="2016-12-08T04:59:00"/>
    <s v="2016"/>
    <s v="November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s v="technology"/>
    <s v="wearables"/>
    <x v="690"/>
    <d v="2016-09-09T06:00:00"/>
    <s v="2016"/>
    <s v="Jul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  <s v="2015"/>
    <s v="June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s v="technology"/>
    <s v="wearables"/>
    <x v="692"/>
    <d v="2016-12-22T09:01:03"/>
    <s v="2016"/>
    <s v="November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s v="technology"/>
    <s v="wearables"/>
    <x v="693"/>
    <d v="2015-04-30T19:23:47"/>
    <s v="2015"/>
    <s v="March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s v="technology"/>
    <s v="wearables"/>
    <x v="694"/>
    <d v="2017-02-01T15:55:59"/>
    <s v="2017"/>
    <s v="Jan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s v="technology"/>
    <s v="wearables"/>
    <x v="695"/>
    <d v="2014-10-31T12:30:20"/>
    <s v="2014"/>
    <s v="October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696"/>
    <d v="2014-07-25T22:15:02"/>
    <s v="2014"/>
    <s v="Jun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s v="technology"/>
    <s v="wearables"/>
    <x v="697"/>
    <d v="2016-02-03T12:33:09"/>
    <s v="2016"/>
    <s v="Jan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s v="technology"/>
    <s v="wearables"/>
    <x v="698"/>
    <d v="2014-09-18T02:00:00"/>
    <s v="2014"/>
    <s v="August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s v="technology"/>
    <s v="wearables"/>
    <x v="699"/>
    <d v="2013-11-22T16:00:00"/>
    <s v="2013"/>
    <s v="Octo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s v="technology"/>
    <s v="wearables"/>
    <x v="700"/>
    <d v="2017-01-10T16:31:21"/>
    <s v="2016"/>
    <s v="December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s v="technology"/>
    <s v="wearables"/>
    <x v="701"/>
    <d v="2014-07-23T15:54:40"/>
    <s v="2014"/>
    <s v="June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s v="technology"/>
    <s v="wearables"/>
    <x v="702"/>
    <d v="2016-11-24T18:26:27"/>
    <s v="2016"/>
    <s v="Octo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s v="technology"/>
    <s v="wearables"/>
    <x v="703"/>
    <d v="2017-01-31T23:32:00"/>
    <s v="2016"/>
    <s v="December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s v="technology"/>
    <s v="wearables"/>
    <x v="704"/>
    <d v="2017-02-20T04:37:48"/>
    <s v="2016"/>
    <s v="December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s v="technology"/>
    <s v="wearables"/>
    <x v="705"/>
    <d v="2017-01-21T11:47:58"/>
    <s v="2016"/>
    <s v="December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d v="2016-12-14T18:39:00"/>
    <s v="2016"/>
    <s v="Nov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s v="technology"/>
    <s v="wearables"/>
    <x v="707"/>
    <d v="2017-01-01T15:55:27"/>
    <s v="2016"/>
    <s v="November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s v="technology"/>
    <s v="wearables"/>
    <x v="708"/>
    <d v="2014-09-13T13:56:40"/>
    <s v="2014"/>
    <s v="Jul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s v="technology"/>
    <s v="wearables"/>
    <x v="709"/>
    <d v="2014-12-05T00:59:19"/>
    <s v="2014"/>
    <s v="November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d v="2014-08-20T00:44:00"/>
    <s v="2014"/>
    <s v="Jul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s v="technology"/>
    <s v="wearables"/>
    <x v="711"/>
    <d v="2016-12-14T12:01:08"/>
    <s v="2016"/>
    <s v="Nov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s v="technology"/>
    <s v="wearables"/>
    <x v="712"/>
    <d v="2016-02-14T16:20:32"/>
    <s v="2016"/>
    <s v="Jan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s v="technology"/>
    <s v="wearables"/>
    <x v="713"/>
    <d v="2016-06-05T12:42:12"/>
    <s v="2016"/>
    <s v="Ma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s v="technology"/>
    <s v="wearables"/>
    <x v="714"/>
    <d v="2017-02-28T18:54:42"/>
    <s v="2016"/>
    <s v="December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s v="technology"/>
    <s v="wearables"/>
    <x v="715"/>
    <d v="2015-11-05T03:10:40"/>
    <s v="2015"/>
    <s v="September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s v="technology"/>
    <s v="wearables"/>
    <x v="716"/>
    <d v="2014-12-01T00:00:00"/>
    <s v="2014"/>
    <s v="October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s v="technology"/>
    <s v="wearables"/>
    <x v="717"/>
    <d v="2014-09-05T20:30:02"/>
    <s v="2014"/>
    <s v="August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  <s v="2017"/>
    <s v="Jan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s v="technology"/>
    <s v="wearables"/>
    <x v="719"/>
    <d v="2016-02-23T00:57:56"/>
    <s v="2016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s v="publishing"/>
    <s v="nonfiction"/>
    <x v="720"/>
    <d v="2012-01-29T15:34:51"/>
    <s v="2012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s v="publishing"/>
    <s v="nonfiction"/>
    <x v="721"/>
    <d v="2014-08-01T13:43:27"/>
    <s v="2014"/>
    <s v="June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s v="publishing"/>
    <s v="nonfiction"/>
    <x v="722"/>
    <d v="2012-04-08T18:19:38"/>
    <s v="2012"/>
    <s v="March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s v="publishing"/>
    <s v="nonfiction"/>
    <x v="723"/>
    <d v="2015-07-30T03:59:00"/>
    <s v="2015"/>
    <s v="June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s v="publishing"/>
    <s v="nonfiction"/>
    <x v="724"/>
    <d v="2011-06-30T15:19:23"/>
    <s v="2011"/>
    <s v="May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s v="publishing"/>
    <s v="nonfiction"/>
    <x v="725"/>
    <d v="2015-12-13T15:01:52"/>
    <s v="2015"/>
    <s v="Nov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s v="publishing"/>
    <s v="nonfiction"/>
    <x v="726"/>
    <d v="2013-04-12T01:01:27"/>
    <s v="2013"/>
    <s v="March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s v="publishing"/>
    <s v="nonfiction"/>
    <x v="727"/>
    <d v="2013-01-14T21:20:00"/>
    <s v="2012"/>
    <s v="December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s v="publishing"/>
    <s v="nonfiction"/>
    <x v="728"/>
    <d v="2011-08-21T20:05:57"/>
    <s v="2011"/>
    <s v="Jul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  <s v="2012"/>
    <s v="Jul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s v="publishing"/>
    <s v="nonfiction"/>
    <x v="730"/>
    <d v="2011-12-07T17:53:11"/>
    <s v="2011"/>
    <s v="Nov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  <s v="2011"/>
    <s v="December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  <s v="2013"/>
    <s v="Jul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s v="publishing"/>
    <s v="nonfiction"/>
    <x v="733"/>
    <d v="2013-12-20T10:04:52"/>
    <s v="2013"/>
    <s v="November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s v="publishing"/>
    <s v="nonfiction"/>
    <x v="734"/>
    <d v="2015-05-09T05:00:00"/>
    <s v="2015"/>
    <s v="April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s v="publishing"/>
    <s v="nonfiction"/>
    <x v="735"/>
    <d v="2014-12-04T00:39:00"/>
    <s v="2014"/>
    <s v="Nov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s v="publishing"/>
    <s v="nonfiction"/>
    <x v="736"/>
    <d v="2013-11-21T04:59:00"/>
    <s v="2013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s v="publishing"/>
    <s v="nonfiction"/>
    <x v="737"/>
    <d v="2014-02-14T20:00:00"/>
    <s v="2014"/>
    <s v="Janu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s v="publishing"/>
    <s v="nonfiction"/>
    <x v="738"/>
    <d v="2014-12-01T04:59:00"/>
    <s v="2014"/>
    <s v="Octo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s v="publishing"/>
    <s v="nonfiction"/>
    <x v="739"/>
    <d v="2014-08-11T12:03:49"/>
    <s v="2014"/>
    <s v="Jul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s v="publishing"/>
    <s v="nonfiction"/>
    <x v="740"/>
    <d v="2015-06-21T03:31:22"/>
    <s v="2015"/>
    <s v="June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s v="publishing"/>
    <s v="nonfiction"/>
    <x v="741"/>
    <d v="2013-06-11T15:33:26"/>
    <s v="2013"/>
    <s v="Ma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s v="publishing"/>
    <s v="nonfiction"/>
    <x v="742"/>
    <d v="2014-03-21T21:01:52"/>
    <s v="2014"/>
    <s v="Febru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  <s v="2012"/>
    <s v="March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s v="publishing"/>
    <s v="nonfiction"/>
    <x v="744"/>
    <d v="2012-12-13T22:58:23"/>
    <s v="2012"/>
    <s v="Nov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s v="publishing"/>
    <s v="nonfiction"/>
    <x v="745"/>
    <d v="2013-05-03T13:44:05"/>
    <s v="2013"/>
    <s v="April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s v="publishing"/>
    <s v="nonfiction"/>
    <x v="746"/>
    <d v="2012-09-23T03:59:00"/>
    <s v="2012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s v="publishing"/>
    <s v="nonfiction"/>
    <x v="747"/>
    <d v="2015-01-15T10:54:00"/>
    <s v="2014"/>
    <s v="December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s v="publishing"/>
    <s v="nonfiction"/>
    <x v="748"/>
    <d v="2014-08-10T20:19:26"/>
    <s v="2014"/>
    <s v="July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s v="publishing"/>
    <s v="nonfiction"/>
    <x v="749"/>
    <d v="2017-01-28T22:35:30"/>
    <s v="2016"/>
    <s v="December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s v="publishing"/>
    <s v="nonfiction"/>
    <x v="750"/>
    <d v="2013-02-24T21:04:32"/>
    <s v="2013"/>
    <s v="Jan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s v="publishing"/>
    <s v="nonfiction"/>
    <x v="751"/>
    <d v="2011-08-04T15:07:55"/>
    <s v="2011"/>
    <s v="June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s v="publishing"/>
    <s v="nonfiction"/>
    <x v="752"/>
    <d v="2016-10-16T11:00:00"/>
    <s v="2016"/>
    <s v="Septem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  <s v="2015"/>
    <s v="Jan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s v="publishing"/>
    <s v="nonfiction"/>
    <x v="754"/>
    <d v="2013-01-05T17:58:41"/>
    <s v="2012"/>
    <s v="December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s v="publishing"/>
    <s v="nonfiction"/>
    <x v="755"/>
    <d v="2013-05-20T00:41:00"/>
    <s v="2013"/>
    <s v="April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s v="publishing"/>
    <s v="nonfiction"/>
    <x v="756"/>
    <d v="2011-04-18T17:24:19"/>
    <s v="2011"/>
    <s v="February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  <s v="2012"/>
    <s v="November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  <s v="2010"/>
    <s v="September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s v="publishing"/>
    <s v="nonfiction"/>
    <x v="759"/>
    <d v="2014-07-09T07:55:39"/>
    <s v="2014"/>
    <s v="Ma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d v="2016-11-26T19:20:13"/>
    <s v="2016"/>
    <s v="October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s v="publishing"/>
    <s v="fiction"/>
    <x v="761"/>
    <d v="2014-02-02T18:02:06"/>
    <s v="2014"/>
    <s v="January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d v="2016-12-04T06:00:00"/>
    <s v="2016"/>
    <s v="Nov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s v="publishing"/>
    <s v="fiction"/>
    <x v="763"/>
    <d v="2013-08-15T10:43:28"/>
    <s v="2013"/>
    <s v="July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d v="2015-09-10T04:09:21"/>
    <s v="2015"/>
    <s v="August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s v="publishing"/>
    <s v="fiction"/>
    <x v="765"/>
    <d v="2014-10-19T13:01:24"/>
    <s v="2014"/>
    <s v="Septem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d v="2015-02-16T18:48:03"/>
    <s v="2015"/>
    <s v="January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  <x v="767"/>
    <d v="2015-05-21T03:26:50"/>
    <s v="2015"/>
    <s v="April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d v="2013-12-16T04:58:10"/>
    <s v="2013"/>
    <s v="Nov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s v="publishing"/>
    <s v="fiction"/>
    <x v="769"/>
    <d v="2013-12-26T23:54:54"/>
    <s v="2013"/>
    <s v="Nov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d v="2013-02-24T23:59:29"/>
    <s v="2013"/>
    <s v="January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s v="publishing"/>
    <s v="fiction"/>
    <x v="771"/>
    <d v="2016-01-30T19:46:42"/>
    <s v="2015"/>
    <s v="December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s v="publishing"/>
    <s v="fiction"/>
    <x v="772"/>
    <d v="2009-11-01T03:59:00"/>
    <s v="2009"/>
    <s v="Septem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s v="publishing"/>
    <s v="fiction"/>
    <x v="773"/>
    <d v="2015-05-10T23:01:00"/>
    <s v="2015"/>
    <s v="April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s v="publishing"/>
    <s v="fiction"/>
    <x v="774"/>
    <d v="2014-02-23T18:43:38"/>
    <s v="2014"/>
    <s v="January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s v="publishing"/>
    <s v="fiction"/>
    <x v="775"/>
    <d v="2011-12-16T01:26:35"/>
    <s v="2011"/>
    <s v="November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s v="publishing"/>
    <s v="fiction"/>
    <x v="776"/>
    <d v="2015-10-11T05:00:00"/>
    <s v="2015"/>
    <s v="Septem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s v="publishing"/>
    <s v="fiction"/>
    <x v="777"/>
    <d v="2013-07-31T23:32:57"/>
    <s v="201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  <x v="778"/>
    <d v="2014-04-30T16:51:20"/>
    <s v="2014"/>
    <s v="March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s v="publishing"/>
    <s v="fiction"/>
    <x v="779"/>
    <d v="2010-10-15T04:00:00"/>
    <s v="2010"/>
    <s v="September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780"/>
    <d v="2011-05-03T16:10:25"/>
    <s v="2011"/>
    <s v="April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s v="music"/>
    <s v="rock"/>
    <x v="781"/>
    <d v="2013-06-08T00:01:14"/>
    <s v="2013"/>
    <s v="May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782"/>
    <d v="2012-08-25T18:11:42"/>
    <s v="2012"/>
    <s v="July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s v="music"/>
    <s v="rock"/>
    <x v="783"/>
    <d v="2012-04-27T22:00:00"/>
    <s v="2012"/>
    <s v="March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s v="music"/>
    <s v="rock"/>
    <x v="784"/>
    <d v="2014-03-17T02:35:19"/>
    <s v="2014"/>
    <s v="February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s v="music"/>
    <s v="rock"/>
    <x v="785"/>
    <d v="2013-02-28T14:15:15"/>
    <s v="2013"/>
    <s v="Janu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s v="music"/>
    <s v="rock"/>
    <x v="786"/>
    <d v="2012-05-11T15:47:00"/>
    <s v="2012"/>
    <s v="March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s v="music"/>
    <s v="rock"/>
    <x v="787"/>
    <d v="2013-11-01T15:03:46"/>
    <s v="2013"/>
    <s v="October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s v="music"/>
    <s v="rock"/>
    <x v="788"/>
    <d v="2012-07-07T03:59:00"/>
    <s v="2012"/>
    <s v="Ma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s v="music"/>
    <s v="rock"/>
    <x v="789"/>
    <d v="2013-01-21T07:59:00"/>
    <s v="2013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s v="music"/>
    <s v="rock"/>
    <x v="790"/>
    <d v="2013-02-01T01:08:59"/>
    <s v="2013"/>
    <s v="Jan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s v="music"/>
    <s v="rock"/>
    <x v="791"/>
    <d v="2013-11-13T05:59:00"/>
    <s v="2013"/>
    <s v="October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s v="music"/>
    <s v="rock"/>
    <x v="792"/>
    <d v="2013-11-07T21:58:03"/>
    <s v="2013"/>
    <s v="Octo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s v="music"/>
    <s v="rock"/>
    <x v="793"/>
    <d v="2013-07-03T04:59:00"/>
    <s v="2013"/>
    <s v="June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s v="music"/>
    <s v="rock"/>
    <x v="794"/>
    <d v="2011-09-05T17:06:00"/>
    <s v="2011"/>
    <s v="July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s v="music"/>
    <s v="rock"/>
    <x v="795"/>
    <d v="2012-04-07T04:59:00"/>
    <s v="2012"/>
    <s v="February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s v="music"/>
    <s v="rock"/>
    <x v="796"/>
    <d v="2013-09-15T21:10:00"/>
    <s v="2013"/>
    <s v="August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s v="music"/>
    <s v="rock"/>
    <x v="797"/>
    <d v="2012-04-29T04:00:00"/>
    <s v="2012"/>
    <s v="March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s v="music"/>
    <s v="rock"/>
    <x v="798"/>
    <d v="2014-09-30T14:09:47"/>
    <s v="2014"/>
    <s v="August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s v="music"/>
    <s v="rock"/>
    <x v="799"/>
    <d v="2012-04-27T16:00:46"/>
    <s v="2012"/>
    <s v="March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s v="music"/>
    <s v="rock"/>
    <x v="800"/>
    <d v="2014-09-11T10:24:14"/>
    <s v="2014"/>
    <s v="August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s v="music"/>
    <s v="rock"/>
    <x v="801"/>
    <d v="2011-07-01T19:05:20"/>
    <s v="2011"/>
    <s v="June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s v="music"/>
    <s v="rock"/>
    <x v="802"/>
    <d v="2012-09-17T04:05:00"/>
    <s v="2012"/>
    <s v="August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s v="music"/>
    <s v="rock"/>
    <x v="803"/>
    <d v="2011-05-29T01:00:00"/>
    <s v="2011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804"/>
    <d v="2011-07-23T03:59:00"/>
    <s v="2011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805"/>
    <d v="2011-07-16T23:00:00"/>
    <s v="2011"/>
    <s v="May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s v="music"/>
    <s v="rock"/>
    <x v="806"/>
    <d v="2011-09-07T16:35:39"/>
    <s v="2011"/>
    <s v="August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s v="music"/>
    <s v="rock"/>
    <x v="807"/>
    <d v="2017-03-01T02:00:00"/>
    <s v="2017"/>
    <s v="January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808"/>
    <d v="2014-12-22T04:59:00"/>
    <s v="2014"/>
    <s v="November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s v="music"/>
    <s v="rock"/>
    <x v="809"/>
    <d v="2014-01-19T20:00:30"/>
    <s v="2013"/>
    <s v="December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810"/>
    <d v="2012-09-01T01:21:02"/>
    <s v="2012"/>
    <s v="August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811"/>
    <d v="2013-07-10T16:52:00"/>
    <s v="2013"/>
    <s v="June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s v="music"/>
    <s v="rock"/>
    <x v="812"/>
    <d v="2013-03-01T13:58:00"/>
    <s v="2013"/>
    <s v="January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813"/>
    <d v="2012-07-20T23:02:45"/>
    <s v="2012"/>
    <s v="June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s v="music"/>
    <s v="rock"/>
    <x v="814"/>
    <d v="2011-05-31T18:04:00"/>
    <s v="2011"/>
    <s v="May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815"/>
    <d v="2014-11-01T22:01:43"/>
    <s v="2014"/>
    <s v="October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s v="music"/>
    <s v="rock"/>
    <x v="816"/>
    <d v="2013-04-09T06:30:00"/>
    <s v="2013"/>
    <s v="March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s v="music"/>
    <s v="rock"/>
    <x v="817"/>
    <d v="2012-03-11T04:59:00"/>
    <s v="2012"/>
    <s v="January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s v="music"/>
    <s v="rock"/>
    <x v="818"/>
    <d v="2012-08-07T17:01:00"/>
    <s v="2012"/>
    <s v="July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s v="music"/>
    <s v="rock"/>
    <x v="819"/>
    <d v="2013-12-21T04:44:00"/>
    <s v="2013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s v="music"/>
    <s v="rock"/>
    <x v="820"/>
    <d v="2014-06-09T05:00:00"/>
    <s v="2014"/>
    <s v="May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821"/>
    <d v="2015-05-04T04:01:00"/>
    <s v="2015"/>
    <s v="March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s v="music"/>
    <s v="rock"/>
    <x v="822"/>
    <d v="2012-10-05T22:44:10"/>
    <s v="2012"/>
    <s v="September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s v="music"/>
    <s v="rock"/>
    <x v="823"/>
    <d v="2015-03-22T22:20:52"/>
    <s v="2015"/>
    <s v="February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s v="music"/>
    <s v="rock"/>
    <x v="824"/>
    <d v="2010-04-18T06:59:00"/>
    <s v="2010"/>
    <s v="March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s v="music"/>
    <s v="rock"/>
    <x v="825"/>
    <d v="2012-10-29T07:21:24"/>
    <s v="2012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s v="music"/>
    <s v="rock"/>
    <x v="826"/>
    <d v="2012-03-25T23:55:30"/>
    <s v="2012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s v="music"/>
    <s v="rock"/>
    <x v="827"/>
    <d v="2012-02-14T19:49:00"/>
    <s v="2012"/>
    <s v="Jan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828"/>
    <d v="2012-06-25T16:24:00"/>
    <s v="2012"/>
    <s v="June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d v="2016-07-13T19:14:00"/>
    <s v="2016"/>
    <s v="May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s v="music"/>
    <s v="rock"/>
    <x v="830"/>
    <d v="2013-03-22T11:37:05"/>
    <s v="2013"/>
    <s v="February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s v="music"/>
    <s v="rock"/>
    <x v="831"/>
    <d v="2012-04-27T15:31:34"/>
    <s v="2012"/>
    <s v="March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s v="music"/>
    <s v="rock"/>
    <x v="832"/>
    <d v="2012-01-21T08:13:00"/>
    <s v="2011"/>
    <s v="November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s v="music"/>
    <s v="rock"/>
    <x v="833"/>
    <d v="2014-04-19T21:04:35"/>
    <s v="2014"/>
    <s v="March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s v="music"/>
    <s v="rock"/>
    <x v="834"/>
    <d v="2013-07-01T03:59:00"/>
    <s v="2013"/>
    <s v="Ma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s v="music"/>
    <s v="rock"/>
    <x v="835"/>
    <d v="2012-05-19T03:00:00"/>
    <s v="2012"/>
    <s v="April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s v="music"/>
    <s v="rock"/>
    <x v="836"/>
    <d v="2013-10-07T01:21:58"/>
    <s v="2013"/>
    <s v="September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s v="music"/>
    <s v="rock"/>
    <x v="837"/>
    <d v="2014-05-01T23:57:42"/>
    <s v="2014"/>
    <s v="Apri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s v="music"/>
    <s v="rock"/>
    <x v="838"/>
    <d v="2012-01-17T21:33:05"/>
    <s v="2011"/>
    <s v="December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s v="music"/>
    <s v="rock"/>
    <x v="839"/>
    <d v="2012-09-22T18:19:16"/>
    <s v="2012"/>
    <s v="August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s v="music"/>
    <s v="metal"/>
    <x v="840"/>
    <d v="2016-09-24T05:26:27"/>
    <s v="2016"/>
    <s v="August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s v="music"/>
    <s v="metal"/>
    <x v="841"/>
    <d v="2014-11-10T21:07:43"/>
    <s v="2014"/>
    <s v="Octo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s v="music"/>
    <s v="metal"/>
    <x v="842"/>
    <d v="2013-10-14T03:59:00"/>
    <s v="2013"/>
    <s v="Septem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s v="music"/>
    <s v="metal"/>
    <x v="843"/>
    <d v="2016-12-08T08:00:00"/>
    <s v="2016"/>
    <s v="Nov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s v="music"/>
    <s v="metal"/>
    <x v="844"/>
    <d v="2014-11-01T04:59:00"/>
    <s v="2014"/>
    <s v="September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s v="music"/>
    <s v="metal"/>
    <x v="845"/>
    <d v="2016-09-05T03:59:00"/>
    <s v="2016"/>
    <s v="July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846"/>
    <d v="2014-03-10T14:00:00"/>
    <s v="2014"/>
    <s v="February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847"/>
    <d v="2015-07-10T19:09:36"/>
    <s v="2015"/>
    <s v="June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d v="2015-04-14T19:00:33"/>
    <s v="2015"/>
    <s v="March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s v="music"/>
    <s v="metal"/>
    <x v="849"/>
    <d v="2015-03-16T02:34:24"/>
    <s v="2015"/>
    <s v="February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s v="music"/>
    <s v="metal"/>
    <x v="850"/>
    <d v="2016-04-25T04:59:00"/>
    <s v="2016"/>
    <s v="March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s v="music"/>
    <s v="metal"/>
    <x v="851"/>
    <d v="2016-07-31T19:45:00"/>
    <s v="2016"/>
    <s v="June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s v="music"/>
    <s v="metal"/>
    <x v="852"/>
    <d v="2016-10-24T21:00:00"/>
    <s v="2016"/>
    <s v="October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d v="2015-02-16T19:58:29"/>
    <s v="2015"/>
    <s v="January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s v="music"/>
    <s v="metal"/>
    <x v="854"/>
    <d v="2016-12-28T05:05:46"/>
    <s v="2016"/>
    <s v="November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s v="music"/>
    <s v="metal"/>
    <x v="855"/>
    <d v="2016-07-24T03:00:17"/>
    <s v="2016"/>
    <s v="Jun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856"/>
    <d v="2016-10-25T19:00:00"/>
    <s v="2016"/>
    <s v="August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d v="2015-11-25T14:57:11"/>
    <s v="2015"/>
    <s v="Octo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s v="music"/>
    <s v="metal"/>
    <x v="858"/>
    <d v="2015-04-15T22:59:00"/>
    <s v="2015"/>
    <s v="March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s v="music"/>
    <s v="metal"/>
    <x v="859"/>
    <d v="2015-06-04T00:00:00"/>
    <s v="2015"/>
    <s v="May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s v="music"/>
    <s v="jazz"/>
    <x v="860"/>
    <d v="2013-11-22T12:35:13"/>
    <s v="2013"/>
    <s v="Octo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s v="music"/>
    <s v="jazz"/>
    <x v="861"/>
    <d v="2016-09-16T23:10:04"/>
    <s v="2016"/>
    <s v="August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s v="music"/>
    <s v="jazz"/>
    <x v="862"/>
    <d v="2013-11-11T14:19:08"/>
    <s v="2013"/>
    <s v="October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  <x v="863"/>
    <d v="2012-02-12T02:49:26"/>
    <s v="2012"/>
    <s v="Jan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s v="music"/>
    <s v="jazz"/>
    <x v="864"/>
    <d v="2013-10-16T09:59:00"/>
    <s v="2013"/>
    <s v="Septem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s v="music"/>
    <s v="jazz"/>
    <x v="865"/>
    <d v="2013-01-16T18:33:17"/>
    <s v="2012"/>
    <s v="November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s v="music"/>
    <s v="jazz"/>
    <x v="866"/>
    <d v="2015-02-28T15:10:00"/>
    <s v="2015"/>
    <s v="Jan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s v="music"/>
    <s v="jazz"/>
    <x v="867"/>
    <d v="2009-12-01T04:59:00"/>
    <s v="2009"/>
    <s v="Octo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s v="music"/>
    <s v="jazz"/>
    <x v="868"/>
    <d v="2014-01-07T00:39:58"/>
    <s v="2013"/>
    <s v="December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s v="music"/>
    <s v="jazz"/>
    <x v="869"/>
    <d v="2013-04-08T19:17:37"/>
    <s v="2013"/>
    <s v="March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  <x v="870"/>
    <d v="2013-09-01T00:32:03"/>
    <s v="2013"/>
    <s v="August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s v="music"/>
    <s v="jazz"/>
    <x v="871"/>
    <d v="2013-11-29T14:28:15"/>
    <s v="2013"/>
    <s v="Octo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s v="music"/>
    <s v="jazz"/>
    <x v="872"/>
    <d v="2011-03-10T19:48:47"/>
    <s v="2011"/>
    <s v="January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s v="music"/>
    <s v="jazz"/>
    <x v="873"/>
    <d v="2012-11-11T05:00:40"/>
    <s v="2012"/>
    <s v="Octo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s v="music"/>
    <s v="jazz"/>
    <x v="874"/>
    <d v="2013-05-04T14:00:34"/>
    <s v="2013"/>
    <s v="April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d v="2015-09-21T17:22:11"/>
    <s v="2015"/>
    <s v="September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s v="music"/>
    <s v="jazz"/>
    <x v="876"/>
    <d v="2013-02-04T11:55:27"/>
    <s v="2013"/>
    <s v="Jan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s v="music"/>
    <s v="jazz"/>
    <x v="877"/>
    <d v="2013-12-19T18:56:00"/>
    <s v="2013"/>
    <s v="November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  <x v="878"/>
    <d v="2010-12-23T05:35:24"/>
    <s v="2010"/>
    <s v="Nov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s v="music"/>
    <s v="jazz"/>
    <x v="879"/>
    <d v="2012-05-29T19:55:05"/>
    <s v="2012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s v="music"/>
    <s v="indie rock"/>
    <x v="880"/>
    <d v="2012-10-30T07:42:18"/>
    <s v="2012"/>
    <s v="Septem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  <x v="881"/>
    <d v="2012-01-14T06:01:26"/>
    <s v="2011"/>
    <s v="November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s v="music"/>
    <s v="indie rock"/>
    <x v="882"/>
    <d v="2011-09-06T20:39:10"/>
    <s v="2011"/>
    <s v="August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s v="music"/>
    <s v="indie rock"/>
    <x v="883"/>
    <d v="2016-03-02T22:27:15"/>
    <s v="2016"/>
    <s v="January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d v="2012-05-12T02:31:00"/>
    <s v="2012"/>
    <s v="March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885"/>
    <d v="2016-12-30T22:35:11"/>
    <s v="2016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886"/>
    <d v="2016-09-15T20:53:33"/>
    <s v="2016"/>
    <s v="August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d v="2012-05-27T23:00:55"/>
    <s v="2012"/>
    <s v="April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s v="music"/>
    <s v="indie rock"/>
    <x v="888"/>
    <d v="2011-09-01T06:00:00"/>
    <s v="2011"/>
    <s v="July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s v="music"/>
    <s v="indie rock"/>
    <x v="889"/>
    <d v="2014-10-05T18:49:03"/>
    <s v="2014"/>
    <s v="Septem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s v="music"/>
    <s v="indie rock"/>
    <x v="890"/>
    <d v="2013-11-21T17:46:19"/>
    <s v="2013"/>
    <s v="October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s v="music"/>
    <s v="indie rock"/>
    <x v="891"/>
    <d v="2014-08-21T00:45:30"/>
    <s v="2014"/>
    <s v="July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s v="music"/>
    <s v="indie rock"/>
    <x v="892"/>
    <d v="2010-08-01T04:00:00"/>
    <s v="2010"/>
    <s v="May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d v="2015-04-01T20:32:43"/>
    <s v="2015"/>
    <s v="March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s v="music"/>
    <s v="indie rock"/>
    <x v="894"/>
    <d v="2016-06-05T23:33:30"/>
    <s v="2016"/>
    <s v="Ma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s v="music"/>
    <s v="indie rock"/>
    <x v="895"/>
    <d v="2010-10-25T03:03:49"/>
    <s v="2010"/>
    <s v="September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896"/>
    <d v="2015-08-28T04:00:00"/>
    <s v="2015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d v="2012-11-28T17:31:48"/>
    <s v="2012"/>
    <s v="October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s v="music"/>
    <s v="indie rock"/>
    <x v="898"/>
    <d v="2012-01-15T18:11:50"/>
    <s v="2011"/>
    <s v="December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s v="music"/>
    <s v="indie rock"/>
    <x v="899"/>
    <d v="2011-05-28T02:22:42"/>
    <s v="2011"/>
    <s v="April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  <x v="900"/>
    <d v="2016-03-30T19:23:22"/>
    <s v="2016"/>
    <s v="February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d v="2010-06-08T19:11:00"/>
    <s v="2010"/>
    <s v="April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  <x v="902"/>
    <d v="2014-08-30T15:30:00"/>
    <s v="2014"/>
    <s v="July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  <x v="903"/>
    <d v="2012-09-23T02:25:00"/>
    <s v="2012"/>
    <s v="August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s v="music"/>
    <s v="jazz"/>
    <x v="904"/>
    <d v="2016-01-03T01:55:37"/>
    <s v="2015"/>
    <s v="December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s v="music"/>
    <s v="jazz"/>
    <x v="905"/>
    <d v="2011-01-24T05:45:26"/>
    <s v="2010"/>
    <s v="November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d v="2014-03-13T03:33:10"/>
    <s v="2014"/>
    <s v="February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d v="2011-09-11T04:37:03"/>
    <s v="2011"/>
    <s v="August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d v="2010-07-27T04:59:00"/>
    <s v="2010"/>
    <s v="June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  <x v="909"/>
    <d v="2012-07-23T04:00:00"/>
    <s v="2012"/>
    <s v="June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s v="music"/>
    <s v="jazz"/>
    <x v="910"/>
    <d v="2017-03-03T13:05:19"/>
    <s v="2017"/>
    <s v="January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d v="2014-01-24T00:07:25"/>
    <s v="2014"/>
    <s v="January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s v="music"/>
    <s v="jazz"/>
    <x v="912"/>
    <d v="2012-12-11T03:37:27"/>
    <s v="2012"/>
    <s v="Octo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s v="music"/>
    <s v="jazz"/>
    <x v="913"/>
    <d v="2012-05-05T03:20:19"/>
    <s v="2012"/>
    <s v="April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d v="2012-08-25T18:19:07"/>
    <s v="2012"/>
    <s v="July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s v="music"/>
    <s v="jazz"/>
    <x v="915"/>
    <d v="2012-03-01T04:59:00"/>
    <s v="2012"/>
    <s v="January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d v="2010-10-22T05:00:00"/>
    <s v="2010"/>
    <s v="Septem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  <x v="917"/>
    <d v="2014-07-14T02:30:00"/>
    <s v="2014"/>
    <s v="June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s v="music"/>
    <s v="jazz"/>
    <x v="918"/>
    <d v="2014-12-01T22:59:21"/>
    <s v="2014"/>
    <s v="November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  <x v="919"/>
    <d v="2012-12-19T15:24:05"/>
    <s v="2012"/>
    <s v="November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d v="2013-11-14T17:07:02"/>
    <s v="2013"/>
    <s v="Octo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  <x v="921"/>
    <d v="2011-12-12T05:06:16"/>
    <s v="2011"/>
    <s v="October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s v="music"/>
    <s v="jazz"/>
    <x v="922"/>
    <d v="2014-10-01T12:43:13"/>
    <s v="2014"/>
    <s v="August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s v="music"/>
    <s v="jazz"/>
    <x v="923"/>
    <d v="2014-11-22T00:02:03"/>
    <s v="2014"/>
    <s v="Octo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  <x v="924"/>
    <d v="2013-02-13T22:37:49"/>
    <s v="2013"/>
    <s v="Jan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s v="music"/>
    <s v="jazz"/>
    <x v="925"/>
    <d v="2013-11-27T22:08:31"/>
    <s v="2013"/>
    <s v="Octo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d v="2010-07-08T22:40:00"/>
    <s v="2010"/>
    <s v="June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d v="2012-05-14T19:44:55"/>
    <s v="2012"/>
    <s v="April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s v="music"/>
    <s v="jazz"/>
    <x v="928"/>
    <d v="2012-11-18T00:00:00"/>
    <s v="2012"/>
    <s v="September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d v="2012-04-09T04:42:49"/>
    <s v="2012"/>
    <s v="March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s v="music"/>
    <s v="jazz"/>
    <x v="930"/>
    <d v="2010-06-25T21:32:00"/>
    <s v="2010"/>
    <s v="May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s v="music"/>
    <s v="jazz"/>
    <x v="931"/>
    <d v="2014-03-16T22:00:00"/>
    <s v="2014"/>
    <s v="February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s v="music"/>
    <s v="jazz"/>
    <x v="932"/>
    <d v="2013-03-22T22:15:45"/>
    <s v="2013"/>
    <s v="February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933"/>
    <d v="2014-05-12T04:03:29"/>
    <s v="2014"/>
    <s v="March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s v="music"/>
    <s v="jazz"/>
    <x v="934"/>
    <d v="2014-05-04T06:00:00"/>
    <s v="2014"/>
    <s v="April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s v="music"/>
    <s v="jazz"/>
    <x v="935"/>
    <d v="2016-01-29T08:00:29"/>
    <s v="2015"/>
    <s v="December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d v="2012-01-18T20:00:00"/>
    <s v="2011"/>
    <s v="December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s v="music"/>
    <s v="jazz"/>
    <x v="937"/>
    <d v="2013-11-03T20:09:17"/>
    <s v="2013"/>
    <s v="October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6"/>
    <n v="25"/>
    <s v="music"/>
    <s v="jazz"/>
    <x v="938"/>
    <d v="2012-09-02T11:30:48"/>
    <s v="2012"/>
    <s v="August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s v="music"/>
    <s v="jazz"/>
    <x v="939"/>
    <d v="2013-06-30T19:58:00"/>
    <s v="2013"/>
    <s v="Ma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s v="technology"/>
    <s v="wearables"/>
    <x v="940"/>
    <d v="2015-08-11T00:12:06"/>
    <s v="2015"/>
    <s v="June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s v="technology"/>
    <s v="wearables"/>
    <x v="941"/>
    <d v="2017-02-10T02:19:05"/>
    <s v="2017"/>
    <s v="Jan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s v="technology"/>
    <s v="wearables"/>
    <x v="942"/>
    <d v="2016-02-18T20:14:20"/>
    <s v="2016"/>
    <s v="Januar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s v="technology"/>
    <s v="wearables"/>
    <x v="943"/>
    <d v="2016-11-29T17:01:45"/>
    <s v="2016"/>
    <s v="Octo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s v="technology"/>
    <s v="wearables"/>
    <x v="944"/>
    <d v="2016-04-18T14:00:00"/>
    <s v="2016"/>
    <s v="March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s v="technology"/>
    <s v="wearables"/>
    <x v="945"/>
    <d v="2017-02-18T23:59:00"/>
    <s v="2016"/>
    <s v="December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s v="technology"/>
    <s v="wearables"/>
    <x v="946"/>
    <d v="2016-09-09T18:00:48"/>
    <s v="2016"/>
    <s v="August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d v="2016-06-30T18:45:06"/>
    <s v="2016"/>
    <s v="May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d v="2016-03-12T19:52:44"/>
    <s v="2016"/>
    <s v="Februar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s v="technology"/>
    <s v="wearables"/>
    <x v="949"/>
    <d v="2016-02-21T01:02:56"/>
    <s v="2015"/>
    <s v="December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s v="technology"/>
    <s v="wearables"/>
    <x v="950"/>
    <d v="2016-01-17T18:01:01"/>
    <s v="2015"/>
    <s v="December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s v="technology"/>
    <s v="wearables"/>
    <x v="951"/>
    <d v="2016-06-04T15:41:12"/>
    <s v="2016"/>
    <s v="April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s v="technology"/>
    <s v="wearables"/>
    <x v="952"/>
    <d v="2016-11-18T15:43:32"/>
    <s v="2016"/>
    <s v="Octo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  <s v="2014"/>
    <s v="December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s v="technology"/>
    <s v="wearables"/>
    <x v="954"/>
    <d v="2015-08-20T20:00:39"/>
    <s v="2015"/>
    <s v="Jul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s v="technology"/>
    <s v="wearables"/>
    <x v="955"/>
    <d v="2016-09-13T07:05:00"/>
    <s v="2016"/>
    <s v="August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s v="technology"/>
    <s v="wearables"/>
    <x v="956"/>
    <d v="2015-04-26T20:55:59"/>
    <s v="2015"/>
    <s v="Februar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s v="technology"/>
    <s v="wearables"/>
    <x v="957"/>
    <d v="2016-11-17T14:15:33"/>
    <s v="2016"/>
    <s v="Octo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s v="technology"/>
    <s v="wearables"/>
    <x v="958"/>
    <d v="2015-04-10T04:59:00"/>
    <s v="2015"/>
    <s v="March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s v="technology"/>
    <s v="wearables"/>
    <x v="959"/>
    <d v="2015-01-19T04:11:05"/>
    <s v="2014"/>
    <s v="December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s v="technology"/>
    <s v="wearables"/>
    <x v="960"/>
    <d v="2017-03-14T14:02:35"/>
    <s v="2017"/>
    <s v="January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s v="technology"/>
    <s v="wearables"/>
    <x v="961"/>
    <d v="2017-02-20T19:00:00"/>
    <s v="2017"/>
    <s v="Jan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s v="technology"/>
    <s v="wearables"/>
    <x v="962"/>
    <d v="2016-02-11T17:05:53"/>
    <s v="2016"/>
    <s v="Januar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s v="technology"/>
    <s v="wearables"/>
    <x v="963"/>
    <d v="2016-10-17T15:15:19"/>
    <s v="2016"/>
    <s v="Septem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s v="technology"/>
    <s v="wearables"/>
    <x v="964"/>
    <d v="2015-09-01T15:05:19"/>
    <s v="2015"/>
    <s v="Jul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s v="technology"/>
    <s v="wearables"/>
    <x v="965"/>
    <d v="2016-10-26T03:59:00"/>
    <s v="2016"/>
    <s v="Septem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s v="technology"/>
    <s v="wearables"/>
    <x v="966"/>
    <d v="2016-10-06T15:15:32"/>
    <s v="2016"/>
    <s v="September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s v="technology"/>
    <s v="wearables"/>
    <x v="967"/>
    <d v="2016-04-22T05:06:14"/>
    <s v="2016"/>
    <s v="Februar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s v="technology"/>
    <s v="wearables"/>
    <x v="968"/>
    <d v="2014-08-15T20:20:34"/>
    <s v="2014"/>
    <s v="Jul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s v="technology"/>
    <s v="wearables"/>
    <x v="969"/>
    <d v="2017-02-09T07:16:47"/>
    <s v="2017"/>
    <s v="Jan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  <s v="2016"/>
    <s v="December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s v="technology"/>
    <s v="wearables"/>
    <x v="971"/>
    <d v="2015-06-01T17:01:00"/>
    <s v="2015"/>
    <s v="April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s v="technology"/>
    <s v="wearables"/>
    <x v="972"/>
    <d v="2014-09-04T06:59:00"/>
    <s v="2014"/>
    <s v="August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s v="technology"/>
    <s v="wearables"/>
    <x v="973"/>
    <d v="2015-11-09T01:21:33"/>
    <s v="2015"/>
    <s v="September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s v="technology"/>
    <s v="wearables"/>
    <x v="974"/>
    <d v="2016-03-25T16:59:16"/>
    <s v="2016"/>
    <s v="Februar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s v="technology"/>
    <s v="wearables"/>
    <x v="975"/>
    <d v="2016-06-28T16:43:05"/>
    <s v="2016"/>
    <s v="April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s v="technology"/>
    <s v="wearables"/>
    <x v="976"/>
    <d v="2015-08-14T01:24:57"/>
    <s v="2015"/>
    <s v="June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s v="technology"/>
    <s v="wearables"/>
    <x v="977"/>
    <d v="2016-02-21T22:36:37"/>
    <s v="2016"/>
    <s v="Januar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s v="technology"/>
    <s v="wearables"/>
    <x v="978"/>
    <d v="2016-02-25T07:25:01"/>
    <s v="2016"/>
    <s v="Jan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s v="technology"/>
    <s v="wearables"/>
    <x v="979"/>
    <d v="2016-06-20T18:59:00"/>
    <s v="2016"/>
    <s v="Ma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s v="technology"/>
    <s v="wearables"/>
    <x v="980"/>
    <d v="2014-11-30T22:42:02"/>
    <s v="2014"/>
    <s v="Octo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s v="technology"/>
    <s v="wearables"/>
    <x v="981"/>
    <d v="2014-08-09T22:43:42"/>
    <s v="2014"/>
    <s v="Jul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s v="technology"/>
    <s v="wearables"/>
    <x v="982"/>
    <d v="2016-10-02T18:04:46"/>
    <s v="2016"/>
    <s v="Septem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s v="technology"/>
    <s v="wearables"/>
    <x v="983"/>
    <d v="2016-08-23T20:54:00"/>
    <s v="2016"/>
    <s v="July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s v="technology"/>
    <s v="wearables"/>
    <x v="984"/>
    <d v="2015-03-28T01:46:48"/>
    <s v="2015"/>
    <s v="Februar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s v="technology"/>
    <s v="wearables"/>
    <x v="985"/>
    <d v="2015-12-31T23:00:00"/>
    <s v="2015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s v="technology"/>
    <s v="wearables"/>
    <x v="986"/>
    <d v="2016-01-10T00:00:00"/>
    <s v="2015"/>
    <s v="November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s v="technology"/>
    <s v="wearables"/>
    <x v="987"/>
    <d v="2014-06-23T07:04:10"/>
    <s v="2014"/>
    <s v="May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d v="2016-10-01T08:33:45"/>
    <s v="2016"/>
    <s v="September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s v="technology"/>
    <s v="wearables"/>
    <x v="989"/>
    <d v="2016-09-28T22:24:55"/>
    <s v="2016"/>
    <s v="August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s v="technology"/>
    <s v="wearables"/>
    <x v="990"/>
    <d v="2014-09-03T18:49:24"/>
    <s v="2014"/>
    <s v="August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s v="technology"/>
    <s v="wearables"/>
    <x v="991"/>
    <d v="2016-07-12T18:51:00"/>
    <s v="2016"/>
    <s v="June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s v="technology"/>
    <s v="wearables"/>
    <x v="992"/>
    <d v="2016-05-07T21:11:59"/>
    <s v="2016"/>
    <s v="March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s v="technology"/>
    <s v="wearables"/>
    <x v="993"/>
    <d v="2016-11-12T05:00:00"/>
    <s v="2016"/>
    <s v="October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s v="technology"/>
    <s v="wearables"/>
    <x v="994"/>
    <d v="2014-11-30T22:59:00"/>
    <s v="2014"/>
    <s v="Octo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s v="technology"/>
    <s v="wearables"/>
    <x v="995"/>
    <d v="2014-11-29T16:00:00"/>
    <s v="2014"/>
    <s v="November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s v="technology"/>
    <s v="wearables"/>
    <x v="996"/>
    <d v="2014-07-27T15:27:00"/>
    <s v="2014"/>
    <s v="June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s v="technology"/>
    <s v="wearables"/>
    <x v="997"/>
    <d v="2014-11-28T03:28:17"/>
    <s v="2014"/>
    <s v="October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s v="technology"/>
    <s v="wearables"/>
    <x v="998"/>
    <d v="2015-11-19T05:03:21"/>
    <s v="2015"/>
    <s v="Octo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s v="technology"/>
    <s v="wearables"/>
    <x v="999"/>
    <d v="2014-11-13T08:02:00"/>
    <s v="2014"/>
    <s v="October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s v="technology"/>
    <s v="wearables"/>
    <x v="1000"/>
    <d v="2017-03-15T00:26:00"/>
    <s v="2017"/>
    <s v="January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  <s v="2016"/>
    <s v="December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s v="technology"/>
    <s v="wearables"/>
    <x v="1002"/>
    <d v="2015-12-17T05:59:00"/>
    <s v="2015"/>
    <s v="November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s v="technology"/>
    <s v="wearables"/>
    <x v="1003"/>
    <d v="2017-03-16T16:01:01"/>
    <s v="2017"/>
    <s v="Febru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s v="technology"/>
    <s v="wearables"/>
    <x v="1004"/>
    <d v="2016-02-18T17:00:27"/>
    <s v="2016"/>
    <s v="Januar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s v="technology"/>
    <s v="wearables"/>
    <x v="1005"/>
    <d v="2015-10-30T14:59:43"/>
    <s v="2015"/>
    <s v="September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s v="technology"/>
    <s v="wearables"/>
    <x v="1006"/>
    <d v="2014-12-12T07:11:00"/>
    <s v="2014"/>
    <s v="December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s v="technology"/>
    <s v="wearables"/>
    <x v="1007"/>
    <d v="2016-12-14T15:00:23"/>
    <s v="2016"/>
    <s v="November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s v="technology"/>
    <s v="wearables"/>
    <x v="1008"/>
    <d v="2016-12-28T19:25:15"/>
    <s v="2016"/>
    <s v="November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  <s v="2016"/>
    <s v="May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s v="technology"/>
    <s v="wearables"/>
    <x v="1010"/>
    <d v="2016-09-05T02:59:00"/>
    <s v="2016"/>
    <s v="Jul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s v="technology"/>
    <s v="wearables"/>
    <x v="1011"/>
    <d v="2014-12-18T21:33:15"/>
    <s v="2014"/>
    <s v="November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s v="technology"/>
    <s v="wearables"/>
    <x v="1012"/>
    <d v="2017-01-24T10:34:12"/>
    <s v="2016"/>
    <s v="December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s v="technology"/>
    <s v="wearables"/>
    <x v="1013"/>
    <d v="2015-12-29T20:00:00"/>
    <s v="2015"/>
    <s v="December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s v="technology"/>
    <s v="wearables"/>
    <x v="1014"/>
    <d v="2015-01-01T00:03:35"/>
    <s v="2014"/>
    <s v="November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s v="technology"/>
    <s v="wearables"/>
    <x v="1015"/>
    <d v="2015-11-25T22:04:55"/>
    <s v="2015"/>
    <s v="Octo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s v="technology"/>
    <s v="wearables"/>
    <x v="1016"/>
    <d v="2016-04-07T01:34:16"/>
    <s v="2016"/>
    <s v="Febru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s v="technology"/>
    <s v="wearables"/>
    <x v="1017"/>
    <d v="2015-11-21T17:12:15"/>
    <s v="2015"/>
    <s v="October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s v="technology"/>
    <s v="wearables"/>
    <x v="1018"/>
    <d v="2016-07-14T11:48:53"/>
    <s v="2016"/>
    <s v="June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s v="technology"/>
    <s v="wearables"/>
    <x v="1019"/>
    <d v="2015-02-04T23:22:29"/>
    <s v="2015"/>
    <s v="Jan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s v="music"/>
    <s v="electronic music"/>
    <x v="1020"/>
    <d v="2015-06-02T00:47:00"/>
    <s v="2015"/>
    <s v="May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s v="music"/>
    <s v="electronic music"/>
    <x v="1021"/>
    <d v="2015-10-17T04:00:00"/>
    <s v="2015"/>
    <s v="September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s v="music"/>
    <s v="electronic music"/>
    <x v="1022"/>
    <d v="2015-05-17T15:31:17"/>
    <s v="2015"/>
    <s v="April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s v="music"/>
    <s v="electronic music"/>
    <x v="1023"/>
    <d v="2015-06-20T22:04:21"/>
    <s v="2015"/>
    <s v="May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s v="music"/>
    <s v="electronic music"/>
    <x v="1024"/>
    <d v="2016-01-31T13:56:03"/>
    <s v="2016"/>
    <s v="Janu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s v="music"/>
    <s v="electronic music"/>
    <x v="1025"/>
    <d v="2015-03-16T19:00:37"/>
    <s v="2015"/>
    <s v="February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s v="music"/>
    <s v="electronic music"/>
    <x v="1026"/>
    <d v="2016-03-31T08:46:56"/>
    <s v="2016"/>
    <s v="Febru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s v="music"/>
    <s v="electronic music"/>
    <x v="1027"/>
    <d v="2014-10-23T00:49:07"/>
    <s v="2014"/>
    <s v="Septem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s v="music"/>
    <s v="electronic music"/>
    <x v="1028"/>
    <d v="2017-03-06T20:00:00"/>
    <s v="2017"/>
    <s v="January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s v="music"/>
    <s v="electronic music"/>
    <x v="1029"/>
    <d v="2015-04-04T21:59:00"/>
    <s v="2015"/>
    <s v="February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s v="music"/>
    <s v="electronic music"/>
    <x v="1030"/>
    <d v="2016-09-12T11:35:49"/>
    <s v="2016"/>
    <s v="August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s v="music"/>
    <s v="electronic music"/>
    <x v="1031"/>
    <d v="2015-12-16T18:20:10"/>
    <s v="2015"/>
    <s v="November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s v="music"/>
    <s v="electronic music"/>
    <x v="1032"/>
    <d v="2016-06-23T16:00:25"/>
    <s v="2016"/>
    <s v="May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s v="music"/>
    <s v="electronic music"/>
    <x v="1033"/>
    <d v="2016-12-12T17:34:40"/>
    <s v="2016"/>
    <s v="Nov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  <s v="2016"/>
    <s v="July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s v="music"/>
    <s v="electronic music"/>
    <x v="1035"/>
    <d v="2015-02-11T15:23:40"/>
    <s v="2015"/>
    <s v="Janu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s v="music"/>
    <s v="electronic music"/>
    <x v="1036"/>
    <d v="2013-01-07T08:00:00"/>
    <s v="2012"/>
    <s v="December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s v="music"/>
    <s v="electronic music"/>
    <x v="1037"/>
    <d v="2015-05-18T05:00:00"/>
    <s v="2015"/>
    <s v="Apri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s v="music"/>
    <s v="electronic music"/>
    <x v="1038"/>
    <d v="2016-03-19T04:33:43"/>
    <s v="2016"/>
    <s v="Februa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s v="music"/>
    <s v="electronic music"/>
    <x v="1039"/>
    <d v="2016-12-13T07:59:00"/>
    <s v="2016"/>
    <s v="Nov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s v="journalism"/>
    <s v="audio"/>
    <x v="1040"/>
    <d v="2016-08-27T17:00:09"/>
    <s v="2016"/>
    <s v="July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d v="2014-07-31T01:26:32"/>
    <s v="2014"/>
    <s v="July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s v="journalism"/>
    <s v="audio"/>
    <x v="1042"/>
    <d v="2014-09-12T10:00:00"/>
    <s v="2014"/>
    <s v="July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s v="journalism"/>
    <s v="audio"/>
    <x v="1043"/>
    <d v="2015-05-20T06:04:15"/>
    <s v="2015"/>
    <s v="April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s v="journalism"/>
    <s v="audio"/>
    <x v="1044"/>
    <d v="2015-03-05T20:27:00"/>
    <s v="2015"/>
    <s v="January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s v="journalism"/>
    <s v="audio"/>
    <x v="1045"/>
    <d v="2014-08-23T20:59:10"/>
    <s v="2014"/>
    <s v="July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d v="2015-12-26T20:26:00"/>
    <s v="2015"/>
    <s v="November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  <x v="1047"/>
    <d v="2014-11-05T20:38:35"/>
    <s v="2014"/>
    <s v="October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s v="journalism"/>
    <s v="audio"/>
    <x v="1048"/>
    <d v="2016-09-25T01:16:29"/>
    <s v="2016"/>
    <s v="August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d v="2016-02-12T10:20:45"/>
    <s v="2016"/>
    <s v="January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d v="2015-09-14T19:07:57"/>
    <s v="2015"/>
    <s v="August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d v="2014-08-27T00:20:25"/>
    <s v="2014"/>
    <s v="July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d v="2016-06-06T20:09:00"/>
    <s v="2016"/>
    <s v="April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d v="2017-03-06T04:08:52"/>
    <s v="2017"/>
    <s v="February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d v="2014-08-10T22:00:00"/>
    <s v="2014"/>
    <s v="July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d v="2016-03-07T23:49:05"/>
    <s v="2016"/>
    <s v="February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d v="2015-04-24T16:16:17"/>
    <s v="2015"/>
    <s v="February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d v="2016-12-04T21:54:43"/>
    <s v="2016"/>
    <s v="November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d v="2015-03-26T00:00:00"/>
    <s v="2015"/>
    <s v="February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d v="2015-03-13T17:57:36"/>
    <s v="2015"/>
    <s v="February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d v="2015-04-15T21:54:53"/>
    <s v="2015"/>
    <s v="March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d v="2016-05-02T01:00:00"/>
    <s v="2016"/>
    <s v="March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s v="journalism"/>
    <s v="audio"/>
    <x v="1062"/>
    <d v="2016-07-12T19:22:21"/>
    <s v="2016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d v="2016-08-31T00:44:22"/>
    <s v="2016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s v="games"/>
    <s v="video games"/>
    <x v="1064"/>
    <d v="2013-07-07T05:28:23"/>
    <s v="2013"/>
    <s v="Ma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  <x v="1065"/>
    <d v="2014-02-19T09:08:42"/>
    <s v="2014"/>
    <s v="January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s v="games"/>
    <s v="video games"/>
    <x v="1066"/>
    <d v="2013-08-04T23:06:22"/>
    <s v="2013"/>
    <s v="June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d v="2013-12-21T20:32:11"/>
    <s v="2013"/>
    <s v="Nov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  <x v="1068"/>
    <d v="2016-04-10T07:54:24"/>
    <s v="2016"/>
    <s v="March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s v="games"/>
    <s v="video games"/>
    <x v="1069"/>
    <d v="2013-11-26T06:30:59"/>
    <s v="2013"/>
    <s v="Octo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s v="games"/>
    <s v="video games"/>
    <x v="1070"/>
    <d v="2012-10-01T00:17:02"/>
    <s v="2012"/>
    <s v="September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d v="2015-11-17T19:04:53"/>
    <s v="2015"/>
    <s v="Octo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s v="games"/>
    <s v="video games"/>
    <x v="1072"/>
    <d v="2014-02-05T19:58:17"/>
    <s v="2014"/>
    <s v="January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s v="games"/>
    <s v="video games"/>
    <x v="1073"/>
    <d v="2011-10-16T23:09:01"/>
    <s v="2011"/>
    <s v="September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s v="games"/>
    <s v="video games"/>
    <x v="1074"/>
    <d v="2014-01-04T04:09:05"/>
    <s v="2013"/>
    <s v="December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  <x v="1075"/>
    <d v="2012-05-06T21:41:56"/>
    <s v="2012"/>
    <s v="April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s v="games"/>
    <s v="video games"/>
    <x v="1076"/>
    <d v="2014-09-11T09:04:10"/>
    <s v="2014"/>
    <s v="July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s v="games"/>
    <s v="video games"/>
    <x v="1077"/>
    <d v="2016-01-14T04:00:11"/>
    <s v="2015"/>
    <s v="December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  <x v="1078"/>
    <d v="2011-07-22T04:42:01"/>
    <s v="2011"/>
    <s v="June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s v="games"/>
    <s v="video games"/>
    <x v="1079"/>
    <d v="2016-05-14T13:35:36"/>
    <s v="2016"/>
    <s v="April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s v="games"/>
    <s v="video games"/>
    <x v="1080"/>
    <d v="2014-05-11T03:18:53"/>
    <s v="2014"/>
    <s v="April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s v="games"/>
    <s v="video games"/>
    <x v="1081"/>
    <d v="2015-01-28T22:14:52"/>
    <s v="2014"/>
    <s v="December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s v="games"/>
    <s v="video games"/>
    <x v="1082"/>
    <d v="2012-08-10T21:44:48"/>
    <s v="2012"/>
    <s v="July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s v="games"/>
    <s v="video games"/>
    <x v="1083"/>
    <d v="2014-08-02T15:49:43"/>
    <s v="2014"/>
    <s v="June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d v="2014-08-08T21:53:24"/>
    <s v="2014"/>
    <s v="July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  <x v="1085"/>
    <d v="2016-03-14T15:06:15"/>
    <s v="2016"/>
    <s v="February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s v="games"/>
    <s v="video games"/>
    <x v="1086"/>
    <d v="2014-08-24T20:48:11"/>
    <s v="2014"/>
    <s v="July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d v="2014-06-15T17:08:07"/>
    <s v="2014"/>
    <s v="May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s v="games"/>
    <s v="video games"/>
    <x v="1088"/>
    <d v="2014-04-24T19:11:07"/>
    <s v="2014"/>
    <s v="March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s v="games"/>
    <s v="video games"/>
    <x v="1089"/>
    <d v="2015-06-26T04:32:55"/>
    <s v="2015"/>
    <s v="May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s v="games"/>
    <s v="video games"/>
    <x v="1090"/>
    <d v="2015-05-29T04:27:33"/>
    <s v="2015"/>
    <s v="Apri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  <x v="1091"/>
    <d v="2016-04-10T18:41:12"/>
    <s v="2016"/>
    <s v="March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  <x v="1092"/>
    <d v="2013-01-06T00:37:18"/>
    <s v="2012"/>
    <s v="December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s v="games"/>
    <s v="video games"/>
    <x v="1093"/>
    <d v="2016-02-11T23:22:17"/>
    <s v="2016"/>
    <s v="January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s v="games"/>
    <s v="video games"/>
    <x v="1094"/>
    <d v="2011-10-09T17:07:13"/>
    <s v="2011"/>
    <s v="September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s v="games"/>
    <s v="video games"/>
    <x v="1095"/>
    <d v="2013-08-30T12:53:40"/>
    <s v="2013"/>
    <s v="July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s v="games"/>
    <s v="video games"/>
    <x v="1096"/>
    <d v="2014-10-04T03:30:00"/>
    <s v="2014"/>
    <s v="September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s v="games"/>
    <s v="video games"/>
    <x v="1097"/>
    <d v="2014-03-02T19:01:17"/>
    <s v="2014"/>
    <s v="January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s v="games"/>
    <s v="video games"/>
    <x v="1098"/>
    <d v="2014-04-13T18:18:15"/>
    <s v="2014"/>
    <s v="March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  <x v="1099"/>
    <d v="2015-05-13T20:04:28"/>
    <s v="2015"/>
    <s v="April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  <x v="1100"/>
    <d v="2016-02-14T02:39:31"/>
    <s v="2016"/>
    <s v="January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s v="games"/>
    <s v="video games"/>
    <x v="1101"/>
    <d v="2016-07-14T18:12:00"/>
    <s v="2016"/>
    <s v="June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s v="games"/>
    <s v="video games"/>
    <x v="1102"/>
    <d v="2013-12-09T05:59:00"/>
    <s v="2013"/>
    <s v="October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s v="games"/>
    <s v="video games"/>
    <x v="1103"/>
    <d v="2016-06-18T05:19:50"/>
    <s v="2016"/>
    <s v="April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s v="games"/>
    <s v="video games"/>
    <x v="1104"/>
    <d v="2014-06-11T09:50:21"/>
    <s v="2014"/>
    <s v="May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s v="games"/>
    <s v="video games"/>
    <x v="1105"/>
    <d v="2014-03-24T02:15:27"/>
    <s v="2014"/>
    <s v="February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s v="games"/>
    <s v="video games"/>
    <x v="1106"/>
    <d v="2012-04-04T16:46:15"/>
    <s v="2012"/>
    <s v="March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d v="2014-07-23T20:40:24"/>
    <s v="2014"/>
    <s v="June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s v="games"/>
    <s v="video games"/>
    <x v="1108"/>
    <d v="2012-04-13T14:17:15"/>
    <s v="2012"/>
    <s v="February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s v="games"/>
    <s v="video games"/>
    <x v="1109"/>
    <d v="2016-11-18T19:03:10"/>
    <s v="2016"/>
    <s v="October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s v="games"/>
    <s v="video games"/>
    <x v="1110"/>
    <d v="2012-12-07T22:23:42"/>
    <s v="2012"/>
    <s v="November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  <x v="1111"/>
    <d v="2016-01-08T04:53:10"/>
    <s v="2015"/>
    <s v="December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s v="games"/>
    <s v="video games"/>
    <x v="1112"/>
    <d v="2015-01-19T08:30:00"/>
    <s v="2014"/>
    <s v="November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  <x v="1113"/>
    <d v="2014-08-14T23:27:00"/>
    <s v="2014"/>
    <s v="July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s v="games"/>
    <s v="video games"/>
    <x v="1114"/>
    <d v="2013-10-09T08:18:07"/>
    <s v="2013"/>
    <s v="Septem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s v="games"/>
    <s v="video games"/>
    <x v="1115"/>
    <d v="2016-03-30T15:41:35"/>
    <s v="2016"/>
    <s v="February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s v="games"/>
    <s v="video games"/>
    <x v="1116"/>
    <d v="2012-06-09T20:20:08"/>
    <s v="2012"/>
    <s v="April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s v="games"/>
    <s v="video games"/>
    <x v="1117"/>
    <d v="2015-12-25T14:21:53"/>
    <s v="2015"/>
    <s v="Nov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s v="games"/>
    <s v="video games"/>
    <x v="1118"/>
    <d v="2014-04-05T02:59:39"/>
    <s v="2014"/>
    <s v="March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s v="games"/>
    <s v="video games"/>
    <x v="1119"/>
    <d v="2014-04-06T19:01:04"/>
    <s v="2014"/>
    <s v="March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d v="2011-10-28T20:56:40"/>
    <s v="2011"/>
    <s v="September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s v="games"/>
    <s v="video games"/>
    <x v="1121"/>
    <d v="2016-03-13T21:25:16"/>
    <s v="2016"/>
    <s v="February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d v="2013-05-30T16:53:45"/>
    <s v="2013"/>
    <s v="May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s v="games"/>
    <s v="video games"/>
    <x v="1123"/>
    <d v="2014-04-19T12:34:08"/>
    <s v="2014"/>
    <s v="March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s v="games"/>
    <s v="mobile games"/>
    <x v="1124"/>
    <d v="2015-04-30T16:00:51"/>
    <s v="2015"/>
    <s v="March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d v="2015-09-25T14:58:50"/>
    <s v="2015"/>
    <s v="July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  <x v="1126"/>
    <d v="2016-07-14T07:51:34"/>
    <s v="2016"/>
    <s v="June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s v="games"/>
    <s v="mobile games"/>
    <x v="1127"/>
    <d v="2014-11-14T21:30:00"/>
    <s v="2014"/>
    <s v="October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  <x v="1128"/>
    <d v="2014-08-07T15:35:17"/>
    <s v="2014"/>
    <s v="July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s v="games"/>
    <s v="mobile games"/>
    <x v="1129"/>
    <d v="2016-06-05T06:21:33"/>
    <s v="2016"/>
    <s v="May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s v="games"/>
    <s v="mobile games"/>
    <x v="1130"/>
    <d v="2014-11-26T00:55:00"/>
    <s v="2014"/>
    <s v="September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d v="2015-12-24T21:47:48"/>
    <s v="2015"/>
    <s v="November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s v="games"/>
    <s v="mobile games"/>
    <x v="1132"/>
    <d v="2017-01-01T02:46:11"/>
    <s v="2016"/>
    <s v="December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s v="games"/>
    <s v="mobile games"/>
    <x v="1133"/>
    <d v="2014-07-31T09:46:21"/>
    <s v="2014"/>
    <s v="July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1134"/>
    <d v="2014-11-29T04:33:00"/>
    <s v="2014"/>
    <s v="November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d v="2016-08-06T23:44:54"/>
    <s v="2016"/>
    <s v="July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s v="games"/>
    <s v="mobile games"/>
    <x v="1136"/>
    <d v="2015-12-19T16:07:09"/>
    <s v="2015"/>
    <s v="Nov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s v="games"/>
    <s v="mobile games"/>
    <x v="1137"/>
    <d v="2016-04-23T19:40:21"/>
    <s v="2016"/>
    <s v="March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s v="games"/>
    <s v="mobile games"/>
    <x v="1138"/>
    <d v="2017-01-21T21:45:31"/>
    <s v="2017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s v="games"/>
    <s v="mobile games"/>
    <x v="1139"/>
    <d v="2015-01-01T08:20:26"/>
    <s v="2014"/>
    <s v="December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d v="2015-08-06T11:05:21"/>
    <s v="2015"/>
    <s v="July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d v="2015-07-09T16:47:30"/>
    <s v="2015"/>
    <s v="June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d v="2015-02-17T00:08:47"/>
    <s v="2015"/>
    <s v="January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s v="games"/>
    <s v="mobile games"/>
    <x v="1143"/>
    <d v="2015-12-17T04:38:46"/>
    <s v="2015"/>
    <s v="November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d v="2015-04-29T04:22:00"/>
    <s v="2015"/>
    <s v="March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s v="food"/>
    <s v="food trucks"/>
    <x v="1145"/>
    <d v="2014-10-02T17:56:32"/>
    <s v="2014"/>
    <s v="August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s v="food"/>
    <s v="food trucks"/>
    <x v="1146"/>
    <d v="2014-05-02T22:52:53"/>
    <s v="2014"/>
    <s v="March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d v="2014-10-19T23:19:43"/>
    <s v="2014"/>
    <s v="August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s v="food"/>
    <s v="food trucks"/>
    <x v="1148"/>
    <d v="2016-12-01T05:06:21"/>
    <s v="2016"/>
    <s v="November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  <x v="1149"/>
    <d v="2016-06-16T17:02:46"/>
    <s v="2016"/>
    <s v="May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  <x v="1150"/>
    <d v="2016-01-08T22:54:35"/>
    <s v="2015"/>
    <s v="November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d v="2015-09-07T02:27:43"/>
    <s v="2015"/>
    <s v="August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s v="food"/>
    <s v="food trucks"/>
    <x v="1152"/>
    <d v="2015-05-15T17:01:52"/>
    <s v="2015"/>
    <s v="April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s v="food"/>
    <s v="food trucks"/>
    <x v="1153"/>
    <d v="2015-06-18T17:08:25"/>
    <s v="2015"/>
    <s v="May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s v="food"/>
    <s v="food trucks"/>
    <x v="1154"/>
    <d v="2015-09-06T02:36:46"/>
    <s v="2015"/>
    <s v="August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s v="food"/>
    <s v="food trucks"/>
    <x v="1155"/>
    <d v="2014-08-14T18:20:08"/>
    <s v="2014"/>
    <s v="July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d v="2015-02-24T01:42:42"/>
    <s v="2015"/>
    <s v="Jan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s v="food"/>
    <s v="food trucks"/>
    <x v="1157"/>
    <d v="2014-12-05T16:04:40"/>
    <s v="2014"/>
    <s v="Octo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s v="food"/>
    <s v="food trucks"/>
    <x v="1158"/>
    <d v="2014-12-09T02:12:08"/>
    <s v="2014"/>
    <s v="November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d v="2015-06-30T15:45:00"/>
    <s v="2015"/>
    <s v="May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s v="food"/>
    <s v="food trucks"/>
    <x v="1160"/>
    <d v="2015-03-28T02:43:06"/>
    <s v="2015"/>
    <s v="February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d v="2015-05-19T15:06:29"/>
    <s v="2015"/>
    <s v="April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s v="food"/>
    <s v="food trucks"/>
    <x v="1162"/>
    <d v="2014-09-25T16:24:24"/>
    <s v="2014"/>
    <s v="August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d v="2014-08-09T17:22:00"/>
    <s v="2014"/>
    <s v="July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d v="2016-06-18T17:23:02"/>
    <s v="2016"/>
    <s v="May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s v="food"/>
    <s v="food trucks"/>
    <x v="1165"/>
    <d v="2014-07-06T05:08:50"/>
    <s v="2014"/>
    <s v="June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s v="food"/>
    <s v="food trucks"/>
    <x v="1166"/>
    <d v="2015-06-26T04:00:00"/>
    <s v="2015"/>
    <s v="May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s v="food"/>
    <s v="food trucks"/>
    <x v="1167"/>
    <d v="2014-09-12T17:38:15"/>
    <s v="2014"/>
    <s v="August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s v="food"/>
    <s v="food trucks"/>
    <x v="1168"/>
    <d v="2016-09-22T01:17:45"/>
    <s v="2016"/>
    <s v="August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s v="food"/>
    <s v="food trucks"/>
    <x v="1169"/>
    <d v="2015-02-22T08:29:23"/>
    <s v="2015"/>
    <s v="January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  <x v="1170"/>
    <d v="2015-05-30T21:26:11"/>
    <s v="2015"/>
    <s v="April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  <x v="1171"/>
    <d v="2014-11-13T20:18:47"/>
    <s v="2014"/>
    <s v="October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d v="2014-08-20T16:22:32"/>
    <s v="2014"/>
    <s v="July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s v="food"/>
    <s v="food trucks"/>
    <x v="1173"/>
    <d v="2015-08-03T04:27:37"/>
    <s v="2015"/>
    <s v="June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s v="food"/>
    <s v="food trucks"/>
    <x v="1174"/>
    <d v="2016-05-08T20:12:07"/>
    <s v="2016"/>
    <s v="April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s v="food"/>
    <s v="food trucks"/>
    <x v="1175"/>
    <d v="2015-07-15T17:28:59"/>
    <s v="2015"/>
    <s v="June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s v="food"/>
    <s v="food trucks"/>
    <x v="1176"/>
    <d v="2017-03-06T13:00:00"/>
    <s v="2017"/>
    <s v="January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d v="2014-10-15T15:51:36"/>
    <s v="2014"/>
    <s v="Septem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s v="food"/>
    <s v="food trucks"/>
    <x v="1178"/>
    <d v="2014-08-16T21:44:12"/>
    <s v="2014"/>
    <s v="July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s v="food"/>
    <s v="food trucks"/>
    <x v="1179"/>
    <d v="2015-10-28T17:17:07"/>
    <s v="2015"/>
    <s v="September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s v="food"/>
    <s v="food trucks"/>
    <x v="1180"/>
    <d v="2014-06-28T19:21:54"/>
    <s v="2014"/>
    <s v="May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s v="food"/>
    <s v="food trucks"/>
    <x v="1181"/>
    <d v="2015-03-01T08:08:41"/>
    <s v="2015"/>
    <s v="January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  <x v="1182"/>
    <d v="2017-01-12T16:42:00"/>
    <s v="2016"/>
    <s v="December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1183"/>
    <d v="2016-11-02T03:59:00"/>
    <s v="2016"/>
    <s v="Octo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s v="photography"/>
    <s v="photobooks"/>
    <x v="1184"/>
    <d v="2017-02-06T14:23:31"/>
    <s v="2017"/>
    <s v="Jan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s v="photography"/>
    <s v="photobooks"/>
    <x v="1185"/>
    <d v="2015-06-08T04:00:00"/>
    <s v="2015"/>
    <s v="Ma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s v="photography"/>
    <s v="photobooks"/>
    <x v="1186"/>
    <d v="2015-06-01T22:42:00"/>
    <s v="2015"/>
    <s v="April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s v="photography"/>
    <s v="photobooks"/>
    <x v="1187"/>
    <d v="2015-05-17T18:00:00"/>
    <s v="2015"/>
    <s v="April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s v="photography"/>
    <s v="photobooks"/>
    <x v="1188"/>
    <d v="2016-12-28T16:49:00"/>
    <s v="2016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s v="photography"/>
    <s v="photobooks"/>
    <x v="1189"/>
    <d v="2016-06-29T23:29:55"/>
    <s v="2016"/>
    <s v="June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  <s v="2014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s v="photography"/>
    <s v="photobooks"/>
    <x v="1191"/>
    <d v="2016-03-20T13:29:20"/>
    <s v="2016"/>
    <s v="Februar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  <s v="2017"/>
    <s v="Jan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s v="photography"/>
    <s v="photobooks"/>
    <x v="1193"/>
    <d v="2016-04-09T17:37:33"/>
    <s v="2016"/>
    <s v="Februar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s v="photography"/>
    <s v="photobooks"/>
    <x v="1194"/>
    <d v="2015-04-08T11:42:59"/>
    <s v="2015"/>
    <s v="March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  <s v="2015"/>
    <s v="October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s v="photography"/>
    <s v="photobooks"/>
    <x v="1196"/>
    <d v="2015-12-18T19:38:59"/>
    <s v="2015"/>
    <s v="Nov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s v="photography"/>
    <s v="photobooks"/>
    <x v="1197"/>
    <d v="2016-06-13T05:59:00"/>
    <s v="2016"/>
    <s v="Ma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s v="photography"/>
    <s v="photobooks"/>
    <x v="1198"/>
    <d v="2015-12-31T03:00:00"/>
    <s v="2015"/>
    <s v="Nov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s v="photography"/>
    <s v="photobooks"/>
    <x v="1199"/>
    <d v="2015-07-08T18:30:00"/>
    <s v="2015"/>
    <s v="June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s v="photography"/>
    <s v="photobooks"/>
    <x v="1200"/>
    <d v="2015-04-16T11:27:36"/>
    <s v="2015"/>
    <s v="March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s v="photography"/>
    <s v="photobooks"/>
    <x v="1201"/>
    <d v="2016-07-15T14:34:06"/>
    <s v="2016"/>
    <s v="Jun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s v="photography"/>
    <s v="photobooks"/>
    <x v="1202"/>
    <d v="2015-06-27T06:55:54"/>
    <s v="2015"/>
    <s v="Ma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s v="photography"/>
    <s v="photobooks"/>
    <x v="1203"/>
    <d v="2015-05-31T14:45:27"/>
    <s v="201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s v="photography"/>
    <s v="photobooks"/>
    <x v="1204"/>
    <d v="2015-12-04T05:00:00"/>
    <s v="2015"/>
    <s v="Octo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s v="photography"/>
    <s v="photobooks"/>
    <x v="1205"/>
    <d v="2015-06-13T12:09:11"/>
    <s v="2015"/>
    <s v="Ma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  <s v="2017"/>
    <s v="Februar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s v="photography"/>
    <s v="photobooks"/>
    <x v="1207"/>
    <d v="2016-03-31T10:00:00"/>
    <s v="2016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s v="photography"/>
    <s v="photobooks"/>
    <x v="1208"/>
    <d v="2016-03-24T16:01:04"/>
    <s v="2016"/>
    <s v="Februar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  <s v="2017"/>
    <s v="Januar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s v="photography"/>
    <s v="photobooks"/>
    <x v="1210"/>
    <d v="2015-05-31T21:00:00"/>
    <s v="2015"/>
    <s v="Ma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  <s v="2016"/>
    <s v="Ma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s v="photography"/>
    <s v="photobooks"/>
    <x v="1212"/>
    <d v="2015-11-27T01:00:00"/>
    <s v="2015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s v="photography"/>
    <s v="photobooks"/>
    <x v="1213"/>
    <d v="2017-01-31T18:08:20"/>
    <s v="2016"/>
    <s v="December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  <s v="2015"/>
    <s v="April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s v="photography"/>
    <s v="photobooks"/>
    <x v="1215"/>
    <d v="2014-05-30T22:09:16"/>
    <s v="2014"/>
    <s v="April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s v="photography"/>
    <s v="photobooks"/>
    <x v="1216"/>
    <d v="2015-10-02T23:03:00"/>
    <s v="2015"/>
    <s v="August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s v="photography"/>
    <s v="photobooks"/>
    <x v="1217"/>
    <d v="2016-07-14T19:25:40"/>
    <s v="2016"/>
    <s v="June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s v="photography"/>
    <s v="photobooks"/>
    <x v="1218"/>
    <d v="2015-11-01T03:00:00"/>
    <s v="2015"/>
    <s v="October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s v="photography"/>
    <s v="photobooks"/>
    <x v="1219"/>
    <d v="2016-10-20T11:05:13"/>
    <s v="2016"/>
    <s v="September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s v="photography"/>
    <s v="photobooks"/>
    <x v="1220"/>
    <d v="2015-08-25T15:05:12"/>
    <s v="2015"/>
    <s v="Jul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s v="photography"/>
    <s v="photobooks"/>
    <x v="1221"/>
    <d v="2016-12-04T00:00:00"/>
    <s v="2016"/>
    <s v="November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s v="photography"/>
    <s v="photobooks"/>
    <x v="1222"/>
    <d v="2016-04-01T04:00:00"/>
    <s v="2016"/>
    <s v="March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s v="photography"/>
    <s v="photobooks"/>
    <x v="1223"/>
    <d v="2016-11-10T05:15:09"/>
    <s v="2016"/>
    <s v="October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s v="music"/>
    <s v="world music"/>
    <x v="1224"/>
    <d v="2014-06-06T13:11:42"/>
    <s v="2014"/>
    <s v="April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s v="music"/>
    <s v="world music"/>
    <x v="1225"/>
    <d v="2013-10-22T21:44:38"/>
    <s v="2013"/>
    <s v="August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s v="music"/>
    <s v="world music"/>
    <x v="1226"/>
    <d v="2014-04-21T01:00:00"/>
    <s v="2014"/>
    <s v="March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d v="2014-08-07T07:00:00"/>
    <s v="2014"/>
    <s v="July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s v="music"/>
    <s v="world music"/>
    <x v="1228"/>
    <d v="2011-09-28T17:30:08"/>
    <s v="2011"/>
    <s v="July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s v="music"/>
    <s v="world music"/>
    <x v="1229"/>
    <d v="2012-04-16T16:00:00"/>
    <s v="2012"/>
    <s v="March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d v="2011-02-24T23:20:30"/>
    <s v="2011"/>
    <s v="January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d v="2015-08-28T01:00:00"/>
    <s v="2015"/>
    <s v="July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  <x v="1232"/>
    <d v="2013-10-06T20:21:10"/>
    <s v="2013"/>
    <s v="August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s v="music"/>
    <s v="world music"/>
    <x v="1233"/>
    <d v="2012-02-21T22:46:14"/>
    <s v="2012"/>
    <s v="January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d v="2015-02-02T18:55:42"/>
    <s v="2015"/>
    <s v="Jan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s v="music"/>
    <s v="world music"/>
    <x v="1235"/>
    <d v="2013-12-15T03:14:59"/>
    <s v="2013"/>
    <s v="November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d v="2012-07-28T16:00:00"/>
    <s v="2012"/>
    <s v="July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d v="2012-08-24T06:47:45"/>
    <s v="2012"/>
    <s v="August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s v="music"/>
    <s v="world music"/>
    <x v="1238"/>
    <d v="2011-08-06T14:38:56"/>
    <s v="2011"/>
    <s v="July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d v="2012-01-05T23:06:07"/>
    <s v="2011"/>
    <s v="December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s v="music"/>
    <s v="world music"/>
    <x v="1240"/>
    <d v="2013-07-12T21:51:00"/>
    <s v="2013"/>
    <s v="Ma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s v="music"/>
    <s v="world music"/>
    <x v="1241"/>
    <d v="2014-11-03T05:59:00"/>
    <s v="2014"/>
    <s v="October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s v="music"/>
    <s v="world music"/>
    <x v="1242"/>
    <d v="2011-09-11T13:18:00"/>
    <s v="2011"/>
    <s v="August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s v="music"/>
    <s v="world music"/>
    <x v="1243"/>
    <d v="2011-07-08T21:00:00"/>
    <s v="2011"/>
    <s v="Ma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s v="music"/>
    <s v="rock"/>
    <x v="1244"/>
    <d v="2013-04-22T21:00:00"/>
    <s v="2013"/>
    <s v="March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s v="music"/>
    <s v="rock"/>
    <x v="1245"/>
    <d v="2014-06-14T14:23:54"/>
    <s v="2014"/>
    <s v="May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1246"/>
    <d v="2011-12-06T02:02:29"/>
    <s v="2011"/>
    <s v="October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s v="music"/>
    <s v="rock"/>
    <x v="1247"/>
    <d v="2013-05-06T07:00:55"/>
    <s v="2013"/>
    <s v="Apri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s v="music"/>
    <s v="rock"/>
    <x v="1248"/>
    <d v="2014-06-13T06:59:00"/>
    <s v="2014"/>
    <s v="May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s v="music"/>
    <s v="rock"/>
    <x v="1249"/>
    <d v="2012-07-07T17:46:51"/>
    <s v="2012"/>
    <s v="Jun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s v="music"/>
    <s v="rock"/>
    <x v="1250"/>
    <d v="2014-09-06T15:25:31"/>
    <s v="2014"/>
    <s v="July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s v="music"/>
    <s v="rock"/>
    <x v="1251"/>
    <d v="2011-09-25T19:32:47"/>
    <s v="2011"/>
    <s v="July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s v="music"/>
    <s v="rock"/>
    <x v="1252"/>
    <d v="2013-10-24T23:42:49"/>
    <s v="2013"/>
    <s v="Septem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s v="music"/>
    <s v="rock"/>
    <x v="1253"/>
    <d v="2014-09-03T18:48:27"/>
    <s v="2014"/>
    <s v="August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s v="music"/>
    <s v="rock"/>
    <x v="1254"/>
    <d v="2011-01-01T04:59:00"/>
    <s v="2010"/>
    <s v="November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s v="music"/>
    <s v="rock"/>
    <x v="1255"/>
    <d v="2013-12-01T21:17:32"/>
    <s v="2013"/>
    <s v="Nov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s v="music"/>
    <s v="rock"/>
    <x v="1256"/>
    <d v="2012-02-12T22:03:51"/>
    <s v="2012"/>
    <s v="Jan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s v="music"/>
    <s v="rock"/>
    <x v="1257"/>
    <d v="2011-04-03T01:03:10"/>
    <s v="2011"/>
    <s v="Febru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s v="music"/>
    <s v="rock"/>
    <x v="1258"/>
    <d v="2013-08-31T14:40:12"/>
    <s v="2013"/>
    <s v="August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s v="music"/>
    <s v="rock"/>
    <x v="1259"/>
    <d v="2014-06-09T03:59:00"/>
    <s v="2014"/>
    <s v="May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s v="music"/>
    <s v="rock"/>
    <x v="1260"/>
    <d v="2014-02-26T20:13:40"/>
    <s v="2014"/>
    <s v="January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s v="music"/>
    <s v="rock"/>
    <x v="1261"/>
    <d v="2014-01-29T08:13:47"/>
    <s v="2013"/>
    <s v="December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s v="music"/>
    <s v="rock"/>
    <x v="1262"/>
    <d v="2014-02-16T18:18:12"/>
    <s v="2014"/>
    <s v="January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1263"/>
    <d v="2014-03-29T01:00:00"/>
    <s v="2014"/>
    <s v="February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s v="music"/>
    <s v="rock"/>
    <x v="1264"/>
    <d v="2013-10-29T15:54:43"/>
    <s v="2013"/>
    <s v="Septem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s v="music"/>
    <s v="rock"/>
    <x v="1265"/>
    <d v="2010-11-30T15:43:35"/>
    <s v="2010"/>
    <s v="October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s v="music"/>
    <s v="rock"/>
    <x v="1266"/>
    <d v="2014-01-11T21:02:25"/>
    <s v="2013"/>
    <s v="December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s v="music"/>
    <s v="rock"/>
    <x v="1267"/>
    <d v="2013-07-24T14:02:38"/>
    <s v="2013"/>
    <s v="June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s v="music"/>
    <s v="rock"/>
    <x v="1268"/>
    <d v="2013-09-20T20:17:27"/>
    <s v="2013"/>
    <s v="August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s v="music"/>
    <s v="rock"/>
    <x v="1269"/>
    <d v="2016-04-16T00:00:00"/>
    <s v="2016"/>
    <s v="March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s v="music"/>
    <s v="rock"/>
    <x v="1270"/>
    <d v="2012-03-25T19:34:02"/>
    <s v="2012"/>
    <s v="January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s v="music"/>
    <s v="rock"/>
    <x v="1271"/>
    <d v="2013-11-13T17:24:19"/>
    <s v="2013"/>
    <s v="Octo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1272"/>
    <d v="2010-06-15T04:00:00"/>
    <s v="2010"/>
    <s v="April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s v="music"/>
    <s v="rock"/>
    <x v="1273"/>
    <d v="2014-08-31T17:31:31"/>
    <s v="2014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s v="music"/>
    <s v="rock"/>
    <x v="1274"/>
    <d v="2012-08-30T16:33:45"/>
    <s v="2012"/>
    <s v="July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s v="music"/>
    <s v="rock"/>
    <x v="1275"/>
    <d v="2013-08-07T20:49:47"/>
    <s v="2013"/>
    <s v="July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s v="music"/>
    <s v="rock"/>
    <x v="1276"/>
    <d v="2009-09-01T04:00:00"/>
    <s v="2009"/>
    <s v="July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s v="music"/>
    <s v="rock"/>
    <x v="1277"/>
    <d v="2012-09-04T13:29:07"/>
    <s v="2012"/>
    <s v="July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s v="music"/>
    <s v="rock"/>
    <x v="1278"/>
    <d v="2014-06-25T02:00:00"/>
    <s v="2014"/>
    <s v="Ma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s v="music"/>
    <s v="rock"/>
    <x v="1279"/>
    <d v="2014-03-24T01:22:50"/>
    <s v="2014"/>
    <s v="February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s v="music"/>
    <s v="rock"/>
    <x v="1280"/>
    <d v="2011-03-01T18:10:54"/>
    <s v="2010"/>
    <s v="December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s v="music"/>
    <s v="rock"/>
    <x v="1281"/>
    <d v="2013-07-28T17:50:36"/>
    <s v="201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s v="music"/>
    <s v="rock"/>
    <x v="1282"/>
    <d v="2013-12-09T04:59:00"/>
    <s v="2013"/>
    <s v="November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s v="music"/>
    <s v="rock"/>
    <x v="1283"/>
    <d v="2013-03-11T04:00:00"/>
    <s v="2013"/>
    <s v="February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1284"/>
    <d v="2016-12-31T16:59:00"/>
    <s v="2016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s v="theater"/>
    <s v="plays"/>
    <x v="1285"/>
    <d v="2015-06-20T13:59:35"/>
    <s v="2015"/>
    <s v="June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s v="theater"/>
    <s v="plays"/>
    <x v="1286"/>
    <d v="2015-02-17T14:00:00"/>
    <s v="2015"/>
    <s v="February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d v="2015-06-12T14:54:16"/>
    <s v="2015"/>
    <s v="April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s v="theater"/>
    <s v="plays"/>
    <x v="1288"/>
    <d v="2016-08-10T04:00:00"/>
    <s v="2016"/>
    <s v="July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s v="theater"/>
    <s v="plays"/>
    <x v="1289"/>
    <d v="2017-01-04T03:14:05"/>
    <s v="2016"/>
    <s v="Decemb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s v="theater"/>
    <s v="plays"/>
    <x v="1290"/>
    <d v="2015-04-23T06:59:00"/>
    <s v="2015"/>
    <s v="March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s v="theater"/>
    <s v="plays"/>
    <x v="1291"/>
    <d v="2015-04-07T07:00:00"/>
    <s v="2015"/>
    <s v="March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1292"/>
    <d v="2015-10-06T22:59:00"/>
    <s v="2015"/>
    <s v="Septemb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s v="theater"/>
    <s v="plays"/>
    <x v="1293"/>
    <d v="2015-11-14T17:49:31"/>
    <s v="2015"/>
    <s v="Octob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1294"/>
    <d v="2015-10-19T11:00:00"/>
    <s v="2015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s v="theater"/>
    <s v="plays"/>
    <x v="1295"/>
    <d v="2015-07-29T17:00:00"/>
    <s v="2015"/>
    <s v="June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s v="theater"/>
    <s v="plays"/>
    <x v="1296"/>
    <d v="2016-03-14T00:12:53"/>
    <s v="2016"/>
    <s v="February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s v="theater"/>
    <s v="plays"/>
    <x v="1297"/>
    <d v="2016-05-01T17:55:58"/>
    <s v="2016"/>
    <s v="April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s v="theater"/>
    <s v="plays"/>
    <x v="1298"/>
    <d v="2016-04-28T16:20:32"/>
    <s v="2016"/>
    <s v="March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1299"/>
    <d v="2015-07-14T19:32:39"/>
    <s v="2015"/>
    <s v="June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d v="2016-06-01T18:57:00"/>
    <s v="2016"/>
    <s v="Apri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s v="theater"/>
    <s v="plays"/>
    <x v="1301"/>
    <d v="2015-07-21T03:00:00"/>
    <s v="2015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d v="2016-12-01T02:23:31"/>
    <s v="2016"/>
    <s v="Novemb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s v="theater"/>
    <s v="plays"/>
    <x v="1303"/>
    <d v="2016-07-31T11:00:00"/>
    <s v="2016"/>
    <s v="July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s v="technology"/>
    <s v="wearables"/>
    <x v="1304"/>
    <d v="2017-03-13T03:40:05"/>
    <s v="2017"/>
    <s v="Januar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s v="technology"/>
    <s v="wearables"/>
    <x v="1305"/>
    <d v="2016-07-21T17:30:00"/>
    <s v="2016"/>
    <s v="June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s v="technology"/>
    <s v="wearables"/>
    <x v="1306"/>
    <d v="2014-12-04T10:58:54"/>
    <s v="2014"/>
    <s v="November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s v="technology"/>
    <s v="wearables"/>
    <x v="1307"/>
    <d v="2016-02-17T12:04:39"/>
    <s v="2016"/>
    <s v="January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s v="technology"/>
    <s v="wearables"/>
    <x v="1308"/>
    <d v="2016-10-08T14:43:32"/>
    <s v="2016"/>
    <s v="August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s v="technology"/>
    <s v="wearables"/>
    <x v="1309"/>
    <d v="2015-10-15T21:11:08"/>
    <s v="2015"/>
    <s v="September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s v="technology"/>
    <s v="wearables"/>
    <x v="1310"/>
    <d v="2016-08-19T16:00:50"/>
    <s v="2016"/>
    <s v="July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s v="technology"/>
    <s v="wearables"/>
    <x v="1311"/>
    <d v="2016-11-30T20:15:19"/>
    <s v="2016"/>
    <s v="October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s v="technology"/>
    <s v="wearables"/>
    <x v="1312"/>
    <d v="2015-04-18T16:52:02"/>
    <s v="2015"/>
    <s v="March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s v="technology"/>
    <s v="wearables"/>
    <x v="1313"/>
    <d v="2016-03-03T17:01:54"/>
    <s v="2016"/>
    <s v="February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s v="technology"/>
    <s v="wearables"/>
    <x v="1314"/>
    <d v="2016-10-21T16:04:20"/>
    <s v="2016"/>
    <s v="August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s v="technology"/>
    <s v="wearables"/>
    <x v="1315"/>
    <d v="2015-11-06T01:00:00"/>
    <s v="2015"/>
    <s v="October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1316"/>
    <d v="2016-02-28T23:05:09"/>
    <s v="2016"/>
    <s v="Jan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s v="technology"/>
    <s v="wearables"/>
    <x v="1317"/>
    <d v="2016-07-21T14:00:00"/>
    <s v="2016"/>
    <s v="May"/>
  </r>
  <r>
    <n v="1318"/>
    <s v="Lucky Tag: A Smart Dog Wearable That Cares (cancel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s v="technology"/>
    <s v="wearables"/>
    <x v="1318"/>
    <d v="2015-01-11T01:02:52"/>
    <s v="2014"/>
    <s v="December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s v="technology"/>
    <s v="wearables"/>
    <x v="1319"/>
    <d v="2014-07-11T16:00:00"/>
    <s v="2014"/>
    <s v="June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s v="technology"/>
    <s v="wearables"/>
    <x v="1320"/>
    <d v="2016-12-30T23:00:00"/>
    <s v="2016"/>
    <s v="December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s v="technology"/>
    <s v="wearables"/>
    <x v="1321"/>
    <d v="2016-12-23T17:58:57"/>
    <s v="2016"/>
    <s v="November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s v="technology"/>
    <s v="wearables"/>
    <x v="1322"/>
    <d v="2015-05-21T15:45:25"/>
    <s v="2015"/>
    <s v="April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s v="technology"/>
    <s v="wearables"/>
    <x v="1323"/>
    <d v="2016-04-26T06:55:00"/>
    <s v="2016"/>
    <s v="March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s v="technology"/>
    <s v="wearables"/>
    <x v="1324"/>
    <d v="2016-10-13T15:12:32"/>
    <s v="2016"/>
    <s v="September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s v="technology"/>
    <s v="wearables"/>
    <x v="1325"/>
    <d v="2016-12-30T02:03:55"/>
    <s v="2016"/>
    <s v="Nov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s v="technology"/>
    <s v="wearables"/>
    <x v="1326"/>
    <d v="2015-01-15T19:00:28"/>
    <s v="2014"/>
    <s v="December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s v="technology"/>
    <s v="wearables"/>
    <x v="1327"/>
    <d v="2015-05-29T16:17:15"/>
    <s v="2015"/>
    <s v="April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s v="technology"/>
    <s v="wearables"/>
    <x v="1328"/>
    <d v="2016-10-14T15:25:34"/>
    <s v="2016"/>
    <s v="August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s v="technology"/>
    <s v="wearables"/>
    <x v="1329"/>
    <d v="2014-12-02T06:19:05"/>
    <s v="2014"/>
    <s v="Octo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s v="technology"/>
    <s v="wearables"/>
    <x v="1330"/>
    <d v="2016-07-02T04:00:00"/>
    <s v="2016"/>
    <s v="June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s v="technology"/>
    <s v="wearables"/>
    <x v="1331"/>
    <d v="2016-08-17T12:05:54"/>
    <s v="2016"/>
    <s v="July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d v="2017-01-27T01:26:48"/>
    <s v="2016"/>
    <s v="December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d v="2014-07-16T02:33:45"/>
    <s v="2014"/>
    <s v="June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s v="technology"/>
    <s v="wearables"/>
    <x v="1334"/>
    <d v="2016-03-11T18:34:47"/>
    <s v="2016"/>
    <s v="February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s v="technology"/>
    <s v="wearables"/>
    <x v="1335"/>
    <d v="2015-12-05T22:28:22"/>
    <s v="2015"/>
    <s v="Nov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s v="technology"/>
    <s v="wearables"/>
    <x v="1336"/>
    <d v="2014-12-17T20:43:48"/>
    <s v="2014"/>
    <s v="November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s v="technology"/>
    <s v="wearables"/>
    <x v="1337"/>
    <d v="2017-03-03T13:51:19"/>
    <s v="2017"/>
    <s v="February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s v="technology"/>
    <s v="wearables"/>
    <x v="1338"/>
    <d v="2015-08-02T19:17:13"/>
    <s v="2015"/>
    <s v="July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s v="technology"/>
    <s v="wearables"/>
    <x v="1339"/>
    <d v="2014-12-08T16:31:55"/>
    <s v="2014"/>
    <s v="October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d v="2014-08-15T14:17:33"/>
    <s v="2014"/>
    <s v="Jul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s v="technology"/>
    <s v="wearables"/>
    <x v="1341"/>
    <d v="2016-10-01T14:58:37"/>
    <s v="2016"/>
    <s v="August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  <s v="2015"/>
    <s v="Jun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s v="technology"/>
    <s v="wearables"/>
    <x v="1343"/>
    <d v="2016-08-19T03:59:00"/>
    <s v="2016"/>
    <s v="June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s v="publishing"/>
    <s v="nonfiction"/>
    <x v="1344"/>
    <d v="2016-06-30T18:57:19"/>
    <s v="2016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  <s v="2014"/>
    <s v="June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s v="publishing"/>
    <s v="nonfiction"/>
    <x v="1346"/>
    <d v="2013-06-27T01:49:11"/>
    <s v="2013"/>
    <s v="May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s v="publishing"/>
    <s v="nonfiction"/>
    <x v="1347"/>
    <d v="2015-03-07T15:18:45"/>
    <s v="2015"/>
    <s v="Februa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s v="publishing"/>
    <s v="nonfiction"/>
    <x v="1348"/>
    <d v="2014-12-18T12:08:53"/>
    <s v="2014"/>
    <s v="Nov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s v="publishing"/>
    <s v="nonfiction"/>
    <x v="1349"/>
    <d v="2015-12-16T06:59:00"/>
    <s v="2015"/>
    <s v="Nov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s v="publishing"/>
    <s v="nonfiction"/>
    <x v="1350"/>
    <d v="2015-12-26T00:18:54"/>
    <s v="2015"/>
    <s v="November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s v="publishing"/>
    <s v="nonfiction"/>
    <x v="1351"/>
    <d v="2016-02-12T17:45:44"/>
    <s v="2016"/>
    <s v="Jan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s v="publishing"/>
    <s v="nonfiction"/>
    <x v="1352"/>
    <d v="2015-09-05T03:59:00"/>
    <s v="2015"/>
    <s v="July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s v="publishing"/>
    <s v="nonfiction"/>
    <x v="1353"/>
    <d v="2013-03-11T00:00:00"/>
    <s v="2013"/>
    <s v="February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s v="publishing"/>
    <s v="nonfiction"/>
    <x v="1354"/>
    <d v="2016-06-11T19:22:59"/>
    <s v="2016"/>
    <s v="May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s v="publishing"/>
    <s v="nonfiction"/>
    <x v="1355"/>
    <d v="2012-11-30T10:00:00"/>
    <s v="2012"/>
    <s v="Octo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s v="publishing"/>
    <s v="nonfiction"/>
    <x v="1356"/>
    <d v="2013-07-05T00:56:00"/>
    <s v="2013"/>
    <s v="June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s v="publishing"/>
    <s v="nonfiction"/>
    <x v="1357"/>
    <d v="2013-03-01T05:59:00"/>
    <s v="2013"/>
    <s v="Janu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s v="publishing"/>
    <s v="nonfiction"/>
    <x v="1358"/>
    <d v="2011-06-25T13:42:03"/>
    <s v="2011"/>
    <s v="May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s v="publishing"/>
    <s v="nonfiction"/>
    <x v="1359"/>
    <d v="2011-07-06T19:33:10"/>
    <s v="2011"/>
    <s v="May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s v="publishing"/>
    <s v="nonfiction"/>
    <x v="1360"/>
    <d v="2012-08-02T21:37:00"/>
    <s v="2012"/>
    <s v="July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s v="publishing"/>
    <s v="nonfiction"/>
    <x v="1361"/>
    <d v="2014-06-21T17:12:52"/>
    <s v="2014"/>
    <s v="May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  <s v="2013"/>
    <s v="July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  <s v="2016"/>
    <s v="Jan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s v="music"/>
    <s v="rock"/>
    <x v="1364"/>
    <d v="2015-01-07T16:41:46"/>
    <s v="2014"/>
    <s v="November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s v="music"/>
    <s v="rock"/>
    <x v="1365"/>
    <d v="2015-03-16T16:35:52"/>
    <s v="2015"/>
    <s v="February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s v="music"/>
    <s v="rock"/>
    <x v="1366"/>
    <d v="2014-11-27T00:54:23"/>
    <s v="2014"/>
    <s v="Octo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s v="music"/>
    <s v="rock"/>
    <x v="1367"/>
    <d v="2015-11-14T01:04:10"/>
    <s v="2015"/>
    <s v="Octo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s v="music"/>
    <s v="rock"/>
    <x v="1368"/>
    <d v="2015-06-15T04:34:54"/>
    <s v="2015"/>
    <s v="Ma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s v="music"/>
    <s v="rock"/>
    <x v="1369"/>
    <d v="2014-04-11T14:15:46"/>
    <s v="2014"/>
    <s v="March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s v="music"/>
    <s v="rock"/>
    <x v="1370"/>
    <d v="2013-10-16T00:04:50"/>
    <s v="2013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s v="music"/>
    <s v="rock"/>
    <x v="1371"/>
    <d v="2015-05-07T18:12:22"/>
    <s v="2015"/>
    <s v="April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d v="2012-07-12T17:45:32"/>
    <s v="2012"/>
    <s v="June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s v="music"/>
    <s v="rock"/>
    <x v="1373"/>
    <d v="2016-12-30T22:50:33"/>
    <s v="2016"/>
    <s v="Nov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s v="music"/>
    <s v="rock"/>
    <x v="1374"/>
    <d v="2016-03-25T02:53:08"/>
    <s v="2016"/>
    <s v="February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s v="music"/>
    <s v="rock"/>
    <x v="1375"/>
    <d v="2017-01-15T01:35:19"/>
    <s v="2016"/>
    <s v="December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s v="music"/>
    <s v="rock"/>
    <x v="1376"/>
    <d v="2016-12-03T17:03:26"/>
    <s v="2016"/>
    <s v="Nov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s v="music"/>
    <s v="rock"/>
    <x v="1377"/>
    <d v="2017-02-03T04:11:00"/>
    <s v="2017"/>
    <s v="January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s v="music"/>
    <s v="rock"/>
    <x v="1378"/>
    <d v="2016-08-01T18:13:30"/>
    <s v="2016"/>
    <s v="July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s v="music"/>
    <s v="rock"/>
    <x v="1379"/>
    <d v="2015-06-05T11:47:56"/>
    <s v="2015"/>
    <s v="May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d v="2015-06-09T02:00:00"/>
    <s v="2015"/>
    <s v="May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s v="music"/>
    <s v="rock"/>
    <x v="1381"/>
    <d v="2016-12-29T05:08:45"/>
    <s v="2016"/>
    <s v="November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s v="music"/>
    <s v="rock"/>
    <x v="1382"/>
    <d v="2013-05-06T19:12:16"/>
    <s v="2013"/>
    <s v="April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s v="music"/>
    <s v="rock"/>
    <x v="1383"/>
    <d v="2016-12-23T01:47:58"/>
    <s v="2016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s v="music"/>
    <s v="rock"/>
    <x v="1384"/>
    <d v="2015-07-05T17:38:42"/>
    <s v="2015"/>
    <s v="June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s v="music"/>
    <s v="rock"/>
    <x v="1385"/>
    <d v="2016-04-29T12:11:00"/>
    <s v="2016"/>
    <s v="March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x v="1386"/>
    <d v="2015-07-29T15:31:29"/>
    <s v="2015"/>
    <s v="June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s v="music"/>
    <s v="rock"/>
    <x v="1387"/>
    <d v="2015-06-03T04:30:00"/>
    <s v="2015"/>
    <s v="May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s v="music"/>
    <s v="rock"/>
    <x v="1388"/>
    <d v="2016-10-17T16:14:00"/>
    <s v="2016"/>
    <s v="September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s v="music"/>
    <s v="rock"/>
    <x v="1389"/>
    <d v="2016-08-13T11:32:37"/>
    <s v="2016"/>
    <s v="July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s v="music"/>
    <s v="rock"/>
    <x v="1390"/>
    <d v="2015-04-27T17:12:00"/>
    <s v="2015"/>
    <s v="March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s v="music"/>
    <s v="rock"/>
    <x v="1391"/>
    <d v="2015-08-22T04:59:00"/>
    <s v="2015"/>
    <s v="July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s v="music"/>
    <s v="rock"/>
    <x v="1392"/>
    <d v="2016-03-03T03:43:06"/>
    <s v="2016"/>
    <s v="February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s v="music"/>
    <s v="rock"/>
    <x v="1393"/>
    <d v="2016-08-01T16:22:03"/>
    <s v="2016"/>
    <s v="July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s v="music"/>
    <s v="rock"/>
    <x v="1394"/>
    <d v="2017-03-01T03:00:00"/>
    <s v="2017"/>
    <s v="January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s v="music"/>
    <s v="rock"/>
    <x v="1395"/>
    <d v="2017-01-14T21:48:01"/>
    <s v="2016"/>
    <s v="December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s v="music"/>
    <s v="rock"/>
    <x v="1396"/>
    <d v="2015-02-13T23:58:02"/>
    <s v="2015"/>
    <s v="Jan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s v="music"/>
    <s v="rock"/>
    <x v="1397"/>
    <d v="2016-10-27T21:19:00"/>
    <s v="2016"/>
    <s v="Septem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s v="music"/>
    <s v="rock"/>
    <x v="1398"/>
    <d v="2016-07-05T20:58:54"/>
    <s v="2016"/>
    <s v="June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s v="music"/>
    <s v="rock"/>
    <x v="1399"/>
    <d v="2014-10-07T00:06:13"/>
    <s v="2014"/>
    <s v="Septem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s v="music"/>
    <s v="rock"/>
    <x v="1400"/>
    <d v="2016-06-12T05:30:00"/>
    <s v="2016"/>
    <s v="Ma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s v="music"/>
    <s v="rock"/>
    <x v="1401"/>
    <d v="2013-05-26T23:54:34"/>
    <s v="2013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s v="music"/>
    <s v="rock"/>
    <x v="1402"/>
    <d v="2015-05-01T00:16:51"/>
    <s v="2015"/>
    <s v="March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s v="music"/>
    <s v="rock"/>
    <x v="1403"/>
    <d v="2013-07-26T01:30:35"/>
    <s v="2013"/>
    <s v="June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s v="publishing"/>
    <s v="translations"/>
    <x v="1404"/>
    <d v="2015-02-22T12:14:45"/>
    <s v="2015"/>
    <s v="January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s v="publishing"/>
    <s v="translations"/>
    <x v="1405"/>
    <d v="2014-11-28T17:20:01"/>
    <s v="2014"/>
    <s v="October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s v="publishing"/>
    <s v="translations"/>
    <x v="1406"/>
    <d v="2015-12-12T10:00:00"/>
    <s v="2015"/>
    <s v="Octo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  <s v="2014"/>
    <s v="July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s v="publishing"/>
    <s v="translations"/>
    <x v="1408"/>
    <d v="2015-11-13T21:55:56"/>
    <s v="2015"/>
    <s v="October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  <s v="2014"/>
    <s v="November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s v="publishing"/>
    <s v="translations"/>
    <x v="1410"/>
    <d v="2016-06-03T07:38:40"/>
    <s v="2016"/>
    <s v="April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s v="publishing"/>
    <s v="translations"/>
    <x v="1411"/>
    <d v="2015-02-06T01:25:00"/>
    <s v="2015"/>
    <s v="January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s v="publishing"/>
    <s v="translations"/>
    <x v="1412"/>
    <d v="2014-12-04T01:31:39"/>
    <s v="2014"/>
    <s v="Nov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  <s v="2015"/>
    <s v="December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  <s v="2016"/>
    <s v="December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s v="publishing"/>
    <s v="translations"/>
    <x v="1415"/>
    <d v="2015-08-16T16:13:11"/>
    <s v="2015"/>
    <s v="July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  <s v="2015"/>
    <s v="Octo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s v="publishing"/>
    <s v="translations"/>
    <x v="1417"/>
    <d v="2015-09-15T11:11:00"/>
    <s v="2015"/>
    <s v="August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  <s v="2016"/>
    <s v="Jan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s v="publishing"/>
    <s v="translations"/>
    <x v="1419"/>
    <d v="2016-10-09T10:56:59"/>
    <s v="2016"/>
    <s v="September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s v="publishing"/>
    <s v="translations"/>
    <x v="1420"/>
    <d v="2016-06-28T16:01:26"/>
    <s v="2016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  <s v="2015"/>
    <s v="Jan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s v="publishing"/>
    <s v="translations"/>
    <x v="1422"/>
    <d v="2016-09-21T05:45:04"/>
    <s v="2016"/>
    <s v="August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s v="publishing"/>
    <s v="translations"/>
    <x v="1423"/>
    <d v="2016-01-01T08:38:51"/>
    <s v="2015"/>
    <s v="December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s v="publishing"/>
    <s v="translations"/>
    <x v="1424"/>
    <d v="2016-11-15T18:13:22"/>
    <s v="2016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  <s v="2015"/>
    <s v="March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  <s v="2015"/>
    <s v="June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  <s v="2016"/>
    <s v="August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  <s v="2016"/>
    <s v="March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  <s v="2015"/>
    <s v="March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  <s v="2014"/>
    <s v="Nov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s v="publishing"/>
    <s v="translations"/>
    <x v="1431"/>
    <d v="2015-11-26T06:03:36"/>
    <s v="2015"/>
    <s v="October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  <s v="2015"/>
    <s v="Jun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s v="publishing"/>
    <s v="translations"/>
    <x v="1433"/>
    <d v="2016-12-10T11:00:00"/>
    <s v="2016"/>
    <s v="October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s v="publishing"/>
    <s v="translations"/>
    <x v="1434"/>
    <d v="2015-06-08T15:00:00"/>
    <s v="2015"/>
    <s v="May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  <s v="2015"/>
    <s v="Septem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  <s v="2016"/>
    <s v="Jan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s v="publishing"/>
    <s v="translations"/>
    <x v="1437"/>
    <d v="2014-07-13T04:59:00"/>
    <s v="2014"/>
    <s v="June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  <s v="2016"/>
    <s v="March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s v="publishing"/>
    <s v="translations"/>
    <x v="1439"/>
    <d v="2015-03-07T19:55:01"/>
    <s v="2015"/>
    <s v="February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s v="publishing"/>
    <s v="translations"/>
    <x v="1440"/>
    <d v="2016-05-26T17:57:43"/>
    <s v="2016"/>
    <s v="April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s v="publishing"/>
    <s v="translations"/>
    <x v="1441"/>
    <d v="2015-09-11T18:22:49"/>
    <s v="2015"/>
    <s v="July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  <s v="2016"/>
    <s v="April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  <s v="2016"/>
    <s v="December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  <s v="2015"/>
    <s v="July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  <s v="2015"/>
    <s v="May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  <s v="2016"/>
    <s v="April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s v="publishing"/>
    <s v="translations"/>
    <x v="1447"/>
    <d v="2016-07-08T17:32:14"/>
    <s v="2016"/>
    <s v="June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  <s v="2015"/>
    <s v="April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  <s v="2015"/>
    <s v="March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  <s v="2016"/>
    <s v="January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s v="publishing"/>
    <s v="translations"/>
    <x v="1451"/>
    <d v="2014-11-19T00:00:59"/>
    <s v="2014"/>
    <s v="October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  <s v="2014"/>
    <s v="June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  <s v="2017"/>
    <s v="March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s v="publishing"/>
    <s v="translations"/>
    <x v="1454"/>
    <d v="2016-04-24T21:59:00"/>
    <s v="2016"/>
    <s v="April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  <s v="2014"/>
    <s v="July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s v="publishing"/>
    <s v="translations"/>
    <x v="1456"/>
    <d v="2017-01-03T16:02:45"/>
    <s v="2016"/>
    <s v="December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  <s v="2015"/>
    <s v="Octo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  <s v="2014"/>
    <s v="July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  <s v="2015"/>
    <s v="November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  <s v="2014"/>
    <s v="October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s v="publishing"/>
    <s v="radio &amp; podcasts"/>
    <x v="1461"/>
    <d v="2014-10-21T00:00:00"/>
    <s v="2014"/>
    <s v="September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s v="publishing"/>
    <s v="radio &amp; podcasts"/>
    <x v="1462"/>
    <d v="2013-04-10T15:54:31"/>
    <s v="2013"/>
    <s v="March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s v="publishing"/>
    <s v="radio &amp; podcasts"/>
    <x v="1463"/>
    <d v="2013-04-07T20:52:18"/>
    <s v="2013"/>
    <s v="February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s v="publishing"/>
    <s v="radio &amp; podcasts"/>
    <x v="1464"/>
    <d v="2013-02-16T15:52:38"/>
    <s v="2013"/>
    <s v="Jan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s v="publishing"/>
    <s v="radio &amp; podcasts"/>
    <x v="1465"/>
    <d v="2012-03-22T03:00:00"/>
    <s v="2012"/>
    <s v="February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s v="publishing"/>
    <s v="radio &amp; podcasts"/>
    <x v="1466"/>
    <d v="2016-01-12T05:00:00"/>
    <s v="2015"/>
    <s v="December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  <s v="2012"/>
    <s v="Janu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s v="publishing"/>
    <s v="radio &amp; podcasts"/>
    <x v="1468"/>
    <d v="2011-06-12T00:20:49"/>
    <s v="2011"/>
    <s v="April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s v="publishing"/>
    <s v="radio &amp; podcasts"/>
    <x v="1469"/>
    <d v="2013-02-15T14:21:49"/>
    <s v="2013"/>
    <s v="Jan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s v="publishing"/>
    <s v="radio &amp; podcasts"/>
    <x v="1470"/>
    <d v="2012-12-28T19:51:03"/>
    <s v="2012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s v="publishing"/>
    <s v="radio &amp; podcasts"/>
    <x v="1471"/>
    <d v="2015-04-09T22:58:54"/>
    <s v="2015"/>
    <s v="March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s v="publishing"/>
    <s v="radio &amp; podcasts"/>
    <x v="1472"/>
    <d v="2013-10-16T13:01:43"/>
    <s v="2013"/>
    <s v="September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s v="publishing"/>
    <s v="radio &amp; podcasts"/>
    <x v="1473"/>
    <d v="2012-03-01T23:30:39"/>
    <s v="2012"/>
    <s v="January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s v="publishing"/>
    <s v="radio &amp; podcasts"/>
    <x v="1474"/>
    <d v="2013-09-13T17:28:12"/>
    <s v="2013"/>
    <s v="August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s v="publishing"/>
    <s v="radio &amp; podcasts"/>
    <x v="1475"/>
    <d v="2014-12-20T04:59:00"/>
    <s v="2014"/>
    <s v="November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s v="publishing"/>
    <s v="radio &amp; podcasts"/>
    <x v="1476"/>
    <d v="2011-09-10T01:00:22"/>
    <s v="2011"/>
    <s v="August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s v="publishing"/>
    <s v="radio &amp; podcasts"/>
    <x v="1477"/>
    <d v="2011-12-23T03:00:00"/>
    <s v="2011"/>
    <s v="Octo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s v="publishing"/>
    <s v="radio &amp; podcasts"/>
    <x v="1478"/>
    <d v="2013-05-14T20:55:13"/>
    <s v="2013"/>
    <s v="Apri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s v="publishing"/>
    <s v="radio &amp; podcasts"/>
    <x v="1479"/>
    <d v="2014-05-10T03:59:00"/>
    <s v="2014"/>
    <s v="April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s v="publishing"/>
    <s v="radio &amp; podcasts"/>
    <x v="1480"/>
    <d v="2013-07-26T17:00:00"/>
    <s v="201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  <x v="1481"/>
    <d v="2013-11-02T22:09:05"/>
    <s v="2013"/>
    <s v="October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  <x v="1482"/>
    <d v="2012-09-07T07:51:00"/>
    <s v="2012"/>
    <s v="August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s v="publishing"/>
    <s v="fiction"/>
    <x v="1483"/>
    <d v="2016-07-22T04:37:55"/>
    <s v="2016"/>
    <s v="June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d v="2012-07-21T14:51:00"/>
    <s v="2012"/>
    <s v="May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s v="publishing"/>
    <s v="fiction"/>
    <x v="1485"/>
    <d v="2015-06-20T19:06:13"/>
    <s v="2015"/>
    <s v="May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  <x v="1486"/>
    <d v="2015-02-27T04:02:41"/>
    <s v="2015"/>
    <s v="January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d v="2016-08-02T22:01:11"/>
    <s v="2016"/>
    <s v="July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  <x v="1488"/>
    <d v="2014-01-05T13:31:00"/>
    <s v="2013"/>
    <s v="December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d v="2012-11-15T15:40:52"/>
    <s v="2012"/>
    <s v="Octo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s v="publishing"/>
    <s v="fiction"/>
    <x v="1490"/>
    <d v="2013-10-02T13:27:54"/>
    <s v="2013"/>
    <s v="September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s v="publishing"/>
    <s v="fiction"/>
    <x v="1491"/>
    <d v="2015-02-15T15:38:00"/>
    <s v="2014"/>
    <s v="December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  <x v="1492"/>
    <d v="2011-06-18T21:14:06"/>
    <s v="2011"/>
    <s v="May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d v="2013-06-16T20:47:55"/>
    <s v="2013"/>
    <s v="May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s v="publishing"/>
    <s v="fiction"/>
    <x v="1494"/>
    <d v="2015-04-03T15:38:00"/>
    <s v="2015"/>
    <s v="March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d v="2011-08-27T18:57:11"/>
    <s v="2011"/>
    <s v="July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d v="2014-09-16T11:24:19"/>
    <s v="2014"/>
    <s v="July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s v="publishing"/>
    <s v="fiction"/>
    <x v="1497"/>
    <d v="2013-07-31T19:43:00"/>
    <s v="2013"/>
    <s v="June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  <x v="1498"/>
    <d v="2014-09-03T23:36:18"/>
    <s v="2014"/>
    <s v="July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  <x v="1499"/>
    <d v="2016-08-05T00:10:33"/>
    <s v="2016"/>
    <s v="June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s v="publishing"/>
    <s v="fiction"/>
    <x v="1500"/>
    <d v="2013-05-01T21:42:37"/>
    <s v="2013"/>
    <s v="April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s v="photography"/>
    <s v="photobooks"/>
    <x v="1501"/>
    <d v="2015-07-08T14:00:23"/>
    <s v="2015"/>
    <s v="June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s v="photography"/>
    <s v="photobooks"/>
    <x v="1502"/>
    <d v="2016-03-25T22:00:00"/>
    <s v="2016"/>
    <s v="Februar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s v="photography"/>
    <s v="photobooks"/>
    <x v="1503"/>
    <d v="2016-10-23T08:20:01"/>
    <s v="2016"/>
    <s v="August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s v="photography"/>
    <s v="photobooks"/>
    <x v="1504"/>
    <d v="2014-06-10T08:33:00"/>
    <s v="2014"/>
    <s v="Ma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s v="photography"/>
    <s v="photobooks"/>
    <x v="1505"/>
    <d v="2016-03-22T20:01:00"/>
    <s v="2016"/>
    <s v="Februar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s v="photography"/>
    <s v="photobooks"/>
    <x v="1506"/>
    <d v="2014-07-24T18:51:44"/>
    <s v="2014"/>
    <s v="Jun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  <s v="2010"/>
    <s v="March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s v="photography"/>
    <s v="photobooks"/>
    <x v="1508"/>
    <d v="2014-06-27T14:44:41"/>
    <s v="2014"/>
    <s v="Ma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s v="photography"/>
    <s v="photobooks"/>
    <x v="1509"/>
    <d v="2017-02-14T22:59:00"/>
    <s v="2017"/>
    <s v="Jan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s v="photography"/>
    <s v="photobooks"/>
    <x v="1510"/>
    <d v="2014-07-19T09:14:38"/>
    <s v="2014"/>
    <s v="Jun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s v="photography"/>
    <s v="photobooks"/>
    <x v="1511"/>
    <d v="2015-11-18T15:00:04"/>
    <s v="2015"/>
    <s v="Octo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s v="photography"/>
    <s v="photobooks"/>
    <x v="1512"/>
    <d v="2017-02-05T16:25:39"/>
    <s v="2017"/>
    <s v="Janu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s v="photography"/>
    <s v="photobooks"/>
    <x v="1513"/>
    <d v="2014-07-16T15:17:46"/>
    <s v="2014"/>
    <s v="June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s v="photography"/>
    <s v="photobooks"/>
    <x v="1514"/>
    <d v="2015-09-27T14:20:40"/>
    <s v="2015"/>
    <s v="August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s v="photography"/>
    <s v="photobooks"/>
    <x v="1515"/>
    <d v="2016-03-16T05:04:57"/>
    <s v="2016"/>
    <s v="Febru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s v="photography"/>
    <s v="photobooks"/>
    <x v="1516"/>
    <d v="2016-10-06T14:00:00"/>
    <s v="2016"/>
    <s v="Septem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s v="photography"/>
    <s v="photobooks"/>
    <x v="1517"/>
    <d v="2014-12-06T06:00:00"/>
    <s v="2014"/>
    <s v="November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s v="photography"/>
    <s v="photobooks"/>
    <x v="1518"/>
    <d v="2014-05-31T19:40:52"/>
    <s v="2014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s v="photography"/>
    <s v="photobooks"/>
    <x v="1519"/>
    <d v="2014-06-20T21:59:00"/>
    <s v="2014"/>
    <s v="Ma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s v="photography"/>
    <s v="photobooks"/>
    <x v="1520"/>
    <d v="2014-12-19T04:00:00"/>
    <s v="2014"/>
    <s v="Nov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s v="photography"/>
    <s v="photobooks"/>
    <x v="1521"/>
    <d v="2016-06-07T04:01:31"/>
    <s v="2016"/>
    <s v="Ma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s v="photography"/>
    <s v="photobooks"/>
    <x v="1522"/>
    <d v="2014-10-17T19:55:39"/>
    <s v="2014"/>
    <s v="Septem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s v="photography"/>
    <s v="photobooks"/>
    <x v="1523"/>
    <d v="2014-12-23T00:00:00"/>
    <s v="2014"/>
    <s v="November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  <s v="2017"/>
    <s v="Jan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s v="photography"/>
    <s v="photobooks"/>
    <x v="1525"/>
    <d v="2016-08-18T16:52:18"/>
    <s v="2016"/>
    <s v="Jul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s v="photography"/>
    <s v="photobooks"/>
    <x v="1526"/>
    <d v="2016-01-19T06:37:27"/>
    <s v="2015"/>
    <s v="December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s v="photography"/>
    <s v="photobooks"/>
    <x v="1527"/>
    <d v="2017-03-14T13:24:46"/>
    <s v="2017"/>
    <s v="Februar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s v="photography"/>
    <s v="photobooks"/>
    <x v="1528"/>
    <d v="2017-02-01T00:00:00"/>
    <s v="2017"/>
    <s v="Januar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s v="photography"/>
    <s v="photobooks"/>
    <x v="1529"/>
    <d v="2015-03-19T14:05:20"/>
    <s v="2015"/>
    <s v="Februar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s v="photography"/>
    <s v="photobooks"/>
    <x v="1530"/>
    <d v="2015-10-23T18:24:55"/>
    <s v="2015"/>
    <s v="Septem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s v="photography"/>
    <s v="photobooks"/>
    <x v="1531"/>
    <d v="2014-12-01T03:00:00"/>
    <s v="2014"/>
    <s v="October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s v="photography"/>
    <s v="photobooks"/>
    <x v="1532"/>
    <d v="2016-02-15T15:00:00"/>
    <s v="2016"/>
    <s v="Janu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s v="photography"/>
    <s v="photobooks"/>
    <x v="1533"/>
    <d v="2016-05-02T03:59:00"/>
    <s v="2016"/>
    <s v="March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s v="photography"/>
    <s v="photobooks"/>
    <x v="1534"/>
    <d v="2015-09-04T16:11:02"/>
    <s v="2015"/>
    <s v="August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s v="photography"/>
    <s v="photobooks"/>
    <x v="1535"/>
    <d v="2016-05-23T22:00:00"/>
    <s v="2016"/>
    <s v="April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s v="photography"/>
    <s v="photobooks"/>
    <x v="1536"/>
    <d v="2015-08-27T19:15:10"/>
    <s v="2015"/>
    <s v="Jul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s v="photography"/>
    <s v="photobooks"/>
    <x v="1537"/>
    <d v="2016-08-06T18:00:00"/>
    <s v="2016"/>
    <s v="Jul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s v="photography"/>
    <s v="photobooks"/>
    <x v="1538"/>
    <d v="2015-01-22T18:46:10"/>
    <s v="2014"/>
    <s v="December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s v="photography"/>
    <s v="photobooks"/>
    <x v="1539"/>
    <d v="2017-01-03T22:03:39"/>
    <s v="2016"/>
    <s v="December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s v="photography"/>
    <s v="photobooks"/>
    <x v="1540"/>
    <d v="2014-11-26T01:15:00"/>
    <s v="2014"/>
    <s v="October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s v="photography"/>
    <s v="nature"/>
    <x v="1541"/>
    <d v="2014-12-31T17:05:38"/>
    <s v="2014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d v="2015-06-30T23:55:00"/>
    <s v="2015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s v="photography"/>
    <s v="nature"/>
    <x v="1543"/>
    <d v="2014-11-22T13:13:54"/>
    <s v="2014"/>
    <s v="October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d v="2015-04-01T00:18:00"/>
    <s v="2015"/>
    <s v="February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.03"/>
    <n v="1"/>
    <s v="photography"/>
    <s v="nature"/>
    <x v="1545"/>
    <d v="2015-03-02T21:16:00"/>
    <s v="2015"/>
    <s v="Januar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s v="photography"/>
    <s v="nature"/>
    <x v="1546"/>
    <d v="2014-09-17T05:06:39"/>
    <s v="2014"/>
    <s v="Jul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d v="2017-02-23T10:14:42"/>
    <s v="2017"/>
    <s v="Februar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s v="photography"/>
    <s v="nature"/>
    <x v="1548"/>
    <d v="2015-11-08T22:10:20"/>
    <s v="2015"/>
    <s v="October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1549"/>
    <d v="2015-11-03T04:15:59"/>
    <s v="2015"/>
    <s v="Octo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s v="photography"/>
    <s v="nature"/>
    <x v="1550"/>
    <d v="2016-05-12T10:47:14"/>
    <s v="2016"/>
    <s v="April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d v="2015-05-27T19:47:19"/>
    <s v="2015"/>
    <s v="April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s v="photography"/>
    <s v="nature"/>
    <x v="1552"/>
    <d v="2014-10-01T03:59:00"/>
    <s v="2014"/>
    <s v="Septem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d v="2015-09-02T06:47:27"/>
    <s v="2015"/>
    <s v="August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d v="2015-08-02T06:03:10"/>
    <s v="2015"/>
    <s v="Jul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d v="2015-09-17T17:00:00"/>
    <s v="2015"/>
    <s v="August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s v="photography"/>
    <s v="nature"/>
    <x v="1556"/>
    <d v="2016-07-04T03:40:24"/>
    <s v="2016"/>
    <s v="Jun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d v="2014-09-20T15:40:33"/>
    <s v="2014"/>
    <s v="August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s v="photography"/>
    <s v="nature"/>
    <x v="1558"/>
    <d v="2015-08-28T12:12:00"/>
    <s v="2015"/>
    <s v="Jun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s v="photography"/>
    <s v="nature"/>
    <x v="1559"/>
    <d v="2015-04-29T01:16:39"/>
    <s v="2015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s v="photography"/>
    <s v="nature"/>
    <x v="1560"/>
    <d v="2014-11-13T01:29:53"/>
    <s v="2014"/>
    <s v="Octo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  <s v="2013"/>
    <s v="October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d v="2009-12-02T00:50:00"/>
    <s v="2009"/>
    <s v="September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s v="publishing"/>
    <s v="art books"/>
    <x v="1563"/>
    <d v="2014-03-14T16:49:11"/>
    <s v="2014"/>
    <s v="January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  <s v="2015"/>
    <s v="April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  <s v="2011"/>
    <s v="May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s v="publishing"/>
    <s v="art books"/>
    <x v="1566"/>
    <d v="2016-07-27T22:00:00"/>
    <s v="2016"/>
    <s v="June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s v="publishing"/>
    <s v="art books"/>
    <x v="1567"/>
    <d v="2014-02-17T00:00:00"/>
    <s v="2014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s v="publishing"/>
    <s v="art books"/>
    <x v="1568"/>
    <d v="2014-12-24T01:29:45"/>
    <s v="2014"/>
    <s v="November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d v="2013-05-25T16:18:34"/>
    <s v="2013"/>
    <s v="April"/>
  </r>
  <r>
    <n v="1570"/>
    <s v="BEAUTIFUL DREAMERS: An Adult Coloring Book (cancel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s v="publishing"/>
    <s v="art books"/>
    <x v="1570"/>
    <d v="2016-04-08T18:31:22"/>
    <s v="2016"/>
    <s v="March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s v="publishing"/>
    <s v="art books"/>
    <x v="1571"/>
    <d v="2015-06-19T18:28:03"/>
    <s v="2015"/>
    <s v="May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  <s v="2016"/>
    <s v="February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s v="publishing"/>
    <s v="art books"/>
    <x v="1573"/>
    <d v="2017-04-01T03:59:00"/>
    <s v="2017"/>
    <s v="February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s v="publishing"/>
    <s v="art books"/>
    <x v="1574"/>
    <d v="2015-02-17T22:15:29"/>
    <s v="2015"/>
    <s v="January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s v="publishing"/>
    <s v="art books"/>
    <x v="1575"/>
    <d v="2014-07-09T12:34:56"/>
    <s v="2014"/>
    <s v="June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  <s v="2015"/>
    <s v="May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s v="publishing"/>
    <s v="art books"/>
    <x v="1577"/>
    <d v="2012-07-24T20:20:48"/>
    <s v="2012"/>
    <s v="May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s v="publishing"/>
    <s v="art books"/>
    <x v="1578"/>
    <d v="2010-09-02T02:00:00"/>
    <s v="2010"/>
    <s v="August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s v="publishing"/>
    <s v="art books"/>
    <x v="1579"/>
    <d v="2013-08-28T23:54:51"/>
    <s v="2013"/>
    <s v="July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d v="2012-05-21T01:12:06"/>
    <s v="2012"/>
    <s v="March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  <x v="1581"/>
    <d v="2015-12-19T10:46:30"/>
    <s v="2015"/>
    <s v="November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  <s v="2015"/>
    <s v="August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s v="photography"/>
    <s v="places"/>
    <x v="1583"/>
    <d v="2014-09-25T21:43:11"/>
    <s v="2014"/>
    <s v="August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d v="2014-05-30T15:35:01"/>
    <s v="2014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  <s v="2016"/>
    <s v="December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d v="2015-04-05T01:30:22"/>
    <s v="2015"/>
    <s v="March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s v="photography"/>
    <s v="places"/>
    <x v="1587"/>
    <d v="2014-12-13T22:49:25"/>
    <s v="2014"/>
    <s v="November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d v="2015-01-31T20:12:00"/>
    <s v="2015"/>
    <s v="Januar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d v="2015-10-09T23:38:06"/>
    <s v="2015"/>
    <s v="September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s v="photography"/>
    <s v="places"/>
    <x v="1590"/>
    <d v="2015-09-23T20:34:24"/>
    <s v="2015"/>
    <s v="August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s v="photography"/>
    <s v="places"/>
    <x v="1591"/>
    <d v="2016-04-03T16:25:41"/>
    <s v="2016"/>
    <s v="March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d v="2015-03-28T00:44:45"/>
    <s v="2015"/>
    <s v="Februar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s v="photography"/>
    <s v="places"/>
    <x v="1593"/>
    <d v="2015-02-28T20:17:35"/>
    <s v="2015"/>
    <s v="Januar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  <s v="2016"/>
    <s v="March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s v="photography"/>
    <s v="places"/>
    <x v="1595"/>
    <d v="2014-06-18T20:13:00"/>
    <s v="2014"/>
    <s v="Ma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s v="photography"/>
    <s v="places"/>
    <x v="1596"/>
    <d v="2014-12-13T11:19:29"/>
    <s v="2014"/>
    <s v="October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d v="2016-09-20T08:29:57"/>
    <s v="2016"/>
    <s v="August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s v="photography"/>
    <s v="places"/>
    <x v="1598"/>
    <d v="2015-07-26T16:00:58"/>
    <s v="2015"/>
    <s v="Ma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d v="2016-04-08T11:56:16"/>
    <s v="2016"/>
    <s v="March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s v="photography"/>
    <s v="places"/>
    <x v="1600"/>
    <d v="2014-07-15T05:11:00"/>
    <s v="2014"/>
    <s v="June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s v="music"/>
    <s v="rock"/>
    <x v="1601"/>
    <d v="2011-05-05T02:13:53"/>
    <s v="2011"/>
    <s v="April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s v="music"/>
    <s v="rock"/>
    <x v="1602"/>
    <d v="2011-10-14T23:00:00"/>
    <s v="2011"/>
    <s v="September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s v="music"/>
    <s v="rock"/>
    <x v="1603"/>
    <d v="2012-01-28T04:04:19"/>
    <s v="2011"/>
    <s v="November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s v="music"/>
    <s v="rock"/>
    <x v="1604"/>
    <d v="2012-03-17T19:17:15"/>
    <s v="2012"/>
    <s v="February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s v="music"/>
    <s v="rock"/>
    <x v="1605"/>
    <d v="2011-08-01T07:00:00"/>
    <s v="2011"/>
    <s v="July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1606"/>
    <d v="2011-03-24T01:40:38"/>
    <s v="2010"/>
    <s v="December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s v="music"/>
    <s v="rock"/>
    <x v="1607"/>
    <d v="2012-06-14T19:24:11"/>
    <s v="2012"/>
    <s v="May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s v="music"/>
    <s v="rock"/>
    <x v="1608"/>
    <d v="2014-01-01T05:26:00"/>
    <s v="2013"/>
    <s v="November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s v="music"/>
    <s v="rock"/>
    <x v="1609"/>
    <d v="2011-11-02T08:00:00"/>
    <s v="2011"/>
    <s v="September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s v="music"/>
    <s v="rock"/>
    <x v="1610"/>
    <d v="2012-12-15T22:11:50"/>
    <s v="2012"/>
    <s v="November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s v="music"/>
    <s v="rock"/>
    <x v="1611"/>
    <d v="2013-06-05T00:00:32"/>
    <s v="2013"/>
    <s v="May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1612"/>
    <d v="2013-01-02T20:59:44"/>
    <s v="2012"/>
    <s v="December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s v="music"/>
    <s v="rock"/>
    <x v="1613"/>
    <d v="2012-07-22T01:40:02"/>
    <s v="2012"/>
    <s v="June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s v="music"/>
    <s v="rock"/>
    <x v="1614"/>
    <d v="2014-08-03T17:00:00"/>
    <s v="2014"/>
    <s v="June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s v="music"/>
    <s v="rock"/>
    <x v="1615"/>
    <d v="2011-12-13T02:13:16"/>
    <s v="2011"/>
    <s v="October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s v="music"/>
    <s v="rock"/>
    <x v="1616"/>
    <d v="2012-11-22T22:00:00"/>
    <s v="2012"/>
    <s v="October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s v="music"/>
    <s v="rock"/>
    <x v="1617"/>
    <d v="2013-11-01T19:00:00"/>
    <s v="2013"/>
    <s v="September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s v="music"/>
    <s v="rock"/>
    <x v="1618"/>
    <d v="2013-03-08T15:42:15"/>
    <s v="2013"/>
    <s v="January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s v="music"/>
    <s v="rock"/>
    <x v="1619"/>
    <d v="2014-09-15T04:28:06"/>
    <s v="2014"/>
    <s v="August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1620"/>
    <d v="2013-02-23T08:09:00"/>
    <s v="2013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s v="music"/>
    <s v="rock"/>
    <x v="1621"/>
    <d v="2012-05-28T03:59:00"/>
    <s v="2012"/>
    <s v="April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s v="music"/>
    <s v="rock"/>
    <x v="1622"/>
    <d v="2014-12-17T07:59:00"/>
    <s v="2014"/>
    <s v="Nov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s v="music"/>
    <s v="rock"/>
    <x v="1623"/>
    <d v="2013-08-27T16:31:29"/>
    <s v="2013"/>
    <s v="June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d v="2013-01-09T08:48:55"/>
    <s v="2012"/>
    <s v="November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s v="music"/>
    <s v="rock"/>
    <x v="1625"/>
    <d v="2012-09-11T16:47:33"/>
    <s v="2012"/>
    <s v="August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s v="music"/>
    <s v="rock"/>
    <x v="1626"/>
    <d v="2013-12-01T21:21:07"/>
    <s v="2013"/>
    <s v="Nov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1627"/>
    <d v="2012-11-26T04:59:00"/>
    <s v="2012"/>
    <s v="October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s v="music"/>
    <s v="rock"/>
    <x v="1628"/>
    <d v="2014-06-17T17:41:22"/>
    <s v="2014"/>
    <s v="May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s v="music"/>
    <s v="rock"/>
    <x v="1629"/>
    <d v="2014-02-20T20:48:53"/>
    <s v="2014"/>
    <s v="Jan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s v="music"/>
    <s v="rock"/>
    <x v="1630"/>
    <d v="2012-03-02T06:59:00"/>
    <s v="2012"/>
    <s v="Janu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s v="music"/>
    <s v="rock"/>
    <x v="1631"/>
    <d v="2012-10-12T20:37:41"/>
    <s v="2012"/>
    <s v="September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s v="music"/>
    <s v="rock"/>
    <x v="1632"/>
    <d v="2011-09-24T08:10:54"/>
    <s v="2011"/>
    <s v="July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1633"/>
    <d v="2012-01-16T05:00:00"/>
    <s v="2011"/>
    <s v="December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s v="music"/>
    <s v="rock"/>
    <x v="1634"/>
    <d v="2011-06-02T05:59:00"/>
    <s v="2011"/>
    <s v="April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s v="music"/>
    <s v="rock"/>
    <x v="1635"/>
    <d v="2016-07-11T20:51:01"/>
    <s v="2016"/>
    <s v="Ma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s v="music"/>
    <s v="rock"/>
    <x v="1636"/>
    <d v="2011-06-12T04:00:00"/>
    <s v="2011"/>
    <s v="April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x v="1637"/>
    <d v="2009-12-31T23:39:00"/>
    <s v="2009"/>
    <s v="November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1638"/>
    <d v="2013-02-28T21:25:00"/>
    <s v="2013"/>
    <s v="Jan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1639"/>
    <d v="2012-03-03T15:39:25"/>
    <s v="2012"/>
    <s v="Februa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s v="music"/>
    <s v="rock"/>
    <x v="1640"/>
    <d v="2010-08-03T01:59:00"/>
    <s v="2010"/>
    <s v="July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x v="1641"/>
    <d v="2014-12-19T14:19:04"/>
    <s v="2014"/>
    <s v="November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1642"/>
    <d v="2011-06-14T00:35:27"/>
    <s v="2011"/>
    <s v="Ma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s v="music"/>
    <s v="pop"/>
    <x v="1643"/>
    <d v="2012-09-24T19:46:52"/>
    <s v="2012"/>
    <s v="August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s v="music"/>
    <s v="pop"/>
    <x v="1644"/>
    <d v="2012-11-22T02:26:00"/>
    <s v="2012"/>
    <s v="Sept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s v="music"/>
    <s v="pop"/>
    <x v="1645"/>
    <d v="2013-09-18T14:49:00"/>
    <s v="2013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s v="music"/>
    <s v="pop"/>
    <x v="1646"/>
    <d v="2014-08-14T18:11:00"/>
    <s v="2014"/>
    <s v="Jul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s v="music"/>
    <s v="pop"/>
    <x v="1647"/>
    <d v="2012-06-09T09:49:37"/>
    <s v="2012"/>
    <s v="May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s v="music"/>
    <s v="pop"/>
    <x v="1648"/>
    <d v="2011-03-20T15:54:42"/>
    <s v="2011"/>
    <s v="Febru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s v="music"/>
    <s v="pop"/>
    <x v="1649"/>
    <d v="2014-05-23T16:25:55"/>
    <s v="2014"/>
    <s v="April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s v="music"/>
    <s v="pop"/>
    <x v="1650"/>
    <d v="2013-10-09T10:27:17"/>
    <s v="2013"/>
    <s v="Septem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x v="1651"/>
    <d v="2011-04-26T06:59:00"/>
    <s v="2011"/>
    <s v="March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s v="music"/>
    <s v="pop"/>
    <x v="1652"/>
    <d v="2013-11-24T12:49:53"/>
    <s v="2013"/>
    <s v="Octo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s v="music"/>
    <s v="pop"/>
    <x v="1653"/>
    <d v="2011-04-24T20:01:36"/>
    <s v="2011"/>
    <s v="March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s v="music"/>
    <s v="pop"/>
    <x v="1654"/>
    <d v="2012-04-18T21:22:40"/>
    <s v="2012"/>
    <s v="March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s v="music"/>
    <s v="pop"/>
    <x v="1655"/>
    <d v="2012-04-05T18:00:20"/>
    <s v="2012"/>
    <s v="March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s v="music"/>
    <s v="pop"/>
    <x v="1656"/>
    <d v="2012-12-13T22:17:32"/>
    <s v="2012"/>
    <s v="Nov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s v="music"/>
    <s v="pop"/>
    <x v="1657"/>
    <d v="2012-05-24T18:46:08"/>
    <s v="2012"/>
    <s v="Apri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s v="music"/>
    <s v="pop"/>
    <x v="1658"/>
    <d v="2012-12-18T14:20:00"/>
    <s v="2012"/>
    <s v="Nov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s v="music"/>
    <s v="pop"/>
    <x v="1659"/>
    <d v="2013-12-17T12:00:00"/>
    <s v="2013"/>
    <s v="Nov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s v="music"/>
    <s v="pop"/>
    <x v="1660"/>
    <d v="2016-04-30T21:59:00"/>
    <s v="2016"/>
    <s v="March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s v="music"/>
    <s v="pop"/>
    <x v="1661"/>
    <d v="2016-01-17T21:00:00"/>
    <s v="2015"/>
    <s v="December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s v="music"/>
    <s v="pop"/>
    <x v="1662"/>
    <d v="2011-12-31T05:45:36"/>
    <s v="2011"/>
    <s v="November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d v="2015-02-01T00:31:47"/>
    <s v="2015"/>
    <s v="January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s v="music"/>
    <s v="pop"/>
    <x v="1664"/>
    <d v="2012-03-16T03:59:00"/>
    <s v="2012"/>
    <s v="January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s v="music"/>
    <s v="pop"/>
    <x v="1665"/>
    <d v="2011-02-22T03:00:00"/>
    <s v="2011"/>
    <s v="Jan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s v="music"/>
    <s v="pop"/>
    <x v="1666"/>
    <d v="2013-03-28T05:04:33"/>
    <s v="2013"/>
    <s v="February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s v="music"/>
    <s v="pop"/>
    <x v="1667"/>
    <d v="2014-03-11T06:59:00"/>
    <s v="2014"/>
    <s v="February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s v="music"/>
    <s v="pop"/>
    <x v="1668"/>
    <d v="2011-11-28T04:35:39"/>
    <s v="2011"/>
    <s v="October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x v="1669"/>
    <d v="2016-05-31T21:14:36"/>
    <s v="2016"/>
    <s v="April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s v="music"/>
    <s v="pop"/>
    <x v="1670"/>
    <d v="2010-07-05T04:00:00"/>
    <s v="2010"/>
    <s v="May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s v="music"/>
    <s v="pop"/>
    <x v="1671"/>
    <d v="2016-08-01T13:03:34"/>
    <s v="2016"/>
    <s v="July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s v="music"/>
    <s v="pop"/>
    <x v="1672"/>
    <d v="2012-06-04T15:45:30"/>
    <s v="2012"/>
    <s v="Ma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s v="music"/>
    <s v="pop"/>
    <x v="1673"/>
    <d v="2015-03-06T21:04:52"/>
    <s v="2015"/>
    <s v="February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s v="music"/>
    <s v="pop"/>
    <x v="1674"/>
    <d v="2016-08-18T06:59:00"/>
    <s v="2016"/>
    <s v="July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s v="music"/>
    <s v="pop"/>
    <x v="1675"/>
    <d v="2011-10-16T22:03:00"/>
    <s v="2011"/>
    <s v="September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s v="music"/>
    <s v="pop"/>
    <x v="1676"/>
    <d v="2012-04-21T03:59:00"/>
    <s v="2012"/>
    <s v="March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s v="music"/>
    <s v="pop"/>
    <x v="1677"/>
    <d v="2016-04-16T05:59:00"/>
    <s v="2016"/>
    <s v="February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s v="music"/>
    <s v="pop"/>
    <x v="1678"/>
    <d v="2014-02-06T20:31:11"/>
    <s v="2014"/>
    <s v="January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d v="2011-07-22T01:39:05"/>
    <s v="2011"/>
    <s v="June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x v="1680"/>
    <d v="2014-07-12T18:11:07"/>
    <s v="2014"/>
    <s v="Jun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s v="music"/>
    <s v="faith"/>
    <x v="1681"/>
    <d v="2017-03-29T02:00:00"/>
    <s v="2017"/>
    <s v="February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d v="2017-04-14T04:07:40"/>
    <s v="2017"/>
    <s v="February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s v="music"/>
    <s v="faith"/>
    <x v="1683"/>
    <d v="2017-04-07T18:45:38"/>
    <s v="2017"/>
    <s v="Marc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s v="music"/>
    <s v="faith"/>
    <x v="1684"/>
    <d v="2017-03-17T18:34:01"/>
    <s v="2017"/>
    <s v="February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s v="music"/>
    <s v="faith"/>
    <x v="1685"/>
    <d v="2017-03-24T05:00:23"/>
    <s v="2017"/>
    <s v="February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  <x v="1686"/>
    <d v="2017-04-27T19:15:19"/>
    <s v="2017"/>
    <s v="February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s v="music"/>
    <s v="faith"/>
    <x v="1687"/>
    <d v="2017-04-10T20:15:00"/>
    <s v="2017"/>
    <s v="Marc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s v="music"/>
    <s v="faith"/>
    <x v="1688"/>
    <d v="2017-04-09T11:49:54"/>
    <s v="2017"/>
    <s v="Marc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1689"/>
    <d v="2017-03-16T21:37:10"/>
    <s v="2017"/>
    <s v="February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s v="music"/>
    <s v="faith"/>
    <x v="1690"/>
    <d v="2017-04-06T09:20:42"/>
    <s v="2017"/>
    <s v="Marc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s v="music"/>
    <s v="faith"/>
    <x v="1691"/>
    <d v="2017-04-03T01:00:00"/>
    <s v="2017"/>
    <s v="Marc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s v="music"/>
    <s v="faith"/>
    <x v="1692"/>
    <d v="2017-03-26T23:59:00"/>
    <s v="2017"/>
    <s v="February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s v="music"/>
    <s v="faith"/>
    <x v="1693"/>
    <d v="2017-04-09T20:00:00"/>
    <s v="2017"/>
    <s v="Marc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x v="1694"/>
    <d v="2017-03-27T04:36:00"/>
    <s v="2017"/>
    <s v="February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s v="music"/>
    <s v="faith"/>
    <x v="1695"/>
    <d v="2017-04-10T01:00:00"/>
    <s v="2017"/>
    <s v="Marc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d v="2017-04-01T00:40:11"/>
    <s v="2017"/>
    <s v="Mar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s v="music"/>
    <s v="faith"/>
    <x v="1697"/>
    <d v="2017-04-09T23:47:28"/>
    <s v="2017"/>
    <s v="Marc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d v="2017-03-26T03:33:00"/>
    <s v="201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s v="music"/>
    <s v="faith"/>
    <x v="1699"/>
    <d v="2017-04-11T20:44:05"/>
    <s v="2017"/>
    <s v="Marc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s v="music"/>
    <s v="faith"/>
    <x v="1700"/>
    <d v="2017-04-01T04:00:00"/>
    <s v="2017"/>
    <s v="Marc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s v="music"/>
    <s v="faith"/>
    <x v="1701"/>
    <d v="2015-01-15T15:56:45"/>
    <s v="2014"/>
    <s v="December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s v="music"/>
    <s v="faith"/>
    <x v="1702"/>
    <d v="2015-03-30T19:52:30"/>
    <s v="2015"/>
    <s v="February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  <x v="1703"/>
    <d v="2015-08-31T06:45:37"/>
    <s v="2015"/>
    <s v="July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s v="music"/>
    <s v="faith"/>
    <x v="1704"/>
    <d v="2015-02-16T03:21:13"/>
    <s v="2015"/>
    <s v="January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d v="2015-09-09T16:00:00"/>
    <s v="2015"/>
    <s v="August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d v="2015-08-23T07:21:12"/>
    <s v="2015"/>
    <s v="June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s v="music"/>
    <s v="faith"/>
    <x v="1707"/>
    <d v="2016-03-28T16:18:15"/>
    <s v="2016"/>
    <s v="February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d v="2016-05-01T20:48:26"/>
    <s v="2016"/>
    <s v="Marc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s v="music"/>
    <s v="faith"/>
    <x v="1709"/>
    <d v="2014-08-31T19:39:00"/>
    <s v="2014"/>
    <s v="July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s v="music"/>
    <s v="faith"/>
    <x v="1710"/>
    <d v="2016-01-18T13:00:00"/>
    <s v="2015"/>
    <s v="December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  <x v="1711"/>
    <d v="2014-09-01T15:30:34"/>
    <s v="2014"/>
    <s v="August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d v="2015-06-30T21:55:53"/>
    <s v="2015"/>
    <s v="May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s v="music"/>
    <s v="faith"/>
    <x v="1713"/>
    <d v="2014-10-05T19:13:32"/>
    <s v="2014"/>
    <s v="Septem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s v="music"/>
    <s v="faith"/>
    <x v="1714"/>
    <d v="2015-05-01T22:02:41"/>
    <s v="2015"/>
    <s v="April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  <x v="1715"/>
    <d v="2015-03-31T03:22:00"/>
    <s v="2015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  <x v="1716"/>
    <d v="2016-12-09T14:51:39"/>
    <s v="2016"/>
    <s v="October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s v="music"/>
    <s v="faith"/>
    <x v="1717"/>
    <d v="2016-04-21T04:00:00"/>
    <s v="2016"/>
    <s v="Marc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s v="music"/>
    <s v="faith"/>
    <x v="1718"/>
    <d v="2016-05-14T04:59:00"/>
    <s v="2016"/>
    <s v="Marc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s v="music"/>
    <s v="faith"/>
    <x v="1719"/>
    <d v="2014-09-17T12:49:51"/>
    <s v="2014"/>
    <s v="August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s v="music"/>
    <s v="faith"/>
    <x v="1720"/>
    <d v="2014-11-09T19:47:51"/>
    <s v="2014"/>
    <s v="October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d v="2015-12-11T11:04:23"/>
    <s v="2015"/>
    <s v="November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s v="music"/>
    <s v="faith"/>
    <x v="1722"/>
    <d v="2016-04-03T00:10:00"/>
    <s v="2016"/>
    <s v="February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s v="music"/>
    <s v="faith"/>
    <x v="1723"/>
    <d v="2015-07-01T06:00:00"/>
    <s v="2015"/>
    <s v="Ma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s v="music"/>
    <s v="faith"/>
    <x v="1724"/>
    <d v="2014-10-30T22:22:42"/>
    <s v="2014"/>
    <s v="September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s v="music"/>
    <s v="faith"/>
    <x v="1725"/>
    <d v="2014-08-24T23:14:09"/>
    <s v="2014"/>
    <s v="July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s v="music"/>
    <s v="faith"/>
    <x v="1726"/>
    <d v="2014-06-27T22:04:24"/>
    <s v="2014"/>
    <s v="May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s v="music"/>
    <s v="faith"/>
    <x v="1727"/>
    <d v="2015-04-05T11:00:00"/>
    <s v="2015"/>
    <s v="February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s v="music"/>
    <s v="faith"/>
    <x v="1728"/>
    <d v="2015-10-21T15:01:14"/>
    <s v="2015"/>
    <s v="Septem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d v="2016-06-10T01:15:06"/>
    <s v="2016"/>
    <s v="April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d v="2015-10-25T02:06:23"/>
    <s v="2015"/>
    <s v="September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d v="2015-06-11T15:00:00"/>
    <s v="2015"/>
    <s v="May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d v="2016-01-16T05:00:00"/>
    <s v="2015"/>
    <s v="November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d v="2016-09-13T21:30:00"/>
    <s v="2016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s v="music"/>
    <s v="faith"/>
    <x v="1734"/>
    <d v="2015-05-08T00:52:36"/>
    <s v="2015"/>
    <s v="April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735"/>
    <d v="2016-08-07T19:32:25"/>
    <s v="2016"/>
    <s v="July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s v="music"/>
    <s v="faith"/>
    <x v="1736"/>
    <d v="2015-11-08T21:40:33"/>
    <s v="2015"/>
    <s v="October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s v="music"/>
    <s v="faith"/>
    <x v="1737"/>
    <d v="2015-07-20T22:46:32"/>
    <s v="2015"/>
    <s v="Jun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  <x v="1738"/>
    <d v="2014-10-02T20:59:02"/>
    <s v="2014"/>
    <s v="Septem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  <x v="1739"/>
    <d v="2016-05-04T19:58:52"/>
    <s v="2016"/>
    <s v="Marc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d v="2015-07-16T19:37:02"/>
    <s v="2015"/>
    <s v="June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s v="photography"/>
    <s v="photobooks"/>
    <x v="1741"/>
    <d v="2015-06-10T15:04:31"/>
    <s v="2015"/>
    <s v="April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s v="photography"/>
    <s v="photobooks"/>
    <x v="1742"/>
    <d v="2017-01-07T21:00:00"/>
    <s v="2016"/>
    <s v="December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s v="photography"/>
    <s v="photobooks"/>
    <x v="1743"/>
    <d v="2016-08-27T03:59:00"/>
    <s v="2016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s v="photography"/>
    <s v="photobooks"/>
    <x v="1744"/>
    <d v="2015-03-08T13:31:17"/>
    <s v="2015"/>
    <s v="Janu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s v="photography"/>
    <s v="photobooks"/>
    <x v="1745"/>
    <d v="2016-12-22T02:00:00"/>
    <s v="2016"/>
    <s v="Nov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s v="photography"/>
    <s v="photobooks"/>
    <x v="1746"/>
    <d v="2016-11-24T02:00:00"/>
    <s v="2016"/>
    <s v="Octo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s v="photography"/>
    <s v="photobooks"/>
    <x v="1747"/>
    <d v="2015-11-13T15:00:00"/>
    <s v="2015"/>
    <s v="October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s v="photography"/>
    <s v="photobooks"/>
    <x v="1748"/>
    <d v="2015-09-02T22:49:03"/>
    <s v="2015"/>
    <s v="August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s v="photography"/>
    <s v="photobooks"/>
    <x v="1749"/>
    <d v="2017-03-01T19:00:00"/>
    <s v="2017"/>
    <s v="Januar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s v="photography"/>
    <s v="photobooks"/>
    <x v="1750"/>
    <d v="2016-04-19T20:05:04"/>
    <s v="2016"/>
    <s v="Marc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s v="photography"/>
    <s v="photobooks"/>
    <x v="1751"/>
    <d v="2015-03-19T17:45:23"/>
    <s v="2015"/>
    <s v="Februar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s v="photography"/>
    <s v="photobooks"/>
    <x v="1752"/>
    <d v="2016-10-14T06:04:42"/>
    <s v="2016"/>
    <s v="Septem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  <s v="2016"/>
    <s v="Februar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s v="photography"/>
    <s v="photobooks"/>
    <x v="1754"/>
    <d v="2015-04-03T20:02:33"/>
    <s v="2015"/>
    <s v="March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  <s v="2015"/>
    <s v="September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s v="photography"/>
    <s v="photobooks"/>
    <x v="1756"/>
    <d v="2016-08-29T04:01:09"/>
    <s v="2016"/>
    <s v="Jul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  <s v="2016"/>
    <s v="December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s v="photography"/>
    <s v="photobooks"/>
    <x v="1758"/>
    <d v="2016-07-14T22:56:32"/>
    <s v="2016"/>
    <s v="Ma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s v="photography"/>
    <s v="photobooks"/>
    <x v="1759"/>
    <d v="2015-03-25T18:53:49"/>
    <s v="2015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s v="photography"/>
    <s v="photobooks"/>
    <x v="1760"/>
    <d v="2016-02-25T16:08:33"/>
    <s v="2016"/>
    <s v="Februar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  <s v="2015"/>
    <s v="Jul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  <s v="2016"/>
    <s v="Februar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s v="photography"/>
    <s v="photobooks"/>
    <x v="1763"/>
    <d v="2016-10-23T20:50:40"/>
    <s v="2016"/>
    <s v="Septem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s v="photography"/>
    <s v="photobooks"/>
    <x v="1764"/>
    <d v="2014-08-03T11:39:39"/>
    <s v="2014"/>
    <s v="Jul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s v="photography"/>
    <s v="photobooks"/>
    <x v="1765"/>
    <d v="2014-08-13T23:31:52"/>
    <s v="2014"/>
    <s v="Jul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  <s v="2014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s v="photography"/>
    <s v="photobooks"/>
    <x v="1767"/>
    <d v="2014-08-03T15:48:04"/>
    <s v="2014"/>
    <s v="Jul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s v="photography"/>
    <s v="photobooks"/>
    <x v="1768"/>
    <d v="2014-09-27T13:27:24"/>
    <s v="2014"/>
    <s v="Jul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s v="photography"/>
    <s v="photobooks"/>
    <x v="1769"/>
    <d v="2015-01-13T19:39:19"/>
    <s v="2014"/>
    <s v="December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s v="photography"/>
    <s v="photobooks"/>
    <x v="1770"/>
    <d v="2014-10-14T18:43:14"/>
    <s v="2014"/>
    <s v="September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s v="photography"/>
    <s v="photobooks"/>
    <x v="1771"/>
    <d v="2014-10-23T23:30:40"/>
    <s v="2014"/>
    <s v="September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s v="photography"/>
    <s v="photobooks"/>
    <x v="1772"/>
    <d v="2014-07-06T17:13:56"/>
    <s v="2014"/>
    <s v="Ma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s v="photography"/>
    <s v="photobooks"/>
    <x v="1773"/>
    <d v="2015-01-19T18:14:58"/>
    <s v="2014"/>
    <s v="December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s v="photography"/>
    <s v="photobooks"/>
    <x v="1774"/>
    <d v="2014-11-29T14:59:00"/>
    <s v="2014"/>
    <s v="October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s v="photography"/>
    <s v="photobooks"/>
    <x v="1775"/>
    <d v="2014-10-24T23:26:00"/>
    <s v="2014"/>
    <s v="Septem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  <s v="2014"/>
    <s v="Septem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s v="photography"/>
    <s v="photobooks"/>
    <x v="1777"/>
    <d v="2015-02-20T08:34:13"/>
    <s v="2015"/>
    <s v="Jan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s v="photography"/>
    <s v="photobooks"/>
    <x v="1778"/>
    <d v="2015-03-27T19:43:15"/>
    <s v="2015"/>
    <s v="Februar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s v="photography"/>
    <s v="photobooks"/>
    <x v="1779"/>
    <d v="2016-09-02T16:36:20"/>
    <s v="2016"/>
    <s v="August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s v="photography"/>
    <s v="photobooks"/>
    <x v="1780"/>
    <d v="2016-07-02T14:25:10"/>
    <s v="2016"/>
    <s v="Ma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s v="photography"/>
    <s v="photobooks"/>
    <x v="1781"/>
    <d v="2016-09-15T14:49:05"/>
    <s v="2016"/>
    <s v="August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s v="photography"/>
    <s v="photobooks"/>
    <x v="1782"/>
    <d v="2016-02-21T13:48:09"/>
    <s v="2016"/>
    <s v="Januar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s v="photography"/>
    <s v="photobooks"/>
    <x v="1783"/>
    <d v="2015-05-21T22:47:58"/>
    <s v="2015"/>
    <s v="April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s v="photography"/>
    <s v="photobooks"/>
    <x v="1784"/>
    <d v="2015-01-31T03:25:00"/>
    <s v="2014"/>
    <s v="December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s v="photography"/>
    <s v="photobooks"/>
    <x v="1785"/>
    <d v="2014-10-16T00:00:00"/>
    <s v="2014"/>
    <s v="September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s v="photography"/>
    <s v="photobooks"/>
    <x v="1786"/>
    <d v="2014-12-15T13:12:57"/>
    <s v="2014"/>
    <s v="November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s v="photography"/>
    <s v="photobooks"/>
    <x v="1787"/>
    <d v="2015-04-04T14:43:57"/>
    <s v="2015"/>
    <s v="March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s v="photography"/>
    <s v="photobooks"/>
    <x v="1788"/>
    <d v="2014-10-31T22:45:42"/>
    <s v="2014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  <s v="2014"/>
    <s v="November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s v="photography"/>
    <s v="photobooks"/>
    <x v="1790"/>
    <d v="2015-02-05T16:11:18"/>
    <s v="2015"/>
    <s v="Januar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s v="photography"/>
    <s v="photobooks"/>
    <x v="1791"/>
    <d v="2015-01-29T17:46:05"/>
    <s v="2014"/>
    <s v="November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s v="photography"/>
    <s v="photobooks"/>
    <x v="1792"/>
    <d v="2015-08-10T06:59:00"/>
    <s v="2015"/>
    <s v="Jul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s v="photography"/>
    <s v="photobooks"/>
    <x v="1793"/>
    <d v="2014-11-27T22:24:00"/>
    <s v="2014"/>
    <s v="October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s v="photography"/>
    <s v="photobooks"/>
    <x v="1794"/>
    <d v="2015-02-11T13:13:42"/>
    <s v="2015"/>
    <s v="Januar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s v="photography"/>
    <s v="photobooks"/>
    <x v="1795"/>
    <d v="2016-10-14T16:00:00"/>
    <s v="2016"/>
    <s v="September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s v="photography"/>
    <s v="photobooks"/>
    <x v="1796"/>
    <d v="2016-07-24T10:32:46"/>
    <s v="2016"/>
    <s v="Ma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  <s v="2016"/>
    <s v="Nov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s v="photography"/>
    <s v="photobooks"/>
    <x v="1798"/>
    <d v="2016-02-04T07:50:33"/>
    <s v="2015"/>
    <s v="December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s v="photography"/>
    <s v="photobooks"/>
    <x v="1799"/>
    <d v="2014-11-11T21:13:28"/>
    <s v="2014"/>
    <s v="Octo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s v="photography"/>
    <s v="photobooks"/>
    <x v="1800"/>
    <d v="2016-10-10T14:32:50"/>
    <s v="2016"/>
    <s v="September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s v="photography"/>
    <s v="photobooks"/>
    <x v="1801"/>
    <d v="2015-12-15T12:10:00"/>
    <s v="2015"/>
    <s v="November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s v="photography"/>
    <s v="photobooks"/>
    <x v="1802"/>
    <d v="2015-06-27T21:59:00"/>
    <s v="2015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s v="photography"/>
    <s v="photobooks"/>
    <x v="1803"/>
    <d v="2015-02-14T01:43:02"/>
    <s v="2015"/>
    <s v="Jan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s v="photography"/>
    <s v="photobooks"/>
    <x v="1804"/>
    <d v="2015-11-14T17:16:44"/>
    <s v="2015"/>
    <s v="Octo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s v="photography"/>
    <s v="photobooks"/>
    <x v="1805"/>
    <d v="2015-10-02T18:00:00"/>
    <s v="2015"/>
    <s v="August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s v="photography"/>
    <s v="photobooks"/>
    <x v="1806"/>
    <d v="2014-09-30T15:19:09"/>
    <s v="2014"/>
    <s v="August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s v="photography"/>
    <s v="photobooks"/>
    <x v="1807"/>
    <d v="2014-09-28T01:38:33"/>
    <s v="2014"/>
    <s v="August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s v="photography"/>
    <s v="photobooks"/>
    <x v="1808"/>
    <d v="2017-02-11T16:20:30"/>
    <s v="2017"/>
    <s v="Januar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s v="photography"/>
    <s v="photobooks"/>
    <x v="1809"/>
    <d v="2015-03-01T21:47:19"/>
    <s v="2015"/>
    <s v="Januar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s v="photography"/>
    <s v="photobooks"/>
    <x v="1810"/>
    <d v="2014-08-21T21:50:26"/>
    <s v="2014"/>
    <s v="August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s v="photography"/>
    <s v="photobooks"/>
    <x v="1811"/>
    <d v="2014-10-24T04:00:00"/>
    <s v="2014"/>
    <s v="August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s v="photography"/>
    <s v="photobooks"/>
    <x v="1812"/>
    <d v="2016-07-03T07:38:56"/>
    <s v="2016"/>
    <s v="June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  <s v="2014"/>
    <s v="Jul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s v="photography"/>
    <s v="photobooks"/>
    <x v="1814"/>
    <d v="2015-02-28T07:32:16"/>
    <s v="2015"/>
    <s v="Januar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  <s v="2015"/>
    <s v="June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s v="photography"/>
    <s v="photobooks"/>
    <x v="1816"/>
    <d v="2016-07-25T19:00:00"/>
    <s v="2016"/>
    <s v="June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s v="photography"/>
    <s v="photobooks"/>
    <x v="1817"/>
    <d v="2017-01-30T06:59:00"/>
    <s v="2016"/>
    <s v="December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  <s v="2015"/>
    <s v="March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s v="photography"/>
    <s v="photobooks"/>
    <x v="1819"/>
    <d v="2014-07-30T18:03:16"/>
    <s v="2014"/>
    <s v="June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s v="photography"/>
    <s v="photobooks"/>
    <x v="1820"/>
    <d v="2015-04-01T01:01:30"/>
    <s v="2015"/>
    <s v="March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s v="music"/>
    <s v="rock"/>
    <x v="1821"/>
    <d v="2012-03-03T07:39:27"/>
    <s v="2012"/>
    <s v="January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1822"/>
    <d v="2014-01-31T19:01:00"/>
    <s v="2013"/>
    <s v="December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s v="music"/>
    <s v="rock"/>
    <x v="1823"/>
    <d v="2012-10-24T16:26:16"/>
    <s v="2012"/>
    <s v="September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s v="music"/>
    <s v="rock"/>
    <x v="1824"/>
    <d v="2014-01-08T02:08:00"/>
    <s v="2013"/>
    <s v="December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x v="1825"/>
    <d v="2013-07-11T20:01:43"/>
    <s v="2013"/>
    <s v="June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1826"/>
    <d v="2014-02-17T22:10:17"/>
    <s v="2014"/>
    <s v="Jan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s v="music"/>
    <s v="rock"/>
    <x v="1827"/>
    <d v="2011-03-03T07:49:21"/>
    <s v="2011"/>
    <s v="January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s v="music"/>
    <s v="rock"/>
    <x v="1828"/>
    <d v="2014-05-09T22:00:00"/>
    <s v="2014"/>
    <s v="April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s v="music"/>
    <s v="rock"/>
    <x v="1829"/>
    <d v="2011-01-21T22:00:00"/>
    <s v="2010"/>
    <s v="December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s v="music"/>
    <s v="rock"/>
    <x v="1830"/>
    <d v="2014-02-24T16:25:07"/>
    <s v="2014"/>
    <s v="Janua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1831"/>
    <d v="2012-05-12T23:54:23"/>
    <s v="2012"/>
    <s v="Apri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s v="music"/>
    <s v="rock"/>
    <x v="1832"/>
    <d v="2011-03-04T12:57:07"/>
    <s v="2011"/>
    <s v="February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x v="1833"/>
    <d v="2013-03-02T07:59:00"/>
    <s v="2013"/>
    <s v="January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s v="music"/>
    <s v="rock"/>
    <x v="1834"/>
    <d v="2015-01-24T23:08:15"/>
    <s v="2014"/>
    <s v="December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1835"/>
    <d v="2016-03-31T15:51:11"/>
    <s v="2016"/>
    <s v="March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s v="music"/>
    <s v="rock"/>
    <x v="1836"/>
    <d v="2013-02-17T19:25:29"/>
    <s v="2013"/>
    <s v="Jan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s v="music"/>
    <s v="rock"/>
    <x v="1837"/>
    <d v="2012-03-18T00:08:55"/>
    <s v="2012"/>
    <s v="January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s v="music"/>
    <s v="rock"/>
    <x v="1838"/>
    <d v="2011-10-01T03:00:00"/>
    <s v="2011"/>
    <s v="Septem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s v="music"/>
    <s v="rock"/>
    <x v="1839"/>
    <d v="2016-10-01T17:19:42"/>
    <s v="2016"/>
    <s v="September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s v="music"/>
    <s v="rock"/>
    <x v="1840"/>
    <d v="2013-05-07T04:59:00"/>
    <s v="2013"/>
    <s v="April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s v="music"/>
    <s v="rock"/>
    <x v="1841"/>
    <d v="2014-05-20T04:59:00"/>
    <s v="2014"/>
    <s v="April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s v="music"/>
    <s v="rock"/>
    <x v="1842"/>
    <d v="2015-03-02T05:59:00"/>
    <s v="2015"/>
    <s v="January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s v="music"/>
    <s v="rock"/>
    <x v="1843"/>
    <d v="2011-02-20T23:52:34"/>
    <s v="2011"/>
    <s v="Jan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x v="1844"/>
    <d v="2011-06-11T03:00:00"/>
    <s v="2011"/>
    <s v="May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1845"/>
    <d v="2016-06-17T04:55:00"/>
    <s v="2016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s v="music"/>
    <s v="rock"/>
    <x v="1846"/>
    <d v="2012-12-15T15:36:17"/>
    <s v="2012"/>
    <s v="Nov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s v="music"/>
    <s v="rock"/>
    <x v="1847"/>
    <d v="2015-04-21T05:40:32"/>
    <s v="2015"/>
    <s v="March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s v="music"/>
    <s v="rock"/>
    <x v="1848"/>
    <d v="2011-07-31T06:59:00"/>
    <s v="2011"/>
    <s v="May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s v="music"/>
    <s v="rock"/>
    <x v="1849"/>
    <d v="2012-10-17T20:17:39"/>
    <s v="2012"/>
    <s v="September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s v="music"/>
    <s v="rock"/>
    <x v="1850"/>
    <d v="2014-07-10T23:01:40"/>
    <s v="2014"/>
    <s v="June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s v="music"/>
    <s v="rock"/>
    <x v="1851"/>
    <d v="2014-07-28T01:00:00"/>
    <s v="2014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s v="music"/>
    <s v="rock"/>
    <x v="1852"/>
    <d v="2015-04-25T00:00:00"/>
    <s v="2015"/>
    <s v="March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s v="music"/>
    <s v="rock"/>
    <x v="1853"/>
    <d v="2012-11-14T02:26:57"/>
    <s v="2012"/>
    <s v="Sept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s v="music"/>
    <s v="rock"/>
    <x v="1854"/>
    <d v="2013-05-24T00:30:37"/>
    <s v="2013"/>
    <s v="April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s v="music"/>
    <s v="rock"/>
    <x v="1855"/>
    <d v="2014-01-06T12:55:40"/>
    <s v="2013"/>
    <s v="November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s v="music"/>
    <s v="rock"/>
    <x v="1856"/>
    <d v="2014-07-18T20:31:12"/>
    <s v="2014"/>
    <s v="June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1857"/>
    <d v="2014-09-12T18:26:53"/>
    <s v="2014"/>
    <s v="August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s v="music"/>
    <s v="rock"/>
    <x v="1858"/>
    <d v="2011-12-16T05:48:41"/>
    <s v="2011"/>
    <s v="October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s v="music"/>
    <s v="rock"/>
    <x v="1859"/>
    <d v="2011-09-22T18:28:49"/>
    <s v="2011"/>
    <s v="August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s v="music"/>
    <s v="rock"/>
    <x v="1860"/>
    <d v="2014-02-06T17:01:24"/>
    <s v="2014"/>
    <s v="Jan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d v="2015-01-26T07:12:21"/>
    <s v="2014"/>
    <s v="December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s v="games"/>
    <s v="mobile games"/>
    <x v="1862"/>
    <d v="2017-03-08T07:30:00"/>
    <s v="2017"/>
    <s v="January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  <x v="1863"/>
    <d v="2014-06-12T19:08:05"/>
    <s v="2014"/>
    <s v="Ma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s v="games"/>
    <s v="mobile games"/>
    <x v="1864"/>
    <d v="2014-05-04T17:11:40"/>
    <s v="2014"/>
    <s v="April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1865"/>
    <d v="2016-11-06T09:49:07"/>
    <s v="2016"/>
    <s v="Octo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  <x v="1866"/>
    <d v="2017-03-01T04:00:00"/>
    <s v="2017"/>
    <s v="January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  <x v="1867"/>
    <d v="2016-11-05T22:11:52"/>
    <s v="2016"/>
    <s v="Octo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s v="games"/>
    <s v="mobile games"/>
    <x v="1868"/>
    <d v="2015-12-15T07:59:00"/>
    <s v="2015"/>
    <s v="Nov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d v="2017-01-04T00:04:09"/>
    <s v="2016"/>
    <s v="December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s v="games"/>
    <s v="mobile games"/>
    <x v="1870"/>
    <d v="2016-01-31T04:17:00"/>
    <s v="2016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s v="games"/>
    <s v="mobile games"/>
    <x v="1871"/>
    <d v="2014-11-20T19:48:21"/>
    <s v="2014"/>
    <s v="October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s v="games"/>
    <s v="mobile games"/>
    <x v="1872"/>
    <d v="2015-06-30T03:06:42"/>
    <s v="2015"/>
    <s v="May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s v="games"/>
    <s v="mobile games"/>
    <x v="1873"/>
    <d v="2015-07-08T16:45:00"/>
    <s v="2015"/>
    <s v="June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s v="games"/>
    <s v="mobile games"/>
    <x v="1874"/>
    <d v="2016-06-28T23:15:33"/>
    <s v="2016"/>
    <s v="June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  <x v="1875"/>
    <d v="2016-08-06T21:35:08"/>
    <s v="2016"/>
    <s v="June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d v="2014-06-16T06:50:05"/>
    <s v="2014"/>
    <s v="May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d v="2015-03-01T00:42:05"/>
    <s v="2015"/>
    <s v="January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d v="2014-06-13T00:12:35"/>
    <s v="2014"/>
    <s v="May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  <x v="1879"/>
    <d v="2016-03-14T14:35:29"/>
    <s v="2016"/>
    <s v="February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s v="games"/>
    <s v="mobile games"/>
    <x v="1880"/>
    <d v="2016-03-30T12:36:20"/>
    <s v="2016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s v="music"/>
    <s v="indie rock"/>
    <x v="1881"/>
    <d v="2015-03-10T02:39:49"/>
    <s v="2015"/>
    <s v="Februa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s v="music"/>
    <s v="indie rock"/>
    <x v="1882"/>
    <d v="2012-07-10T23:48:00"/>
    <s v="2012"/>
    <s v="June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s v="music"/>
    <s v="indie rock"/>
    <x v="1883"/>
    <d v="2012-04-08T21:45:08"/>
    <s v="2012"/>
    <s v="March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s v="music"/>
    <s v="indie rock"/>
    <x v="1884"/>
    <d v="2012-11-27T12:00:00"/>
    <s v="2012"/>
    <s v="Octo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s v="music"/>
    <s v="indie rock"/>
    <x v="1885"/>
    <d v="2012-08-10T22:00:00"/>
    <s v="2012"/>
    <s v="Jul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s v="music"/>
    <s v="indie rock"/>
    <x v="1886"/>
    <d v="2014-11-12T22:45:38"/>
    <s v="2014"/>
    <s v="Octo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s v="music"/>
    <s v="indie rock"/>
    <x v="1887"/>
    <d v="2015-12-03T21:30:00"/>
    <s v="2015"/>
    <s v="Nov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s v="music"/>
    <s v="indie rock"/>
    <x v="1888"/>
    <d v="2010-06-01T04:59:00"/>
    <s v="2010"/>
    <s v="May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s v="music"/>
    <s v="indie rock"/>
    <x v="1889"/>
    <d v="2013-03-11T18:02:26"/>
    <s v="2013"/>
    <s v="January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s v="music"/>
    <s v="indie rock"/>
    <x v="1890"/>
    <d v="2012-12-15T18:52:08"/>
    <s v="2012"/>
    <s v="Nov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s v="music"/>
    <s v="indie rock"/>
    <x v="1891"/>
    <d v="2010-07-22T06:00:00"/>
    <s v="2010"/>
    <s v="June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s v="music"/>
    <s v="indie rock"/>
    <x v="1892"/>
    <d v="2011-06-07T15:18:01"/>
    <s v="2011"/>
    <s v="Ma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1893"/>
    <d v="2011-04-16T03:59:00"/>
    <s v="2011"/>
    <s v="March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x v="1894"/>
    <d v="2012-02-12T21:43:03"/>
    <s v="2012"/>
    <s v="Jan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s v="music"/>
    <s v="indie rock"/>
    <x v="1895"/>
    <d v="2015-10-20T17:55:22"/>
    <s v="2015"/>
    <s v="September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s v="music"/>
    <s v="indie rock"/>
    <x v="1896"/>
    <d v="2012-04-12T17:02:45"/>
    <s v="2012"/>
    <s v="March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s v="music"/>
    <s v="indie rock"/>
    <x v="1897"/>
    <d v="2014-03-04T21:00:00"/>
    <s v="2014"/>
    <s v="Febru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s v="music"/>
    <s v="indie rock"/>
    <x v="1898"/>
    <d v="2016-02-01T18:00:00"/>
    <s v="2015"/>
    <s v="December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s v="music"/>
    <s v="indie rock"/>
    <x v="1899"/>
    <d v="2015-03-25T21:36:06"/>
    <s v="2015"/>
    <s v="February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s v="music"/>
    <s v="indie rock"/>
    <x v="1900"/>
    <d v="2012-10-06T09:59:00"/>
    <s v="2012"/>
    <s v="Septem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s v="technology"/>
    <s v="gadgets"/>
    <x v="1901"/>
    <d v="2015-05-22T13:00:00"/>
    <s v="2015"/>
    <s v="April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  <x v="1902"/>
    <d v="2015-03-04T18:57:27"/>
    <s v="2015"/>
    <s v="Februar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s v="technology"/>
    <s v="gadgets"/>
    <x v="1903"/>
    <d v="2017-01-27T18:29:51"/>
    <s v="2016"/>
    <s v="November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  <x v="1904"/>
    <d v="2016-01-02T16:27:01"/>
    <s v="2015"/>
    <s v="November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s v="technology"/>
    <s v="gadgets"/>
    <x v="1905"/>
    <d v="2014-09-07T22:13:14"/>
    <s v="2014"/>
    <s v="August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s v="technology"/>
    <s v="gadgets"/>
    <x v="1906"/>
    <d v="2016-06-23T16:06:23"/>
    <s v="2016"/>
    <s v="Ma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s v="technology"/>
    <s v="gadgets"/>
    <x v="1907"/>
    <d v="2014-05-23T14:05:25"/>
    <s v="2014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s v="technology"/>
    <s v="gadgets"/>
    <x v="1908"/>
    <d v="2016-12-29T22:01:40"/>
    <s v="2016"/>
    <s v="Nov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s v="technology"/>
    <s v="gadgets"/>
    <x v="1909"/>
    <d v="2014-10-23T10:17:59"/>
    <s v="2014"/>
    <s v="Septem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s v="technology"/>
    <s v="gadgets"/>
    <x v="1910"/>
    <d v="2015-10-31T22:45:00"/>
    <s v="2015"/>
    <s v="September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s v="technology"/>
    <s v="gadgets"/>
    <x v="1911"/>
    <d v="2014-08-09T00:48:54"/>
    <s v="2014"/>
    <s v="Jul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s v="technology"/>
    <s v="gadgets"/>
    <x v="1912"/>
    <d v="2015-06-04T05:26:00"/>
    <s v="2015"/>
    <s v="Ma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s v="technology"/>
    <s v="gadgets"/>
    <x v="1913"/>
    <d v="2014-10-08T12:16:18"/>
    <s v="2014"/>
    <s v="Septem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s v="technology"/>
    <s v="gadgets"/>
    <x v="1914"/>
    <d v="2014-11-01T03:59:00"/>
    <s v="2014"/>
    <s v="October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  <x v="1915"/>
    <d v="2014-09-02T01:10:22"/>
    <s v="2014"/>
    <s v="August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  <x v="1916"/>
    <d v="2016-11-07T18:12:55"/>
    <s v="2016"/>
    <s v="October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s v="technology"/>
    <s v="gadgets"/>
    <x v="1917"/>
    <d v="2017-02-10T06:28:53"/>
    <s v="2017"/>
    <s v="Jan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s v="technology"/>
    <s v="gadgets"/>
    <x v="1918"/>
    <d v="2014-08-12T18:57:31"/>
    <s v="2014"/>
    <s v="Jul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s v="technology"/>
    <s v="gadgets"/>
    <x v="1919"/>
    <d v="2015-05-19T21:00:49"/>
    <s v="2015"/>
    <s v="Apri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s v="technology"/>
    <s v="gadgets"/>
    <x v="1920"/>
    <d v="2015-10-21T23:00:00"/>
    <s v="2015"/>
    <s v="September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  <s v="2012"/>
    <s v="June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s v="music"/>
    <s v="indie rock"/>
    <x v="1922"/>
    <d v="2013-12-12T06:08:27"/>
    <s v="2013"/>
    <s v="November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s v="music"/>
    <s v="indie rock"/>
    <x v="1923"/>
    <d v="2011-09-27T04:59:00"/>
    <s v="2011"/>
    <s v="August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s v="music"/>
    <s v="indie rock"/>
    <x v="1924"/>
    <d v="2014-01-15T19:33:00"/>
    <s v="2013"/>
    <s v="December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s v="music"/>
    <s v="indie rock"/>
    <x v="1925"/>
    <d v="2013-10-11T00:00:00"/>
    <s v="2013"/>
    <s v="Septem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s v="music"/>
    <s v="indie rock"/>
    <x v="1926"/>
    <d v="2010-11-02T00:26:00"/>
    <s v="2010"/>
    <s v="October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s v="music"/>
    <s v="indie rock"/>
    <x v="1927"/>
    <d v="2012-03-08T04:59:00"/>
    <s v="2012"/>
    <s v="February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s v="music"/>
    <s v="indie rock"/>
    <x v="1928"/>
    <d v="2013-05-07T15:33:14"/>
    <s v="2013"/>
    <s v="April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s v="music"/>
    <s v="indie rock"/>
    <x v="1929"/>
    <d v="2011-07-05T00:31:06"/>
    <s v="2011"/>
    <s v="May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1930"/>
    <d v="2013-07-07T13:24:42"/>
    <s v="2013"/>
    <s v="May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s v="music"/>
    <s v="indie rock"/>
    <x v="1931"/>
    <d v="2012-05-22T03:30:00"/>
    <s v="2012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s v="music"/>
    <s v="indie rock"/>
    <x v="1932"/>
    <d v="2012-01-24T19:26:13"/>
    <s v="2012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s v="music"/>
    <s v="indie rock"/>
    <x v="1933"/>
    <d v="2014-09-27T03:08:27"/>
    <s v="2014"/>
    <s v="August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s v="music"/>
    <s v="indie rock"/>
    <x v="1934"/>
    <d v="2011-12-25T05:00:00"/>
    <s v="2011"/>
    <s v="Nov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x v="1935"/>
    <d v="2014-06-21T04:59:00"/>
    <s v="2014"/>
    <s v="Ma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s v="music"/>
    <s v="indie rock"/>
    <x v="1936"/>
    <d v="2011-12-06T05:59:00"/>
    <s v="2011"/>
    <s v="November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s v="music"/>
    <s v="indie rock"/>
    <x v="1937"/>
    <d v="2012-06-15T03:59:00"/>
    <s v="2012"/>
    <s v="Ma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s v="music"/>
    <s v="indie rock"/>
    <x v="1938"/>
    <d v="2013-07-02T05:00:00"/>
    <s v="2013"/>
    <s v="June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s v="music"/>
    <s v="indie rock"/>
    <x v="1939"/>
    <d v="2013-03-10T22:38:28"/>
    <s v="2013"/>
    <s v="February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s v="music"/>
    <s v="indie rock"/>
    <x v="1940"/>
    <d v="2011-06-15T03:59:00"/>
    <s v="2011"/>
    <s v="May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s v="technology"/>
    <s v="hardware"/>
    <x v="1941"/>
    <d v="2014-05-15T06:58:51"/>
    <s v="2014"/>
    <s v="April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s v="technology"/>
    <s v="hardware"/>
    <x v="1942"/>
    <d v="2011-07-04T19:52:20"/>
    <s v="2011"/>
    <s v="April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s v="technology"/>
    <s v="hardware"/>
    <x v="1943"/>
    <d v="2016-08-11T06:28:36"/>
    <s v="2016"/>
    <s v="Jun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s v="technology"/>
    <s v="hardware"/>
    <x v="1944"/>
    <d v="2014-05-01T14:01:30"/>
    <s v="2014"/>
    <s v="April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s v="technology"/>
    <s v="hardware"/>
    <x v="1945"/>
    <d v="2015-07-12T06:02:38"/>
    <s v="2015"/>
    <s v="Jun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s v="technology"/>
    <s v="hardware"/>
    <x v="1946"/>
    <d v="2014-04-20T02:36:01"/>
    <s v="2014"/>
    <s v="Februa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s v="technology"/>
    <s v="hardware"/>
    <x v="1947"/>
    <d v="2009-11-23T05:59:00"/>
    <s v="2009"/>
    <s v="October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s v="technology"/>
    <s v="hardware"/>
    <x v="1948"/>
    <d v="2016-06-06T17:02:00"/>
    <s v="2016"/>
    <s v="April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  <s v="2014"/>
    <s v="Jun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s v="technology"/>
    <s v="hardware"/>
    <x v="1950"/>
    <d v="2011-04-22T04:21:13"/>
    <s v="2011"/>
    <s v="March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s v="technology"/>
    <s v="hardware"/>
    <x v="1951"/>
    <d v="2016-11-07T11:05:37"/>
    <s v="2016"/>
    <s v="October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s v="technology"/>
    <s v="hardware"/>
    <x v="1952"/>
    <d v="2013-10-16T14:33:35"/>
    <s v="2013"/>
    <s v="September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s v="technology"/>
    <s v="hardware"/>
    <x v="1953"/>
    <d v="2012-03-02T03:00:00"/>
    <s v="2012"/>
    <s v="Februar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s v="technology"/>
    <s v="hardware"/>
    <x v="1954"/>
    <d v="2016-03-12T05:00:00"/>
    <s v="2016"/>
    <s v="Janu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s v="technology"/>
    <s v="hardware"/>
    <x v="1955"/>
    <d v="2012-05-23T19:00:00"/>
    <s v="2012"/>
    <s v="April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s v="technology"/>
    <s v="hardware"/>
    <x v="1956"/>
    <d v="2015-04-18T21:10:05"/>
    <s v="2015"/>
    <s v="March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s v="technology"/>
    <s v="hardware"/>
    <x v="1957"/>
    <d v="2012-10-27T02:21:53"/>
    <s v="2012"/>
    <s v="Septem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s v="technology"/>
    <s v="hardware"/>
    <x v="1958"/>
    <d v="2013-03-23T22:42:41"/>
    <s v="2013"/>
    <s v="Februar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s v="technology"/>
    <s v="hardware"/>
    <x v="1959"/>
    <d v="2014-10-01T00:00:00"/>
    <s v="2014"/>
    <s v="August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s v="technology"/>
    <s v="hardware"/>
    <x v="1960"/>
    <d v="2014-12-21T08:42:21"/>
    <s v="2014"/>
    <s v="Nov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s v="technology"/>
    <s v="hardware"/>
    <x v="1961"/>
    <d v="2012-10-06T03:59:00"/>
    <s v="2012"/>
    <s v="August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s v="technology"/>
    <s v="hardware"/>
    <x v="1962"/>
    <d v="2014-05-13T18:43:56"/>
    <s v="2014"/>
    <s v="April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s v="technology"/>
    <s v="hardware"/>
    <x v="1963"/>
    <d v="2014-09-16T10:18:54"/>
    <s v="2014"/>
    <s v="August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s v="technology"/>
    <s v="hardware"/>
    <x v="1964"/>
    <d v="2016-04-22T06:32:52"/>
    <s v="2016"/>
    <s v="March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s v="technology"/>
    <s v="hardware"/>
    <x v="1965"/>
    <d v="2012-01-12T01:00:00"/>
    <s v="2011"/>
    <s v="December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s v="technology"/>
    <s v="hardware"/>
    <x v="1966"/>
    <d v="2014-08-14T12:58:18"/>
    <s v="2014"/>
    <s v="Jul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s v="technology"/>
    <s v="hardware"/>
    <x v="1967"/>
    <d v="2014-05-01T15:55:29"/>
    <s v="2014"/>
    <s v="April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s v="technology"/>
    <s v="hardware"/>
    <x v="1968"/>
    <d v="2016-12-03T15:05:15"/>
    <s v="2016"/>
    <s v="Nov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s v="technology"/>
    <s v="hardware"/>
    <x v="1969"/>
    <d v="2016-08-05T19:01:08"/>
    <s v="2016"/>
    <s v="Jul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s v="technology"/>
    <s v="hardware"/>
    <x v="1970"/>
    <d v="2013-04-20T03:38:21"/>
    <s v="2013"/>
    <s v="Februar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s v="technology"/>
    <s v="hardware"/>
    <x v="1971"/>
    <d v="2013-11-15T04:00:00"/>
    <s v="2013"/>
    <s v="Octo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s v="technology"/>
    <s v="hardware"/>
    <x v="1972"/>
    <d v="2012-11-18T01:17:24"/>
    <s v="2012"/>
    <s v="Octo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s v="technology"/>
    <s v="hardware"/>
    <x v="1973"/>
    <d v="2016-08-06T07:00:00"/>
    <s v="2016"/>
    <s v="Jun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s v="technology"/>
    <s v="hardware"/>
    <x v="1974"/>
    <d v="2013-08-19T08:01:09"/>
    <s v="2013"/>
    <s v="Jun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s v="technology"/>
    <s v="hardware"/>
    <x v="1975"/>
    <d v="2013-03-10T18:07:31"/>
    <s v="2013"/>
    <s v="Februar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s v="technology"/>
    <s v="hardware"/>
    <x v="1976"/>
    <d v="2013-07-13T21:35:25"/>
    <s v="2013"/>
    <s v="Jun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s v="technology"/>
    <s v="hardware"/>
    <x v="1977"/>
    <d v="2015-12-19T07:59:00"/>
    <s v="2015"/>
    <s v="Nov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s v="technology"/>
    <s v="hardware"/>
    <x v="1978"/>
    <d v="2012-06-12T07:00:00"/>
    <s v="2012"/>
    <s v="Ma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s v="technology"/>
    <s v="hardware"/>
    <x v="1979"/>
    <d v="2015-11-19T04:59:00"/>
    <s v="2015"/>
    <s v="October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s v="technology"/>
    <s v="hardware"/>
    <x v="1980"/>
    <d v="2016-04-03T12:01:02"/>
    <s v="2016"/>
    <s v="Februar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  <s v="2014"/>
    <s v="Jun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d v="2016-12-04T15:04:47"/>
    <s v="2016"/>
    <s v="Nov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s v="photography"/>
    <s v="people"/>
    <x v="1983"/>
    <d v="2016-09-02T07:00:00"/>
    <s v="2016"/>
    <s v="August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s v="photography"/>
    <s v="people"/>
    <x v="1984"/>
    <d v="2014-11-30T19:58:01"/>
    <s v="2014"/>
    <s v="Octo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s v="photography"/>
    <s v="people"/>
    <x v="1985"/>
    <d v="2016-08-02T23:00:00"/>
    <s v="2016"/>
    <s v="Jul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  <x v="1986"/>
    <d v="2016-03-14T09:24:43"/>
    <s v="2016"/>
    <s v="Februar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s v="photography"/>
    <s v="people"/>
    <x v="1987"/>
    <d v="2015-03-01T15:21:16"/>
    <s v="2015"/>
    <s v="Januar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s v="photography"/>
    <s v="people"/>
    <x v="1988"/>
    <d v="2015-08-20T18:19:02"/>
    <s v="2015"/>
    <s v="Jul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d v="2016-12-11T16:20:08"/>
    <s v="2016"/>
    <s v="November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s v="photography"/>
    <s v="people"/>
    <x v="1990"/>
    <d v="2016-02-13T04:42:12"/>
    <s v="2016"/>
    <s v="Januar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1991"/>
    <d v="2015-07-03T21:26:26"/>
    <s v="2015"/>
    <s v="Jun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s v="photography"/>
    <s v="people"/>
    <x v="1992"/>
    <d v="2015-02-18T03:26:31"/>
    <s v="2015"/>
    <s v="Jan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d v="2015-12-21T14:07:17"/>
    <s v="2015"/>
    <s v="Nov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d v="2016-12-07T01:09:02"/>
    <s v="2016"/>
    <s v="October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  <x v="1995"/>
    <d v="2015-07-16T21:38:56"/>
    <s v="2015"/>
    <s v="Jun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d v="2014-07-10T19:40:11"/>
    <s v="2014"/>
    <s v="Jun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d v="2014-08-26T22:20:12"/>
    <s v="2014"/>
    <s v="Jul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s v="photography"/>
    <s v="people"/>
    <x v="1998"/>
    <d v="2014-08-01T02:50:38"/>
    <s v="2014"/>
    <s v="Jun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s v="photography"/>
    <s v="people"/>
    <x v="1999"/>
    <d v="2014-11-13T12:35:08"/>
    <s v="2014"/>
    <s v="October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  <x v="2000"/>
    <d v="2016-01-06T22:50:13"/>
    <s v="2015"/>
    <s v="December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s v="technology"/>
    <s v="hardware"/>
    <x v="2001"/>
    <d v="2015-06-12T20:00:00"/>
    <s v="2015"/>
    <s v="Ma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s v="technology"/>
    <s v="hardware"/>
    <x v="2002"/>
    <d v="2017-01-23T17:05:43"/>
    <s v="2016"/>
    <s v="December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  <s v="2010"/>
    <s v="Jun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s v="technology"/>
    <s v="hardware"/>
    <x v="2004"/>
    <d v="2014-07-10T14:31:03"/>
    <s v="2014"/>
    <s v="Jun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s v="technology"/>
    <s v="hardware"/>
    <x v="2005"/>
    <d v="2013-10-16T03:59:00"/>
    <s v="2013"/>
    <s v="Septem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s v="technology"/>
    <s v="hardware"/>
    <x v="2006"/>
    <d v="2014-12-03T13:00:45"/>
    <s v="2014"/>
    <s v="Octo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s v="technology"/>
    <s v="hardware"/>
    <x v="2007"/>
    <d v="2010-08-24T04:00:00"/>
    <s v="2010"/>
    <s v="Jun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s v="technology"/>
    <s v="hardware"/>
    <x v="2008"/>
    <d v="2011-09-19T14:30:22"/>
    <s v="2011"/>
    <s v="August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s v="technology"/>
    <s v="hardware"/>
    <x v="2009"/>
    <d v="2016-11-23T08:45:43"/>
    <s v="2016"/>
    <s v="October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s v="technology"/>
    <s v="hardware"/>
    <x v="2010"/>
    <d v="2016-08-18T23:54:51"/>
    <s v="2016"/>
    <s v="Jul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s v="technology"/>
    <s v="hardware"/>
    <x v="2011"/>
    <d v="2016-01-11T23:00:00"/>
    <s v="2015"/>
    <s v="December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s v="technology"/>
    <s v="hardware"/>
    <x v="2012"/>
    <d v="2015-02-05T19:44:01"/>
    <s v="2015"/>
    <s v="Jan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s v="technology"/>
    <s v="hardware"/>
    <x v="2013"/>
    <d v="2016-07-08T23:03:34"/>
    <s v="2016"/>
    <s v="Ma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s v="technology"/>
    <s v="hardware"/>
    <x v="2014"/>
    <d v="2013-03-25T04:08:59"/>
    <s v="2013"/>
    <s v="Februar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  <s v="2011"/>
    <s v="August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s v="technology"/>
    <s v="hardware"/>
    <x v="2016"/>
    <d v="2013-03-09T21:08:19"/>
    <s v="2013"/>
    <s v="Februar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s v="technology"/>
    <s v="hardware"/>
    <x v="2017"/>
    <d v="2012-03-24T04:00:00"/>
    <s v="2012"/>
    <s v="Febru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s v="technology"/>
    <s v="hardware"/>
    <x v="2018"/>
    <d v="2015-08-13T08:46:49"/>
    <s v="2015"/>
    <s v="Jul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s v="technology"/>
    <s v="hardware"/>
    <x v="2019"/>
    <d v="2016-09-22T17:00:21"/>
    <s v="2016"/>
    <s v="August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s v="technology"/>
    <s v="hardware"/>
    <x v="2020"/>
    <d v="2014-05-14T23:04:00"/>
    <s v="2014"/>
    <s v="April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s v="technology"/>
    <s v="hardware"/>
    <x v="2021"/>
    <d v="2014-09-24T01:41:37"/>
    <s v="2014"/>
    <s v="August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s v="technology"/>
    <s v="hardware"/>
    <x v="2022"/>
    <d v="2016-06-11T13:39:32"/>
    <s v="2016"/>
    <s v="Ma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s v="technology"/>
    <s v="hardware"/>
    <x v="2023"/>
    <d v="2015-06-11T10:05:53"/>
    <s v="2015"/>
    <s v="Ma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s v="technology"/>
    <s v="hardware"/>
    <x v="2024"/>
    <d v="2012-08-13T03:00:00"/>
    <s v="2012"/>
    <s v="Jul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s v="technology"/>
    <s v="hardware"/>
    <x v="2025"/>
    <d v="2015-06-11T04:25:46"/>
    <s v="2015"/>
    <s v="Ma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s v="technology"/>
    <s v="hardware"/>
    <x v="2026"/>
    <d v="2014-04-21T03:59:00"/>
    <s v="2014"/>
    <s v="March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s v="technology"/>
    <s v="hardware"/>
    <x v="2027"/>
    <d v="2015-03-30T18:31:59"/>
    <s v="2015"/>
    <s v="Februar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s v="technology"/>
    <s v="hardware"/>
    <x v="2028"/>
    <d v="2010-03-15T21:55:00"/>
    <s v="2010"/>
    <s v="Febru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s v="technology"/>
    <s v="hardware"/>
    <x v="2029"/>
    <d v="2014-08-27T00:31:21"/>
    <s v="2014"/>
    <s v="Jul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s v="technology"/>
    <s v="hardware"/>
    <x v="2030"/>
    <d v="2012-11-29T23:54:56"/>
    <s v="2012"/>
    <s v="October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s v="technology"/>
    <s v="hardware"/>
    <x v="2031"/>
    <d v="2015-01-09T01:00:00"/>
    <s v="2014"/>
    <s v="December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s v="technology"/>
    <s v="hardware"/>
    <x v="2032"/>
    <d v="2016-12-15T05:00:00"/>
    <s v="2016"/>
    <s v="Nov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s v="technology"/>
    <s v="hardware"/>
    <x v="2033"/>
    <d v="2014-04-26T01:58:38"/>
    <s v="2014"/>
    <s v="March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s v="technology"/>
    <s v="hardware"/>
    <x v="2034"/>
    <d v="2015-05-07T06:58:00"/>
    <s v="2015"/>
    <s v="March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s v="technology"/>
    <s v="hardware"/>
    <x v="2035"/>
    <d v="2015-12-19T01:00:00"/>
    <s v="2015"/>
    <s v="Nov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s v="technology"/>
    <s v="hardware"/>
    <x v="2036"/>
    <d v="2014-05-09T20:45:19"/>
    <s v="2014"/>
    <s v="April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s v="technology"/>
    <s v="hardware"/>
    <x v="2037"/>
    <d v="2013-12-30T06:02:33"/>
    <s v="2013"/>
    <s v="October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s v="technology"/>
    <s v="hardware"/>
    <x v="2038"/>
    <d v="2013-07-01T18:00:00"/>
    <s v="2013"/>
    <s v="Ma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s v="technology"/>
    <s v="hardware"/>
    <x v="2039"/>
    <d v="2016-12-01T04:59:00"/>
    <s v="2016"/>
    <s v="November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s v="technology"/>
    <s v="hardware"/>
    <x v="2040"/>
    <d v="2013-11-15T23:15:03"/>
    <s v="2013"/>
    <s v="Octo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s v="technology"/>
    <s v="hardware"/>
    <x v="2041"/>
    <d v="2016-11-10T13:37:07"/>
    <s v="2016"/>
    <s v="Octo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s v="technology"/>
    <s v="hardware"/>
    <x v="2042"/>
    <d v="2016-01-22T16:59:34"/>
    <s v="2015"/>
    <s v="November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s v="technology"/>
    <s v="hardware"/>
    <x v="2043"/>
    <d v="2016-12-11T04:59:00"/>
    <s v="2016"/>
    <s v="October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s v="technology"/>
    <s v="hardware"/>
    <x v="2044"/>
    <d v="2015-06-13T16:25:14"/>
    <s v="2015"/>
    <s v="Ma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s v="technology"/>
    <s v="hardware"/>
    <x v="2045"/>
    <d v="2012-07-09T02:07:27"/>
    <s v="2012"/>
    <s v="Jun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s v="technology"/>
    <s v="hardware"/>
    <x v="2046"/>
    <d v="2013-05-23T04:07:24"/>
    <s v="2013"/>
    <s v="April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  <s v="2015"/>
    <s v="March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s v="technology"/>
    <s v="hardware"/>
    <x v="2048"/>
    <d v="2013-05-23T15:38:11"/>
    <s v="2013"/>
    <s v="April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s v="technology"/>
    <s v="hardware"/>
    <x v="2049"/>
    <d v="2013-12-02T22:59:00"/>
    <s v="2013"/>
    <s v="Octo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s v="technology"/>
    <s v="hardware"/>
    <x v="2050"/>
    <d v="2015-05-31T01:42:58"/>
    <s v="2015"/>
    <s v="April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s v="technology"/>
    <s v="hardware"/>
    <x v="2051"/>
    <d v="2013-12-26T00:32:17"/>
    <s v="2013"/>
    <s v="Nov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s v="technology"/>
    <s v="hardware"/>
    <x v="2052"/>
    <d v="2016-02-20T02:00:53"/>
    <s v="2016"/>
    <s v="Jan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s v="technology"/>
    <s v="hardware"/>
    <x v="2053"/>
    <d v="2015-11-25T15:49:11"/>
    <s v="2015"/>
    <s v="Octo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s v="technology"/>
    <s v="hardware"/>
    <x v="2054"/>
    <d v="2014-05-02T12:30:10"/>
    <s v="2014"/>
    <s v="April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s v="technology"/>
    <s v="hardware"/>
    <x v="2055"/>
    <d v="2014-12-03T04:00:00"/>
    <s v="2014"/>
    <s v="Nov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s v="technology"/>
    <s v="hardware"/>
    <x v="2056"/>
    <d v="2013-04-17T18:15:42"/>
    <s v="2013"/>
    <s v="March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s v="technology"/>
    <s v="hardware"/>
    <x v="2057"/>
    <d v="2016-02-26T11:52:12"/>
    <s v="2016"/>
    <s v="Januar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s v="technology"/>
    <s v="hardware"/>
    <x v="2058"/>
    <d v="2015-03-02T20:00:00"/>
    <s v="2015"/>
    <s v="Janu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s v="technology"/>
    <s v="hardware"/>
    <x v="2059"/>
    <d v="2016-01-31T21:59:00"/>
    <s v="2015"/>
    <s v="December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s v="technology"/>
    <s v="hardware"/>
    <x v="2060"/>
    <d v="2014-07-23T15:25:50"/>
    <s v="2014"/>
    <s v="Ma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s v="technology"/>
    <s v="hardware"/>
    <x v="2061"/>
    <d v="2016-12-31T18:20:54"/>
    <s v="2016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s v="technology"/>
    <s v="hardware"/>
    <x v="2062"/>
    <d v="2016-03-24T08:11:38"/>
    <s v="2016"/>
    <s v="Februar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s v="technology"/>
    <s v="hardware"/>
    <x v="2063"/>
    <d v="2016-05-15T17:35:01"/>
    <s v="2016"/>
    <s v="April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s v="technology"/>
    <s v="hardware"/>
    <x v="2064"/>
    <d v="2013-05-31T12:00:00"/>
    <s v="2013"/>
    <s v="April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s v="technology"/>
    <s v="hardware"/>
    <x v="2065"/>
    <d v="2013-12-25T08:00:29"/>
    <s v="2013"/>
    <s v="Nov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s v="technology"/>
    <s v="hardware"/>
    <x v="2066"/>
    <d v="2014-08-23T18:31:23"/>
    <s v="2014"/>
    <s v="Jul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s v="technology"/>
    <s v="hardware"/>
    <x v="2067"/>
    <d v="2015-05-24T20:29:36"/>
    <s v="2015"/>
    <s v="April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s v="technology"/>
    <s v="hardware"/>
    <x v="2068"/>
    <d v="2016-10-20T20:11:55"/>
    <s v="2016"/>
    <s v="Septem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s v="technology"/>
    <s v="hardware"/>
    <x v="2069"/>
    <d v="2016-01-02T23:19:51"/>
    <s v="2015"/>
    <s v="December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s v="technology"/>
    <s v="hardware"/>
    <x v="2070"/>
    <d v="2016-06-28T15:45:23"/>
    <s v="2016"/>
    <s v="Ma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s v="technology"/>
    <s v="hardware"/>
    <x v="2071"/>
    <d v="2016-10-02T06:41:24"/>
    <s v="2016"/>
    <s v="August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s v="technology"/>
    <s v="hardware"/>
    <x v="2072"/>
    <d v="2016-05-07T13:57:12"/>
    <s v="2016"/>
    <s v="April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s v="technology"/>
    <s v="hardware"/>
    <x v="2073"/>
    <d v="2015-05-08T16:01:58"/>
    <s v="2015"/>
    <s v="March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s v="technology"/>
    <s v="hardware"/>
    <x v="2074"/>
    <d v="2016-05-06T19:49:42"/>
    <s v="2016"/>
    <s v="April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s v="technology"/>
    <s v="hardware"/>
    <x v="2075"/>
    <d v="2013-07-25T16:21:28"/>
    <s v="2013"/>
    <s v="Jun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s v="technology"/>
    <s v="hardware"/>
    <x v="2076"/>
    <d v="2014-07-23T21:08:09"/>
    <s v="2014"/>
    <s v="Jun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s v="technology"/>
    <s v="hardware"/>
    <x v="2077"/>
    <d v="2015-06-05T21:00:00"/>
    <s v="2015"/>
    <s v="April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s v="technology"/>
    <s v="hardware"/>
    <x v="2078"/>
    <d v="2016-12-18T18:30:57"/>
    <s v="2016"/>
    <s v="Nov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s v="technology"/>
    <s v="hardware"/>
    <x v="2079"/>
    <d v="2015-06-25T19:00:00"/>
    <s v="2015"/>
    <s v="Ma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  <s v="2015"/>
    <s v="Octo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s v="music"/>
    <s v="indie rock"/>
    <x v="2081"/>
    <d v="2012-05-16T04:59:00"/>
    <s v="2012"/>
    <s v="April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s v="music"/>
    <s v="indie rock"/>
    <x v="2082"/>
    <d v="2011-11-24T03:53:16"/>
    <s v="2011"/>
    <s v="September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s v="music"/>
    <s v="indie rock"/>
    <x v="2083"/>
    <d v="2012-06-04T17:19:55"/>
    <s v="2012"/>
    <s v="May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s v="music"/>
    <s v="indie rock"/>
    <x v="2084"/>
    <d v="2014-05-04T06:59:00"/>
    <s v="2014"/>
    <s v="April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s v="music"/>
    <s v="indie rock"/>
    <x v="2085"/>
    <d v="2012-07-15T20:03:07"/>
    <s v="2012"/>
    <s v="Jun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s v="music"/>
    <s v="indie rock"/>
    <x v="2086"/>
    <d v="2011-12-14T04:59:00"/>
    <s v="2011"/>
    <s v="Nov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s v="music"/>
    <s v="indie rock"/>
    <x v="2087"/>
    <d v="2011-09-08T04:54:18"/>
    <s v="2011"/>
    <s v="August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s v="music"/>
    <s v="indie rock"/>
    <x v="2088"/>
    <d v="2010-09-11T03:59:00"/>
    <s v="2010"/>
    <s v="August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s v="music"/>
    <s v="indie rock"/>
    <x v="2089"/>
    <d v="2013-08-02T01:49:54"/>
    <s v="2013"/>
    <s v="June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s v="music"/>
    <s v="indie rock"/>
    <x v="2090"/>
    <d v="2013-02-24T09:09:15"/>
    <s v="2013"/>
    <s v="Jan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s v="music"/>
    <s v="indie rock"/>
    <x v="2091"/>
    <d v="2011-03-01T20:00:00"/>
    <s v="2011"/>
    <s v="January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s v="music"/>
    <s v="indie rock"/>
    <x v="2092"/>
    <d v="2011-10-07T16:58:52"/>
    <s v="2011"/>
    <s v="August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s v="music"/>
    <s v="indie rock"/>
    <x v="2093"/>
    <d v="2012-12-22T21:30:32"/>
    <s v="2012"/>
    <s v="October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s v="music"/>
    <s v="indie rock"/>
    <x v="2094"/>
    <d v="2012-03-05T03:00:00"/>
    <s v="2012"/>
    <s v="January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2095"/>
    <d v="2011-10-02T17:36:13"/>
    <s v="2011"/>
    <s v="August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s v="music"/>
    <s v="indie rock"/>
    <x v="2096"/>
    <d v="2012-10-26T03:59:00"/>
    <s v="2012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2097"/>
    <d v="2011-12-01T15:02:15"/>
    <s v="2011"/>
    <s v="October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s v="music"/>
    <s v="indie rock"/>
    <x v="2098"/>
    <d v="2012-03-08T02:43:55"/>
    <s v="2012"/>
    <s v="February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s v="music"/>
    <s v="indie rock"/>
    <x v="2099"/>
    <d v="2015-07-02T03:40:00"/>
    <s v="2015"/>
    <s v="June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s v="music"/>
    <s v="indie rock"/>
    <x v="2100"/>
    <d v="2012-06-30T03:59:00"/>
    <s v="2012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s v="music"/>
    <s v="indie rock"/>
    <x v="2101"/>
    <d v="2012-02-13T03:35:14"/>
    <s v="2011"/>
    <s v="December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2102"/>
    <d v="2011-05-05T20:50:48"/>
    <s v="2011"/>
    <s v="April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s v="music"/>
    <s v="indie rock"/>
    <x v="2103"/>
    <d v="2012-11-09T19:07:07"/>
    <s v="2012"/>
    <s v="Octo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x v="2104"/>
    <d v="2013-05-31T00:00:00"/>
    <s v="2013"/>
    <s v="April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2105"/>
    <d v="2014-11-21T04:00:00"/>
    <s v="201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s v="music"/>
    <s v="indie rock"/>
    <x v="2106"/>
    <d v="2013-01-26T05:09:34"/>
    <s v="2012"/>
    <s v="December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s v="music"/>
    <s v="indie rock"/>
    <x v="2107"/>
    <d v="2014-11-12T18:03:13"/>
    <s v="2014"/>
    <s v="Octo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s v="music"/>
    <s v="indie rock"/>
    <x v="2108"/>
    <d v="2012-09-10T03:55:00"/>
    <s v="2012"/>
    <s v="August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s v="music"/>
    <s v="indie rock"/>
    <x v="2109"/>
    <d v="2015-07-05T17:00:17"/>
    <s v="2015"/>
    <s v="June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s v="music"/>
    <s v="indie rock"/>
    <x v="2110"/>
    <d v="2014-05-28T04:59:00"/>
    <s v="2014"/>
    <s v="April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s v="music"/>
    <s v="indie rock"/>
    <x v="2111"/>
    <d v="2011-08-15T01:00:00"/>
    <s v="2011"/>
    <s v="June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2112"/>
    <d v="2013-04-15T22:16:33"/>
    <s v="2013"/>
    <s v="Apri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s v="music"/>
    <s v="indie rock"/>
    <x v="2113"/>
    <d v="2014-09-23T20:46:16"/>
    <s v="2014"/>
    <s v="August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s v="music"/>
    <s v="indie rock"/>
    <x v="2114"/>
    <d v="2010-12-09T04:59:00"/>
    <s v="2010"/>
    <s v="October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s v="music"/>
    <s v="indie rock"/>
    <x v="2115"/>
    <d v="2011-02-20T01:56:41"/>
    <s v="2011"/>
    <s v="Jan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s v="music"/>
    <s v="indie rock"/>
    <x v="2116"/>
    <d v="2012-10-02T18:40:03"/>
    <s v="2012"/>
    <s v="August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s v="music"/>
    <s v="indie rock"/>
    <x v="2117"/>
    <d v="2015-10-27T04:59:00"/>
    <s v="2015"/>
    <s v="October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s v="music"/>
    <s v="indie rock"/>
    <x v="2118"/>
    <d v="2011-07-24T20:08:56"/>
    <s v="2011"/>
    <s v="June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s v="music"/>
    <s v="indie rock"/>
    <x v="2119"/>
    <d v="2012-08-16T03:07:25"/>
    <s v="2012"/>
    <s v="July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s v="music"/>
    <s v="indie rock"/>
    <x v="2120"/>
    <d v="2014-01-01T23:08:56"/>
    <s v="2013"/>
    <s v="November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s v="games"/>
    <s v="video games"/>
    <x v="2121"/>
    <d v="2017-01-11T17:49:08"/>
    <s v="2016"/>
    <s v="December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s v="games"/>
    <s v="video games"/>
    <x v="2122"/>
    <d v="2017-01-07T07:12:49"/>
    <s v="2016"/>
    <s v="December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d v="2010-03-15T06:59:00"/>
    <s v="2010"/>
    <s v="January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s v="games"/>
    <s v="video games"/>
    <x v="2124"/>
    <d v="2010-11-30T05:00:00"/>
    <s v="2010"/>
    <s v="October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s v="games"/>
    <s v="video games"/>
    <x v="2125"/>
    <d v="2015-08-05T00:33:53"/>
    <s v="2015"/>
    <s v="July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  <x v="2126"/>
    <d v="2014-12-08T23:21:27"/>
    <s v="2014"/>
    <s v="November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s v="games"/>
    <s v="video games"/>
    <x v="2127"/>
    <d v="2015-03-12T11:07:43"/>
    <s v="2015"/>
    <s v="February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s v="games"/>
    <s v="video games"/>
    <x v="2128"/>
    <d v="2014-09-21T18:32:49"/>
    <s v="2014"/>
    <s v="July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s v="games"/>
    <s v="video games"/>
    <x v="2129"/>
    <d v="2016-03-10T00:35:00"/>
    <s v="2016"/>
    <s v="February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s v="games"/>
    <s v="video games"/>
    <x v="2130"/>
    <d v="2014-08-16T02:04:23"/>
    <s v="2014"/>
    <s v="July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2131"/>
    <d v="2015-07-12T04:58:11"/>
    <s v="2015"/>
    <s v="June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s v="games"/>
    <s v="video games"/>
    <x v="2132"/>
    <d v="2014-02-03T11:41:32"/>
    <s v="2014"/>
    <s v="Jan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s v="games"/>
    <s v="video games"/>
    <x v="2133"/>
    <d v="2011-04-24T06:59:00"/>
    <s v="2011"/>
    <s v="March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s v="games"/>
    <s v="video games"/>
    <x v="2134"/>
    <d v="2013-04-27T21:16:31"/>
    <s v="2013"/>
    <s v="March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s v="games"/>
    <s v="video games"/>
    <x v="2135"/>
    <d v="2012-10-04T23:07:13"/>
    <s v="2012"/>
    <s v="September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s v="games"/>
    <s v="video games"/>
    <x v="2136"/>
    <d v="2013-10-19T12:13:06"/>
    <s v="2013"/>
    <s v="Septem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s v="games"/>
    <s v="video games"/>
    <x v="2137"/>
    <d v="2014-12-05T18:30:29"/>
    <s v="2014"/>
    <s v="November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s v="games"/>
    <s v="video games"/>
    <x v="2138"/>
    <d v="2013-11-09T01:18:59"/>
    <s v="2013"/>
    <s v="October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s v="games"/>
    <s v="video games"/>
    <x v="2139"/>
    <d v="2016-11-03T18:00:08"/>
    <s v="2016"/>
    <s v="Octo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s v="games"/>
    <s v="video games"/>
    <x v="2140"/>
    <d v="2013-01-11T20:00:24"/>
    <s v="2012"/>
    <s v="December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d v="2014-11-14T06:39:19"/>
    <s v="2014"/>
    <s v="Octo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s v="games"/>
    <s v="video games"/>
    <x v="2142"/>
    <d v="2015-12-30T16:50:10"/>
    <s v="2015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  <x v="2143"/>
    <d v="2010-07-21T19:00:00"/>
    <s v="2010"/>
    <s v="June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s v="games"/>
    <s v="video games"/>
    <x v="2144"/>
    <d v="2013-09-14T13:07:20"/>
    <s v="2013"/>
    <s v="August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s v="games"/>
    <s v="video games"/>
    <x v="2145"/>
    <d v="2013-11-27T06:41:54"/>
    <s v="2013"/>
    <s v="October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  <x v="2146"/>
    <d v="2016-02-11T16:18:30"/>
    <s v="2016"/>
    <s v="January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s v="games"/>
    <s v="video games"/>
    <x v="2147"/>
    <d v="2014-11-16T08:05:48"/>
    <s v="2014"/>
    <s v="October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d v="2015-04-02T16:36:22"/>
    <s v="2015"/>
    <s v="March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d v="2010-07-31T00:00:00"/>
    <s v="2010"/>
    <s v="June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s v="games"/>
    <s v="video games"/>
    <x v="2150"/>
    <d v="2016-07-13T06:49:59"/>
    <s v="2016"/>
    <s v="June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s v="games"/>
    <s v="video games"/>
    <x v="2151"/>
    <d v="2016-06-29T20:20:14"/>
    <s v="2016"/>
    <s v="May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s v="games"/>
    <s v="video games"/>
    <x v="2152"/>
    <d v="2014-03-15T18:58:29"/>
    <s v="2014"/>
    <s v="February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s v="games"/>
    <s v="video games"/>
    <x v="2153"/>
    <d v="2015-01-10T07:59:00"/>
    <s v="2014"/>
    <s v="December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  <x v="2154"/>
    <d v="2014-01-28T15:10:27"/>
    <s v="2014"/>
    <s v="January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  <s v="2016"/>
    <s v="March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s v="games"/>
    <s v="video games"/>
    <x v="2156"/>
    <d v="2013-09-16T20:30:06"/>
    <s v="2013"/>
    <s v="August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s v="games"/>
    <s v="video games"/>
    <x v="2157"/>
    <d v="2016-12-23T07:59:00"/>
    <s v="2016"/>
    <s v="November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s v="games"/>
    <s v="video games"/>
    <x v="2158"/>
    <d v="2013-02-04T20:29:34"/>
    <s v="2012"/>
    <s v="December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"/>
    <n v="13"/>
    <s v="games"/>
    <s v="video games"/>
    <x v="2159"/>
    <d v="2011-07-16T17:32:54"/>
    <s v="2011"/>
    <s v="June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s v="games"/>
    <s v="video games"/>
    <x v="2160"/>
    <d v="2012-05-19T17:05:05"/>
    <s v="2012"/>
    <s v="April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s v="music"/>
    <s v="rock"/>
    <x v="2161"/>
    <d v="2015-09-23T20:27:39"/>
    <s v="2015"/>
    <s v="August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s v="music"/>
    <s v="rock"/>
    <x v="2162"/>
    <d v="2014-07-24T18:23:11"/>
    <s v="2014"/>
    <s v="June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s v="music"/>
    <s v="rock"/>
    <x v="2163"/>
    <d v="2015-06-08T03:50:00"/>
    <s v="2015"/>
    <s v="April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s v="music"/>
    <s v="rock"/>
    <x v="2164"/>
    <d v="2016-06-25T03:59:00"/>
    <s v="2016"/>
    <s v="May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s v="music"/>
    <s v="rock"/>
    <x v="2165"/>
    <d v="2016-04-08T15:00:35"/>
    <s v="2016"/>
    <s v="March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s v="music"/>
    <s v="rock"/>
    <x v="2166"/>
    <d v="2014-12-05T21:06:58"/>
    <s v="2014"/>
    <s v="October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d v="2012-09-15T01:35:37"/>
    <s v="2012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s v="music"/>
    <s v="rock"/>
    <x v="2168"/>
    <d v="2017-02-10T05:00:00"/>
    <s v="2017"/>
    <s v="Jan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2169"/>
    <d v="2017-03-02T16:49:11"/>
    <s v="2017"/>
    <s v="February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s v="music"/>
    <s v="rock"/>
    <x v="2170"/>
    <d v="2015-08-22T18:00:22"/>
    <s v="2015"/>
    <s v="July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s v="music"/>
    <s v="rock"/>
    <x v="2171"/>
    <d v="2015-06-22T05:00:00"/>
    <s v="2015"/>
    <s v="May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2172"/>
    <d v="2015-04-18T13:55:20"/>
    <s v="2015"/>
    <s v="March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s v="music"/>
    <s v="rock"/>
    <x v="2173"/>
    <d v="2013-09-10T03:59:00"/>
    <s v="2013"/>
    <s v="August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s v="music"/>
    <s v="rock"/>
    <x v="2174"/>
    <d v="2016-05-05T13:01:47"/>
    <s v="2016"/>
    <s v="April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2175"/>
    <d v="2016-07-21T00:13:06"/>
    <s v="2016"/>
    <s v="Jul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s v="music"/>
    <s v="rock"/>
    <x v="2176"/>
    <d v="2015-05-02T15:11:49"/>
    <s v="2015"/>
    <s v="April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s v="music"/>
    <s v="rock"/>
    <x v="2177"/>
    <d v="2016-06-06T06:01:07"/>
    <s v="2016"/>
    <s v="May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s v="music"/>
    <s v="rock"/>
    <x v="2178"/>
    <d v="2017-01-18T15:16:37"/>
    <s v="2016"/>
    <s v="December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s v="music"/>
    <s v="rock"/>
    <x v="2179"/>
    <d v="2015-04-11T04:06:32"/>
    <s v="2015"/>
    <s v="March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s v="music"/>
    <s v="rock"/>
    <x v="2180"/>
    <d v="2015-11-13T17:04:28"/>
    <s v="2015"/>
    <s v="Octo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s v="games"/>
    <s v="tabletop games"/>
    <x v="2181"/>
    <d v="2017-02-21T00:07:33"/>
    <s v="2017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s v="games"/>
    <s v="tabletop games"/>
    <x v="2182"/>
    <d v="2014-10-02T21:37:05"/>
    <s v="2014"/>
    <s v="August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s v="games"/>
    <s v="tabletop games"/>
    <x v="2183"/>
    <d v="2017-02-09T05:00:00"/>
    <s v="2017"/>
    <s v="January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s v="games"/>
    <s v="tabletop games"/>
    <x v="2184"/>
    <d v="2016-01-25T16:00:00"/>
    <s v="2016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s v="games"/>
    <s v="tabletop games"/>
    <x v="2185"/>
    <d v="2013-03-26T08:23:59"/>
    <s v="2013"/>
    <s v="February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s v="games"/>
    <s v="tabletop games"/>
    <x v="2186"/>
    <d v="2016-09-07T02:00:00"/>
    <s v="2016"/>
    <s v="August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s v="games"/>
    <s v="tabletop games"/>
    <x v="2187"/>
    <d v="2015-04-03T03:59:00"/>
    <s v="2015"/>
    <s v="March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s v="games"/>
    <s v="tabletop games"/>
    <x v="2188"/>
    <d v="2016-10-25T17:00:00"/>
    <s v="2016"/>
    <s v="September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s v="games"/>
    <s v="tabletop games"/>
    <x v="2189"/>
    <d v="2016-04-21T22:00:00"/>
    <s v="201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s v="games"/>
    <s v="tabletop games"/>
    <x v="2190"/>
    <d v="2016-03-23T06:59:00"/>
    <s v="2016"/>
    <s v="February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s v="games"/>
    <s v="tabletop games"/>
    <x v="2191"/>
    <d v="2017-02-14T20:00:27"/>
    <s v="2017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s v="games"/>
    <s v="tabletop games"/>
    <x v="2192"/>
    <d v="2016-12-15T23:00:00"/>
    <s v="2016"/>
    <s v="Nov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s v="games"/>
    <s v="tabletop games"/>
    <x v="2193"/>
    <d v="2016-11-21T04:59:00"/>
    <s v="2016"/>
    <s v="October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s v="games"/>
    <s v="tabletop games"/>
    <x v="2194"/>
    <d v="2016-03-26T17:11:30"/>
    <s v="2016"/>
    <s v="February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s v="games"/>
    <s v="tabletop games"/>
    <x v="2195"/>
    <d v="2015-08-11T18:31:40"/>
    <s v="2015"/>
    <s v="Jul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s v="games"/>
    <s v="tabletop games"/>
    <x v="2196"/>
    <d v="2016-12-02T07:00:00"/>
    <s v="2016"/>
    <s v="November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s v="games"/>
    <s v="tabletop games"/>
    <x v="2197"/>
    <d v="2015-02-28T14:00:59"/>
    <s v="2015"/>
    <s v="Janu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s v="games"/>
    <s v="tabletop games"/>
    <x v="2198"/>
    <d v="2015-11-14T13:20:00"/>
    <s v="2015"/>
    <s v="October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s v="games"/>
    <s v="tabletop games"/>
    <x v="2199"/>
    <d v="2015-10-15T09:59:58"/>
    <s v="2015"/>
    <s v="Septem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s v="games"/>
    <s v="tabletop games"/>
    <x v="2200"/>
    <d v="2015-07-06T03:00:00"/>
    <s v="2015"/>
    <s v="Jun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s v="music"/>
    <s v="electronic music"/>
    <x v="2201"/>
    <d v="2013-01-16T20:19:25"/>
    <s v="2013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s v="music"/>
    <s v="electronic music"/>
    <x v="2202"/>
    <d v="2012-11-01T20:22:48"/>
    <s v="2012"/>
    <s v="Octo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  <s v="2015"/>
    <s v="August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s v="music"/>
    <s v="electronic music"/>
    <x v="2204"/>
    <d v="2013-03-09T07:28:39"/>
    <s v="2013"/>
    <s v="February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  <s v="2012"/>
    <s v="May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s v="music"/>
    <s v="electronic music"/>
    <x v="2206"/>
    <d v="2012-04-16T06:10:24"/>
    <s v="2012"/>
    <s v="March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  <s v="2013"/>
    <s v="Octo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s v="music"/>
    <s v="electronic music"/>
    <x v="2208"/>
    <d v="2012-04-07T04:00:00"/>
    <s v="2012"/>
    <s v="February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s v="music"/>
    <s v="electronic music"/>
    <x v="2209"/>
    <d v="2014-04-14T23:00:00"/>
    <s v="2014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s v="music"/>
    <s v="electronic music"/>
    <x v="2210"/>
    <d v="2012-04-14T17:36:00"/>
    <s v="2012"/>
    <s v="February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  <s v="2014"/>
    <s v="March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s v="music"/>
    <s v="electronic music"/>
    <x v="2212"/>
    <d v="2013-11-04T01:00:00"/>
    <s v="2013"/>
    <s v="October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  <s v="2015"/>
    <s v="April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s v="music"/>
    <s v="electronic music"/>
    <x v="2214"/>
    <d v="2014-02-06T19:00:48"/>
    <s v="2014"/>
    <s v="January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s v="music"/>
    <s v="electronic music"/>
    <x v="2215"/>
    <d v="2012-03-13T06:59:00"/>
    <s v="2012"/>
    <s v="February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s v="music"/>
    <s v="electronic music"/>
    <x v="2216"/>
    <d v="2015-07-23T18:02:25"/>
    <s v="2015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s v="music"/>
    <s v="electronic music"/>
    <x v="2217"/>
    <d v="2015-11-02T08:00:00"/>
    <s v="2015"/>
    <s v="Octo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s v="music"/>
    <s v="electronic music"/>
    <x v="2218"/>
    <d v="2012-08-29T00:00:00"/>
    <s v="2012"/>
    <s v="August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s v="music"/>
    <s v="electronic music"/>
    <x v="2219"/>
    <d v="2015-08-19T17:15:12"/>
    <s v="2015"/>
    <s v="July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s v="music"/>
    <s v="electronic music"/>
    <x v="2220"/>
    <d v="2013-07-27T01:27:16"/>
    <s v="2013"/>
    <s v="Jun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s v="games"/>
    <s v="tabletop games"/>
    <x v="2221"/>
    <d v="2016-04-23T00:00:00"/>
    <s v="2016"/>
    <s v="March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  <s v="2011"/>
    <s v="December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s v="games"/>
    <s v="tabletop games"/>
    <x v="2223"/>
    <d v="2015-06-27T15:22:48"/>
    <s v="2015"/>
    <s v="May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s v="games"/>
    <s v="tabletop games"/>
    <x v="2224"/>
    <d v="2016-10-29T19:00:00"/>
    <s v="2016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s v="games"/>
    <s v="tabletop games"/>
    <x v="2225"/>
    <d v="2014-09-21T19:00:15"/>
    <s v="2014"/>
    <s v="August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s v="games"/>
    <s v="tabletop games"/>
    <x v="2226"/>
    <d v="2016-02-12T04:59:00"/>
    <s v="2016"/>
    <s v="Jan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s v="games"/>
    <s v="tabletop games"/>
    <x v="2227"/>
    <d v="2013-11-13T20:22:35"/>
    <s v="2013"/>
    <s v="Octo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s v="games"/>
    <s v="tabletop games"/>
    <x v="2228"/>
    <d v="2015-08-16T06:40:36"/>
    <s v="2015"/>
    <s v="Jul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s v="games"/>
    <s v="tabletop games"/>
    <x v="2229"/>
    <d v="2013-09-03T04:00:00"/>
    <s v="2013"/>
    <s v="July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s v="games"/>
    <s v="tabletop games"/>
    <x v="2230"/>
    <d v="2014-04-25T21:08:47"/>
    <s v="2014"/>
    <s v="March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s v="games"/>
    <s v="tabletop games"/>
    <x v="2231"/>
    <d v="2013-06-25T05:00:00"/>
    <s v="2013"/>
    <s v="May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s v="games"/>
    <s v="tabletop games"/>
    <x v="2232"/>
    <d v="2014-07-19T03:00:00"/>
    <s v="2014"/>
    <s v="Jun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s v="games"/>
    <s v="tabletop games"/>
    <x v="2233"/>
    <d v="2015-12-14T00:00:00"/>
    <s v="2015"/>
    <s v="Nov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  <s v="2016"/>
    <s v="December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s v="games"/>
    <s v="tabletop games"/>
    <x v="2235"/>
    <d v="2015-03-28T23:31:51"/>
    <s v="2015"/>
    <s v="February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s v="games"/>
    <s v="tabletop games"/>
    <x v="2236"/>
    <d v="2016-02-01T14:48:43"/>
    <s v="2016"/>
    <s v="January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s v="games"/>
    <s v="tabletop games"/>
    <x v="2237"/>
    <d v="2014-11-12T07:59:00"/>
    <s v="2014"/>
    <s v="October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s v="games"/>
    <s v="tabletop games"/>
    <x v="2238"/>
    <d v="2017-03-10T14:55:16"/>
    <s v="2017"/>
    <s v="Febru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s v="games"/>
    <s v="tabletop games"/>
    <x v="2239"/>
    <d v="2013-12-01T04:02:00"/>
    <s v="2013"/>
    <s v="Octo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s v="games"/>
    <s v="tabletop games"/>
    <x v="2240"/>
    <d v="2016-04-22T19:49:04"/>
    <s v="2016"/>
    <s v="March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s v="games"/>
    <s v="tabletop games"/>
    <x v="2241"/>
    <d v="2017-03-02T19:51:40"/>
    <s v="2017"/>
    <s v="January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s v="games"/>
    <s v="tabletop games"/>
    <x v="2242"/>
    <d v="2013-11-27T03:02:00"/>
    <s v="2013"/>
    <s v="Octo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  <s v="201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s v="games"/>
    <s v="tabletop games"/>
    <x v="2244"/>
    <d v="2016-10-16T20:30:00"/>
    <s v="2016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s v="games"/>
    <s v="tabletop games"/>
    <x v="2245"/>
    <d v="2014-02-21T18:00:00"/>
    <s v="2014"/>
    <s v="Jan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s v="games"/>
    <s v="tabletop games"/>
    <x v="2246"/>
    <d v="2015-09-04T19:00:10"/>
    <s v="2015"/>
    <s v="August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s v="games"/>
    <s v="tabletop games"/>
    <x v="2247"/>
    <d v="2015-07-29T15:59:25"/>
    <s v="2015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s v="games"/>
    <s v="tabletop games"/>
    <x v="2248"/>
    <d v="2016-12-14T21:01:18"/>
    <s v="2016"/>
    <s v="November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s v="games"/>
    <s v="tabletop games"/>
    <x v="2249"/>
    <d v="2013-04-02T15:52:45"/>
    <s v="2013"/>
    <s v="March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s v="games"/>
    <s v="tabletop games"/>
    <x v="2250"/>
    <d v="2016-12-03T01:07:53"/>
    <s v="2016"/>
    <s v="November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s v="games"/>
    <s v="tabletop games"/>
    <x v="2251"/>
    <d v="2014-08-16T08:17:57"/>
    <s v="2014"/>
    <s v="July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s v="games"/>
    <s v="tabletop games"/>
    <x v="2252"/>
    <d v="2016-08-06T07:52:18"/>
    <s v="2016"/>
    <s v="Jul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s v="games"/>
    <s v="tabletop games"/>
    <x v="2253"/>
    <d v="2015-11-18T16:09:07"/>
    <s v="2015"/>
    <s v="October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s v="games"/>
    <s v="tabletop games"/>
    <x v="2254"/>
    <d v="2017-01-24T15:32:48"/>
    <s v="2017"/>
    <s v="January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s v="games"/>
    <s v="tabletop games"/>
    <x v="2255"/>
    <d v="2016-05-07T22:50:51"/>
    <s v="2016"/>
    <s v="April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s v="games"/>
    <s v="tabletop games"/>
    <x v="2256"/>
    <d v="2016-11-22T10:50:46"/>
    <s v="2016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s v="games"/>
    <s v="tabletop games"/>
    <x v="2257"/>
    <d v="2016-06-19T23:00:00"/>
    <s v="2016"/>
    <s v="May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s v="games"/>
    <s v="tabletop games"/>
    <x v="2258"/>
    <d v="2015-06-11T18:01:27"/>
    <s v="2015"/>
    <s v="May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s v="games"/>
    <s v="tabletop games"/>
    <x v="2259"/>
    <d v="2016-12-08T19:18:56"/>
    <s v="2016"/>
    <s v="November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s v="games"/>
    <s v="tabletop games"/>
    <x v="2260"/>
    <d v="2014-03-26T23:24:10"/>
    <s v="2014"/>
    <s v="February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s v="games"/>
    <s v="tabletop games"/>
    <x v="2261"/>
    <d v="2017-02-14T17:23:40"/>
    <s v="2017"/>
    <s v="January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s v="games"/>
    <s v="tabletop games"/>
    <x v="2262"/>
    <d v="2014-11-18T00:00:00"/>
    <s v="2014"/>
    <s v="October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s v="games"/>
    <s v="tabletop games"/>
    <x v="2263"/>
    <d v="2015-01-31T19:58:33"/>
    <s v="2015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s v="games"/>
    <s v="tabletop games"/>
    <x v="2264"/>
    <d v="2016-05-23T03:00:00"/>
    <s v="2016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s v="games"/>
    <s v="tabletop games"/>
    <x v="2265"/>
    <d v="2016-11-22T20:28:27"/>
    <s v="2016"/>
    <s v="November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s v="games"/>
    <s v="tabletop games"/>
    <x v="2266"/>
    <d v="2016-04-27T02:00:00"/>
    <s v="201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s v="games"/>
    <s v="tabletop games"/>
    <x v="2267"/>
    <d v="2014-12-21T01:00:00"/>
    <s v="2014"/>
    <s v="November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s v="games"/>
    <s v="tabletop games"/>
    <x v="2268"/>
    <d v="2017-03-12T01:58:35"/>
    <s v="2017"/>
    <s v="February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s v="games"/>
    <s v="tabletop games"/>
    <x v="2269"/>
    <d v="2017-03-07T05:00:00"/>
    <s v="2017"/>
    <s v="February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s v="games"/>
    <s v="tabletop games"/>
    <x v="2270"/>
    <d v="2017-01-10T21:59:00"/>
    <s v="2016"/>
    <s v="December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s v="games"/>
    <s v="tabletop games"/>
    <x v="2271"/>
    <d v="2016-12-10T00:00:04"/>
    <s v="2016"/>
    <s v="November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s v="games"/>
    <s v="tabletop games"/>
    <x v="2272"/>
    <d v="2015-12-07T16:47:16"/>
    <s v="2015"/>
    <s v="Nov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s v="games"/>
    <s v="tabletop games"/>
    <x v="2273"/>
    <d v="2017-03-12T12:10:42"/>
    <s v="2017"/>
    <s v="February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s v="games"/>
    <s v="tabletop games"/>
    <x v="2274"/>
    <d v="2014-02-23T12:00:57"/>
    <s v="2014"/>
    <s v="January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s v="games"/>
    <s v="tabletop games"/>
    <x v="2275"/>
    <d v="2014-12-22T14:47:59"/>
    <s v="2014"/>
    <s v="Nov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s v="games"/>
    <s v="tabletop games"/>
    <x v="2276"/>
    <d v="2014-01-05T15:38:09"/>
    <s v="2013"/>
    <s v="December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s v="games"/>
    <s v="tabletop games"/>
    <x v="2277"/>
    <d v="2012-02-27T16:17:03"/>
    <s v="2012"/>
    <s v="January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s v="games"/>
    <s v="tabletop games"/>
    <x v="2278"/>
    <d v="2016-01-03T22:59:00"/>
    <s v="2015"/>
    <s v="November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s v="games"/>
    <s v="tabletop games"/>
    <x v="2279"/>
    <d v="2015-02-04T04:00:00"/>
    <s v="2015"/>
    <s v="Jan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s v="games"/>
    <s v="tabletop games"/>
    <x v="2280"/>
    <d v="2015-09-17T14:59:51"/>
    <s v="2015"/>
    <s v="August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2281"/>
    <d v="2011-07-25T06:50:00"/>
    <s v="2011"/>
    <s v="Ma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s v="music"/>
    <s v="rock"/>
    <x v="2282"/>
    <d v="2016-01-14T04:11:26"/>
    <s v="2015"/>
    <s v="November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s v="music"/>
    <s v="rock"/>
    <x v="2283"/>
    <d v="2012-05-09T02:00:04"/>
    <s v="2012"/>
    <s v="March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s v="music"/>
    <s v="rock"/>
    <x v="2284"/>
    <d v="2011-03-12T04:00:00"/>
    <s v="2011"/>
    <s v="February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s v="music"/>
    <s v="rock"/>
    <x v="2285"/>
    <d v="2012-06-29T04:27:23"/>
    <s v="2012"/>
    <s v="May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s v="music"/>
    <s v="rock"/>
    <x v="2286"/>
    <d v="2013-09-06T03:59:00"/>
    <s v="2013"/>
    <s v="August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s v="music"/>
    <s v="rock"/>
    <x v="2287"/>
    <d v="2014-06-23T16:01:00"/>
    <s v="2014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x v="2288"/>
    <d v="2012-06-26T18:00:00"/>
    <s v="2012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x v="2289"/>
    <d v="2013-12-06T23:22:00"/>
    <s v="2013"/>
    <s v="Octo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s v="music"/>
    <s v="rock"/>
    <x v="2290"/>
    <d v="2009-12-01T17:00:00"/>
    <s v="2009"/>
    <s v="Sept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s v="music"/>
    <s v="rock"/>
    <x v="2291"/>
    <d v="2012-04-23T04:00:00"/>
    <s v="2012"/>
    <s v="March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s v="music"/>
    <s v="rock"/>
    <x v="2292"/>
    <d v="2012-04-18T16:44:36"/>
    <s v="2012"/>
    <s v="March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s v="music"/>
    <s v="rock"/>
    <x v="2293"/>
    <d v="2012-09-25T03:59:00"/>
    <s v="2012"/>
    <s v="August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s v="music"/>
    <s v="rock"/>
    <x v="2294"/>
    <d v="2013-01-20T17:21:20"/>
    <s v="2012"/>
    <s v="December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s v="music"/>
    <s v="rock"/>
    <x v="2295"/>
    <d v="2013-01-26T22:54:16"/>
    <s v="2012"/>
    <s v="December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s v="music"/>
    <s v="rock"/>
    <x v="2296"/>
    <d v="2012-02-23T17:33:46"/>
    <s v="2012"/>
    <s v="January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s v="music"/>
    <s v="rock"/>
    <x v="2297"/>
    <d v="2012-03-14T03:59:00"/>
    <s v="2012"/>
    <s v="Febru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s v="music"/>
    <s v="rock"/>
    <x v="2298"/>
    <d v="2014-03-26T19:10:33"/>
    <s v="2014"/>
    <s v="February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s v="music"/>
    <s v="rock"/>
    <x v="2299"/>
    <d v="2011-02-06T00:46:49"/>
    <s v="2011"/>
    <s v="January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s v="music"/>
    <s v="rock"/>
    <x v="2300"/>
    <d v="2012-06-28T17:26:56"/>
    <s v="2012"/>
    <s v="June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s v="music"/>
    <s v="indie rock"/>
    <x v="2301"/>
    <d v="2013-06-21T03:31:36"/>
    <s v="2013"/>
    <s v="May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s v="music"/>
    <s v="indie rock"/>
    <x v="2302"/>
    <d v="2013-12-31T07:00:00"/>
    <s v="2013"/>
    <s v="Nov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s v="music"/>
    <s v="indie rock"/>
    <x v="2303"/>
    <d v="2011-12-13T03:39:56"/>
    <s v="2011"/>
    <s v="Nov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s v="music"/>
    <s v="indie rock"/>
    <x v="2304"/>
    <d v="2011-01-01T04:59:00"/>
    <s v="2010"/>
    <s v="November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s v="music"/>
    <s v="indie rock"/>
    <x v="2305"/>
    <d v="2014-08-08T18:00:00"/>
    <s v="2014"/>
    <s v="July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s v="music"/>
    <s v="indie rock"/>
    <x v="2306"/>
    <d v="2012-03-10T04:02:09"/>
    <s v="2012"/>
    <s v="February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s v="music"/>
    <s v="indie rock"/>
    <x v="2307"/>
    <d v="2012-05-05T19:15:28"/>
    <s v="2012"/>
    <s v="April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s v="music"/>
    <s v="indie rock"/>
    <x v="2308"/>
    <d v="2014-08-29T01:00:00"/>
    <s v="2014"/>
    <s v="July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s v="music"/>
    <s v="indie rock"/>
    <x v="2309"/>
    <d v="2013-03-09T23:42:17"/>
    <s v="2013"/>
    <s v="February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s v="music"/>
    <s v="indie rock"/>
    <x v="2310"/>
    <d v="2013-03-21T18:03:35"/>
    <s v="2013"/>
    <s v="Febru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s v="music"/>
    <s v="indie rock"/>
    <x v="2311"/>
    <d v="2014-05-07T00:06:29"/>
    <s v="2014"/>
    <s v="April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s v="music"/>
    <s v="indie rock"/>
    <x v="2312"/>
    <d v="2014-04-18T23:00:00"/>
    <s v="2014"/>
    <s v="March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s v="music"/>
    <s v="indie rock"/>
    <x v="2313"/>
    <d v="2012-05-03T23:00:26"/>
    <s v="2012"/>
    <s v="Apri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s v="music"/>
    <s v="indie rock"/>
    <x v="2314"/>
    <d v="2012-06-07T13:14:17"/>
    <s v="2012"/>
    <s v="May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s v="music"/>
    <s v="indie rock"/>
    <x v="2315"/>
    <d v="2012-05-05T17:25:43"/>
    <s v="2012"/>
    <s v="April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s v="music"/>
    <s v="indie rock"/>
    <x v="2316"/>
    <d v="2009-12-09T18:24:00"/>
    <s v="2009"/>
    <s v="Sept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2317"/>
    <d v="2010-02-15T05:00:00"/>
    <s v="2010"/>
    <s v="Jan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s v="music"/>
    <s v="indie rock"/>
    <x v="2318"/>
    <d v="2009-09-26T03:59:00"/>
    <s v="2009"/>
    <s v="August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s v="music"/>
    <s v="indie rock"/>
    <x v="2319"/>
    <d v="2013-12-15T01:58:05"/>
    <s v="2013"/>
    <s v="Nov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s v="music"/>
    <s v="indie rock"/>
    <x v="2320"/>
    <d v="2014-04-02T18:36:40"/>
    <s v="2014"/>
    <s v="February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s v="food"/>
    <s v="small batch"/>
    <x v="2321"/>
    <d v="2017-04-04T05:15:01"/>
    <s v="2017"/>
    <s v="Mar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s v="food"/>
    <s v="small batch"/>
    <x v="2322"/>
    <d v="2017-04-09T20:29:29"/>
    <s v="2017"/>
    <s v="Mar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d v="2017-03-20T18:07:27"/>
    <s v="2017"/>
    <s v="Mar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s v="food"/>
    <s v="small batch"/>
    <x v="2324"/>
    <d v="2017-03-26T20:14:45"/>
    <s v="2017"/>
    <s v="February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2325"/>
    <d v="2017-03-29T23:32:11"/>
    <s v="2017"/>
    <s v="February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x v="2326"/>
    <d v="2017-04-30T17:00:00"/>
    <s v="2017"/>
    <s v="Mar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s v="food"/>
    <s v="small batch"/>
    <x v="2327"/>
    <d v="2014-08-26T22:00:40"/>
    <s v="2014"/>
    <s v="July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s v="food"/>
    <s v="small batch"/>
    <x v="2328"/>
    <d v="2015-06-14T18:45:37"/>
    <s v="2015"/>
    <s v="Ma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s v="food"/>
    <s v="small batch"/>
    <x v="2329"/>
    <d v="2014-07-17T14:59:06"/>
    <s v="2014"/>
    <s v="June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s v="food"/>
    <s v="small batch"/>
    <x v="2330"/>
    <d v="2015-12-25T00:00:00"/>
    <s v="2015"/>
    <s v="November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s v="food"/>
    <s v="small batch"/>
    <x v="2331"/>
    <d v="2014-08-18T00:08:10"/>
    <s v="2014"/>
    <s v="July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s v="food"/>
    <s v="small batch"/>
    <x v="2332"/>
    <d v="2015-02-06T15:04:31"/>
    <s v="2015"/>
    <s v="Jan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s v="food"/>
    <s v="small batch"/>
    <x v="2333"/>
    <d v="2014-05-29T17:50:00"/>
    <s v="2014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s v="food"/>
    <s v="small batch"/>
    <x v="2334"/>
    <d v="2014-11-05T17:34:00"/>
    <s v="2014"/>
    <s v="Octo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s v="food"/>
    <s v="small batch"/>
    <x v="2335"/>
    <d v="2014-06-11T13:44:03"/>
    <s v="2014"/>
    <s v="Ma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s v="food"/>
    <s v="small batch"/>
    <x v="2336"/>
    <d v="2014-03-08T22:11:35"/>
    <s v="2014"/>
    <s v="January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s v="food"/>
    <s v="small batch"/>
    <x v="2337"/>
    <d v="2014-06-26T15:22:23"/>
    <s v="2014"/>
    <s v="May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s v="food"/>
    <s v="small batch"/>
    <x v="2338"/>
    <d v="2014-06-29T21:31:24"/>
    <s v="2014"/>
    <s v="May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s v="food"/>
    <s v="small batch"/>
    <x v="2339"/>
    <d v="2016-12-19T07:59:00"/>
    <s v="2016"/>
    <s v="Nov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s v="food"/>
    <s v="small batch"/>
    <x v="2340"/>
    <d v="2016-10-30T15:25:38"/>
    <s v="2016"/>
    <s v="September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d v="2015-07-12T19:31:44"/>
    <s v="2015"/>
    <s v="June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d v="2014-10-06T05:00:00"/>
    <s v="2014"/>
    <s v="September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d v="2016-01-08T19:47:00"/>
    <s v="2015"/>
    <s v="November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  <x v="2344"/>
    <d v="2016-06-24T17:27:49"/>
    <s v="2016"/>
    <s v="May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d v="2015-03-31T23:39:00"/>
    <s v="2015"/>
    <s v="February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s v="technology"/>
    <s v="web"/>
    <x v="2346"/>
    <d v="2016-10-17T19:10:31"/>
    <s v="2016"/>
    <s v="September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  <x v="2347"/>
    <d v="2016-08-25T14:34:36"/>
    <s v="2016"/>
    <s v="July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s v="technology"/>
    <s v="web"/>
    <x v="2348"/>
    <d v="2016-02-20T22:22:18"/>
    <s v="2015"/>
    <s v="December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d v="2015-08-11T18:37:08"/>
    <s v="2015"/>
    <s v="July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d v="2017-01-03T20:12:50"/>
    <s v="2016"/>
    <s v="December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s v="technology"/>
    <s v="web"/>
    <x v="2351"/>
    <d v="2015-04-30T02:25:39"/>
    <s v="2015"/>
    <s v="March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d v="2015-06-06T15:12:32"/>
    <s v="2015"/>
    <s v="April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d v="2015-04-21T16:13:42"/>
    <s v="2015"/>
    <s v="April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s v="technology"/>
    <s v="web"/>
    <x v="2354"/>
    <d v="2015-01-10T17:21:00"/>
    <s v="2014"/>
    <s v="November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s v="technology"/>
    <s v="web"/>
    <x v="2355"/>
    <d v="2015-05-02T22:02:16"/>
    <s v="2015"/>
    <s v="April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d v="2015-06-05T18:48:24"/>
    <s v="2015"/>
    <s v="May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d v="2015-10-17T14:52:58"/>
    <s v="2015"/>
    <s v="Septem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d v="2015-01-31T00:39:00"/>
    <s v="2014"/>
    <s v="December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s v="technology"/>
    <s v="web"/>
    <x v="2359"/>
    <d v="2015-08-03T15:35:24"/>
    <s v="2015"/>
    <s v="June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  <x v="2360"/>
    <d v="2016-02-07T16:58:00"/>
    <s v="2016"/>
    <s v="January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d v="2016-04-30T22:00:00"/>
    <s v="2016"/>
    <s v="April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s v="technology"/>
    <s v="web"/>
    <x v="2362"/>
    <d v="2014-12-11T16:31:10"/>
    <s v="2014"/>
    <s v="Nov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d v="2015-12-29T00:16:40"/>
    <s v="2015"/>
    <s v="November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d v="2015-10-26T22:25:56"/>
    <s v="2015"/>
    <s v="September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d v="2016-01-17T23:00:00"/>
    <s v="2015"/>
    <s v="December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s v="technology"/>
    <s v="web"/>
    <x v="2366"/>
    <d v="2015-10-21T12:45:33"/>
    <s v="2015"/>
    <s v="Septem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s v="technology"/>
    <s v="web"/>
    <x v="2367"/>
    <d v="2016-04-25T22:16:56"/>
    <s v="2016"/>
    <s v="Februar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  <x v="2368"/>
    <d v="2015-04-14T16:19:25"/>
    <s v="2015"/>
    <s v="Februar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d v="2016-02-10T19:30:11"/>
    <s v="2016"/>
    <s v="Jan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s v="technology"/>
    <s v="web"/>
    <x v="2370"/>
    <d v="2014-12-18T04:32:21"/>
    <s v="2014"/>
    <s v="November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d v="2015-06-25T18:39:56"/>
    <s v="2015"/>
    <s v="May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s v="technology"/>
    <s v="web"/>
    <x v="2372"/>
    <d v="2015-04-24T01:39:31"/>
    <s v="2015"/>
    <s v="March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s v="technology"/>
    <s v="web"/>
    <x v="2373"/>
    <d v="2015-08-29T15:53:44"/>
    <s v="2015"/>
    <s v="July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s v="technology"/>
    <s v="web"/>
    <x v="2374"/>
    <d v="2015-02-12T20:14:20"/>
    <s v="2015"/>
    <s v="January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d v="2016-09-09T20:03:57"/>
    <s v="2016"/>
    <s v="August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s v="technology"/>
    <s v="web"/>
    <x v="2376"/>
    <d v="2015-12-10T22:12:46"/>
    <s v="2015"/>
    <s v="November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d v="2016-11-25T21:53:03"/>
    <s v="2016"/>
    <s v="October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d v="2015-08-26T00:18:50"/>
    <s v="2015"/>
    <s v="July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d v="2015-10-05T00:23:36"/>
    <s v="2015"/>
    <s v="August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s v="technology"/>
    <s v="web"/>
    <x v="2380"/>
    <d v="2015-10-01T19:02:22"/>
    <s v="2015"/>
    <s v="September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s v="technology"/>
    <s v="web"/>
    <x v="2381"/>
    <d v="2015-04-10T22:27:28"/>
    <s v="2015"/>
    <s v="March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  <x v="2382"/>
    <d v="2015-08-04T04:30:03"/>
    <s v="2015"/>
    <s v="July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  <s v="2015"/>
    <s v="January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  <x v="2384"/>
    <d v="2014-11-14T02:37:23"/>
    <s v="2014"/>
    <s v="October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s v="technology"/>
    <s v="web"/>
    <x v="2385"/>
    <d v="2015-08-05T16:50:32"/>
    <s v="2015"/>
    <s v="July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d v="2015-01-10T20:07:04"/>
    <s v="2014"/>
    <s v="November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s v="technology"/>
    <s v="web"/>
    <x v="2387"/>
    <d v="2016-07-22T15:02:20"/>
    <s v="2016"/>
    <s v="June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s v="technology"/>
    <s v="web"/>
    <x v="2388"/>
    <d v="2015-01-15T19:29:00"/>
    <s v="2014"/>
    <s v="December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s v="technology"/>
    <s v="web"/>
    <x v="2389"/>
    <d v="2015-07-25T21:59:00"/>
    <s v="2015"/>
    <s v="June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d v="2015-01-04T06:17:44"/>
    <s v="2014"/>
    <s v="November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s v="technology"/>
    <s v="web"/>
    <x v="2391"/>
    <d v="2015-03-31T18:04:04"/>
    <s v="2015"/>
    <s v="March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d v="2015-10-29T02:53:43"/>
    <s v="2015"/>
    <s v="September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  <x v="2393"/>
    <d v="2015-08-08T15:33:37"/>
    <s v="2015"/>
    <s v="July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  <x v="2394"/>
    <d v="2015-02-26T08:41:33"/>
    <s v="2015"/>
    <s v="January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d v="2017-01-10T08:57:00"/>
    <s v="2016"/>
    <s v="December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s v="web"/>
    <x v="2396"/>
    <d v="2015-10-15T20:22:38"/>
    <s v="2015"/>
    <s v="September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d v="2015-01-02T21:14:16"/>
    <s v="2014"/>
    <s v="December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d v="2015-07-02T21:59:44"/>
    <s v="2015"/>
    <s v="June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d v="2014-12-18T20:28:26"/>
    <s v="2014"/>
    <s v="November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d v="2016-04-14T06:26:04"/>
    <s v="2016"/>
    <s v="March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s v="food"/>
    <s v="food trucks"/>
    <x v="2401"/>
    <d v="2016-03-05T19:44:56"/>
    <s v="2016"/>
    <s v="January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s v="food"/>
    <s v="food trucks"/>
    <x v="2402"/>
    <d v="2015-05-13T16:18:51"/>
    <s v="2015"/>
    <s v="April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s v="food"/>
    <s v="food trucks"/>
    <x v="2403"/>
    <d v="2016-03-30T20:10:58"/>
    <s v="2016"/>
    <s v="January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d v="2016-01-03T00:56:47"/>
    <s v="2015"/>
    <s v="December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  <x v="2405"/>
    <d v="2016-09-03T14:02:55"/>
    <s v="2016"/>
    <s v="August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s v="food"/>
    <s v="food trucks"/>
    <x v="2406"/>
    <d v="2015-01-19T02:39:50"/>
    <s v="2014"/>
    <s v="December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s v="food"/>
    <s v="food trucks"/>
    <x v="2407"/>
    <d v="2015-04-11T06:00:00"/>
    <s v="2015"/>
    <s v="March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  <x v="2408"/>
    <d v="2014-11-06T04:22:37"/>
    <s v="2014"/>
    <s v="October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s v="food"/>
    <s v="food trucks"/>
    <x v="2409"/>
    <d v="2015-08-18T21:01:15"/>
    <s v="2015"/>
    <s v="July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d v="2015-09-07T09:47:55"/>
    <s v="2015"/>
    <s v="August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s v="food"/>
    <s v="food trucks"/>
    <x v="2411"/>
    <d v="2015-08-25T17:34:42"/>
    <s v="2015"/>
    <s v="July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d v="2016-11-26T18:41:13"/>
    <s v="2016"/>
    <s v="October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s v="food"/>
    <s v="food trucks"/>
    <x v="2413"/>
    <d v="2014-05-31T23:30:00"/>
    <s v="2014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s v="food"/>
    <s v="food trucks"/>
    <x v="2414"/>
    <d v="2015-08-22T03:59:00"/>
    <s v="2015"/>
    <s v="July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s v="food"/>
    <s v="food trucks"/>
    <x v="2415"/>
    <d v="2016-07-15T20:42:26"/>
    <s v="2016"/>
    <s v="June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s v="food"/>
    <s v="food trucks"/>
    <x v="2416"/>
    <d v="2015-03-14T15:00:00"/>
    <s v="2015"/>
    <s v="January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d v="2014-08-10T21:13:07"/>
    <s v="2014"/>
    <s v="July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  <x v="2418"/>
    <d v="2015-03-24T19:34:04"/>
    <s v="2015"/>
    <s v="January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d v="2015-02-18T17:43:09"/>
    <s v="2014"/>
    <s v="December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s v="food"/>
    <s v="food trucks"/>
    <x v="2420"/>
    <d v="2014-11-10T01:41:35"/>
    <s v="2014"/>
    <s v="September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s v="food"/>
    <s v="food trucks"/>
    <x v="2421"/>
    <d v="2015-02-21T16:29:56"/>
    <s v="2015"/>
    <s v="January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  <x v="2422"/>
    <d v="2015-03-11T16:23:56"/>
    <s v="2015"/>
    <s v="February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s v="food"/>
    <s v="food trucks"/>
    <x v="2423"/>
    <d v="2014-12-31T16:54:50"/>
    <s v="2014"/>
    <s v="December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s v="food"/>
    <s v="food trucks"/>
    <x v="2424"/>
    <d v="2014-10-27T21:25:08"/>
    <s v="2014"/>
    <s v="Septem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s v="food"/>
    <s v="food trucks"/>
    <x v="2425"/>
    <d v="2016-05-27T22:04:00"/>
    <s v="2016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d v="2015-08-08T04:04:52"/>
    <s v="2015"/>
    <s v="June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2427"/>
    <d v="2016-03-23T06:38:53"/>
    <s v="2016"/>
    <s v="February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2428"/>
    <d v="2015-03-12T17:49:11"/>
    <s v="2015"/>
    <s v="February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s v="food"/>
    <s v="food trucks"/>
    <x v="2429"/>
    <d v="2017-02-05T16:44:00"/>
    <s v="2016"/>
    <s v="December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s v="food"/>
    <s v="food trucks"/>
    <x v="2430"/>
    <d v="2016-02-12T03:08:24"/>
    <s v="2016"/>
    <s v="January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2431"/>
    <d v="2016-06-28T02:23:33"/>
    <s v="2016"/>
    <s v="April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s v="food"/>
    <s v="food trucks"/>
    <x v="2432"/>
    <d v="2015-03-08T05:14:57"/>
    <s v="2015"/>
    <s v="February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d v="2016-02-27T21:35:43"/>
    <s v="2016"/>
    <s v="Jan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  <x v="2434"/>
    <d v="2015-08-04T04:27:54"/>
    <s v="2015"/>
    <s v="Jun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s v="food"/>
    <s v="food trucks"/>
    <x v="2435"/>
    <d v="2015-10-05T06:39:46"/>
    <s v="2015"/>
    <s v="Septem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s v="food"/>
    <s v="food trucks"/>
    <x v="2436"/>
    <d v="2016-01-29T14:46:10"/>
    <s v="2015"/>
    <s v="November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d v="2015-03-17T18:00:00"/>
    <s v="2015"/>
    <s v="January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"/>
    <n v="50"/>
    <s v="food"/>
    <s v="food trucks"/>
    <x v="2438"/>
    <d v="2015-12-07T22:57:42"/>
    <s v="2015"/>
    <s v="October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d v="2015-10-18T19:38:49"/>
    <s v="2015"/>
    <s v="September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s v="food trucks"/>
    <x v="2440"/>
    <d v="2016-02-13T21:35:13"/>
    <s v="2016"/>
    <s v="January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s v="food"/>
    <s v="small batch"/>
    <x v="2441"/>
    <d v="2015-07-23T04:59:00"/>
    <s v="2015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s v="food"/>
    <s v="small batch"/>
    <x v="2442"/>
    <d v="2015-03-19T15:00:28"/>
    <s v="2015"/>
    <s v="Febru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s v="food"/>
    <s v="small batch"/>
    <x v="2443"/>
    <d v="2014-08-15T15:00:22"/>
    <s v="2014"/>
    <s v="July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s v="food"/>
    <s v="small batch"/>
    <x v="2444"/>
    <d v="2016-05-25T18:06:31"/>
    <s v="2016"/>
    <s v="April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s v="food"/>
    <s v="small batch"/>
    <x v="2445"/>
    <d v="2015-09-26T04:33:41"/>
    <s v="2015"/>
    <s v="August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s v="food"/>
    <s v="small batch"/>
    <x v="2446"/>
    <d v="2016-11-26T15:27:51"/>
    <s v="2016"/>
    <s v="Octo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s v="food"/>
    <s v="small batch"/>
    <x v="2447"/>
    <d v="2016-11-12T04:00:00"/>
    <s v="2016"/>
    <s v="Octo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s v="food"/>
    <s v="small batch"/>
    <x v="2448"/>
    <d v="2016-08-31T05:36:00"/>
    <s v="2016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d v="2014-11-30T04:25:15"/>
    <s v="2014"/>
    <s v="Octo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s v="food"/>
    <s v="small batch"/>
    <x v="2450"/>
    <d v="2014-10-28T03:11:00"/>
    <s v="2014"/>
    <s v="September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s v="food"/>
    <s v="small batch"/>
    <x v="2451"/>
    <d v="2017-03-05T21:48:10"/>
    <s v="2017"/>
    <s v="February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x v="2452"/>
    <d v="2015-12-29T23:00:00"/>
    <s v="2015"/>
    <s v="Nov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s v="food"/>
    <s v="small batch"/>
    <x v="2453"/>
    <d v="2017-02-02T16:36:49"/>
    <s v="2017"/>
    <s v="Jan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s v="food"/>
    <s v="small batch"/>
    <x v="2454"/>
    <d v="2017-03-11T04:50:08"/>
    <s v="2017"/>
    <s v="February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  <s v="2016"/>
    <s v="Mar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s v="food"/>
    <s v="small batch"/>
    <x v="2456"/>
    <d v="2017-02-25T23:03:59"/>
    <s v="2017"/>
    <s v="January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s v="food"/>
    <s v="small batch"/>
    <x v="2457"/>
    <d v="2016-03-24T13:27:36"/>
    <s v="2016"/>
    <s v="February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s v="food"/>
    <s v="small batch"/>
    <x v="2458"/>
    <d v="2016-06-09T19:00:00"/>
    <s v="2016"/>
    <s v="Ma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s v="food"/>
    <s v="small batch"/>
    <x v="2459"/>
    <d v="2016-03-23T14:18:05"/>
    <s v="2016"/>
    <s v="February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s v="food"/>
    <s v="small batch"/>
    <x v="2460"/>
    <d v="2017-01-03T04:17:00"/>
    <s v="2016"/>
    <s v="November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s v="music"/>
    <s v="indie rock"/>
    <x v="2461"/>
    <d v="2011-10-01T03:00:00"/>
    <s v="2011"/>
    <s v="August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s v="music"/>
    <s v="indie rock"/>
    <x v="2462"/>
    <d v="2012-07-19T04:28:16"/>
    <s v="2012"/>
    <s v="June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s v="music"/>
    <s v="indie rock"/>
    <x v="2463"/>
    <d v="2013-04-16T19:00:00"/>
    <s v="2013"/>
    <s v="March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s v="music"/>
    <s v="indie rock"/>
    <x v="2464"/>
    <d v="2015-09-30T19:29:00"/>
    <s v="2015"/>
    <s v="September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s v="music"/>
    <s v="indie rock"/>
    <x v="2465"/>
    <d v="2012-09-23T17:15:48"/>
    <s v="2012"/>
    <s v="August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2466"/>
    <d v="2013-05-09T02:27:33"/>
    <s v="2013"/>
    <s v="April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s v="music"/>
    <s v="indie rock"/>
    <x v="2467"/>
    <d v="2012-05-10T17:00:00"/>
    <s v="2012"/>
    <s v="April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s v="music"/>
    <s v="indie rock"/>
    <x v="2468"/>
    <d v="2012-10-28T05:00:00"/>
    <s v="2012"/>
    <s v="Septem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s v="music"/>
    <s v="indie rock"/>
    <x v="2469"/>
    <d v="2011-02-08T10:18:49"/>
    <s v="2011"/>
    <s v="Jan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s v="music"/>
    <s v="indie rock"/>
    <x v="2470"/>
    <d v="2012-05-24T01:47:35"/>
    <s v="2012"/>
    <s v="Apri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2471"/>
    <d v="2012-01-25T23:49:52"/>
    <s v="2011"/>
    <s v="December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s v="music"/>
    <s v="indie rock"/>
    <x v="2472"/>
    <d v="2010-09-04T01:03:00"/>
    <s v="2010"/>
    <s v="June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2473"/>
    <d v="2012-11-10T18:57:49"/>
    <s v="2012"/>
    <s v="Octo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  <s v="2010"/>
    <s v="August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s v="music"/>
    <s v="indie rock"/>
    <x v="2475"/>
    <d v="2010-07-10T22:00:00"/>
    <s v="2010"/>
    <s v="May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s v="music"/>
    <s v="indie rock"/>
    <x v="2476"/>
    <d v="2014-11-03T08:52:50"/>
    <s v="2014"/>
    <s v="October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s v="music"/>
    <s v="indie rock"/>
    <x v="2477"/>
    <d v="2012-08-12T16:35:45"/>
    <s v="2012"/>
    <s v="June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s v="music"/>
    <s v="indie rock"/>
    <x v="2478"/>
    <d v="2013-01-13T22:48:33"/>
    <s v="2012"/>
    <s v="December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s v="music"/>
    <s v="indie rock"/>
    <x v="2479"/>
    <d v="2012-07-28T02:00:00"/>
    <s v="2012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d v="2015-10-10T22:28:04"/>
    <s v="2015"/>
    <s v="August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s v="music"/>
    <s v="indie rock"/>
    <x v="2481"/>
    <d v="2012-04-30T15:30:08"/>
    <s v="2012"/>
    <s v="March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x v="2482"/>
    <d v="2011-08-01T18:46:23"/>
    <s v="2011"/>
    <s v="June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s v="music"/>
    <s v="indie rock"/>
    <x v="2483"/>
    <d v="2012-05-01T17:00:03"/>
    <s v="2012"/>
    <s v="March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s v="music"/>
    <s v="indie rock"/>
    <x v="2484"/>
    <d v="2011-09-15T22:00:03"/>
    <s v="2011"/>
    <s v="August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s v="music"/>
    <s v="indie rock"/>
    <x v="2485"/>
    <d v="2011-10-12T23:57:59"/>
    <s v="2011"/>
    <s v="Septem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s v="music"/>
    <s v="indie rock"/>
    <x v="2486"/>
    <d v="2012-04-22T16:59:36"/>
    <s v="2012"/>
    <s v="March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s v="music"/>
    <s v="indie rock"/>
    <x v="2487"/>
    <d v="2012-05-27T01:59:57"/>
    <s v="2012"/>
    <s v="Apri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s v="music"/>
    <s v="indie rock"/>
    <x v="2488"/>
    <d v="2011-11-16T16:11:48"/>
    <s v="2011"/>
    <s v="Octo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s v="music"/>
    <s v="indie rock"/>
    <x v="2489"/>
    <d v="2013-05-09T16:33:59"/>
    <s v="2013"/>
    <s v="April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s v="music"/>
    <s v="indie rock"/>
    <x v="2490"/>
    <d v="2012-06-23T05:27:56"/>
    <s v="2012"/>
    <s v="April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x v="2491"/>
    <d v="2011-01-16T01:51:00"/>
    <s v="2010"/>
    <s v="December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2492"/>
    <d v="2012-06-16T09:59:00"/>
    <s v="2012"/>
    <s v="Apri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s v="music"/>
    <s v="indie rock"/>
    <x v="2493"/>
    <d v="2013-04-29T04:02:20"/>
    <s v="2013"/>
    <s v="Mar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s v="music"/>
    <s v="indie rock"/>
    <x v="2494"/>
    <d v="2012-05-23T15:29:04"/>
    <s v="2012"/>
    <s v="April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s v="music"/>
    <s v="indie rock"/>
    <x v="2495"/>
    <d v="2012-06-06T22:42:55"/>
    <s v="2012"/>
    <s v="Ma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d v="2013-03-29T22:54:52"/>
    <s v="2013"/>
    <s v="February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s v="music"/>
    <s v="indie rock"/>
    <x v="2497"/>
    <d v="2011-08-05T21:05:38"/>
    <s v="2011"/>
    <s v="July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s v="music"/>
    <s v="indie rock"/>
    <x v="2498"/>
    <d v="2015-01-27T23:13:07"/>
    <s v="2015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s v="music"/>
    <s v="indie rock"/>
    <x v="2499"/>
    <d v="2012-12-31T18:00:00"/>
    <s v="2012"/>
    <s v="Nov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s v="music"/>
    <s v="indie rock"/>
    <x v="2500"/>
    <d v="2012-06-23T18:32:55"/>
    <s v="2012"/>
    <s v="May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s v="food"/>
    <s v="restaurants"/>
    <x v="2501"/>
    <d v="2015-09-27T18:38:24"/>
    <s v="2015"/>
    <s v="August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s v="food"/>
    <s v="restaurants"/>
    <x v="2502"/>
    <d v="2014-09-21T19:48:38"/>
    <s v="2014"/>
    <s v="August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d v="2016-06-07T21:06:00"/>
    <s v="2016"/>
    <s v="May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d v="2014-11-15T01:22:14"/>
    <s v="2014"/>
    <s v="October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d v="2015-03-14T00:20:16"/>
    <s v="2015"/>
    <s v="February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  <x v="2506"/>
    <d v="2015-10-03T21:00:00"/>
    <s v="2015"/>
    <s v="September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d v="2015-05-11T01:45:04"/>
    <s v="2015"/>
    <s v="April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d v="2014-08-14T22:50:34"/>
    <s v="2014"/>
    <s v="July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s v="food"/>
    <s v="restaurants"/>
    <x v="2509"/>
    <d v="2015-04-20T18:25:49"/>
    <s v="2015"/>
    <s v="February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  <x v="2510"/>
    <d v="2015-05-14T23:56:12"/>
    <s v="2015"/>
    <s v="March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d v="2016-02-01T10:43:33"/>
    <s v="2016"/>
    <s v="January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d v="2014-12-13T21:02:41"/>
    <s v="2014"/>
    <s v="Nov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d v="2017-02-26T00:09:49"/>
    <s v="2016"/>
    <s v="December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s v="food"/>
    <s v="restaurants"/>
    <x v="2514"/>
    <d v="2014-08-20T09:21:17"/>
    <s v="2014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  <s v="2015"/>
    <s v="January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d v="2014-11-29T16:40:52"/>
    <s v="2014"/>
    <s v="October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s v="food"/>
    <s v="restaurants"/>
    <x v="2517"/>
    <d v="2015-03-19T18:15:30"/>
    <s v="2015"/>
    <s v="February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d v="2014-11-13T17:20:28"/>
    <s v="2014"/>
    <s v="October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s v="food"/>
    <s v="restaurants"/>
    <x v="2519"/>
    <d v="2014-07-19T03:43:24"/>
    <s v="2014"/>
    <s v="June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d v="2016-10-15T19:21:00"/>
    <s v="2016"/>
    <s v="August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s v="music"/>
    <s v="classical music"/>
    <x v="2521"/>
    <d v="2015-10-13T23:13:41"/>
    <s v="2015"/>
    <s v="Septem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  <s v="2016"/>
    <s v="March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s v="music"/>
    <s v="classical music"/>
    <x v="2523"/>
    <d v="2014-11-18T00:24:52"/>
    <s v="2014"/>
    <s v="October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s v="music"/>
    <s v="classical music"/>
    <x v="2524"/>
    <d v="2014-12-21T04:30:00"/>
    <s v="2014"/>
    <s v="November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s v="music"/>
    <s v="classical music"/>
    <x v="2525"/>
    <d v="2012-06-28T20:16:11"/>
    <s v="2012"/>
    <s v="Ma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s v="music"/>
    <s v="classical music"/>
    <x v="2526"/>
    <d v="2014-12-08T04:59:00"/>
    <s v="2014"/>
    <s v="November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s v="music"/>
    <s v="classical music"/>
    <x v="2527"/>
    <d v="2013-10-18T03:59:00"/>
    <s v="2013"/>
    <s v="September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s v="music"/>
    <s v="classical music"/>
    <x v="2528"/>
    <d v="2015-08-20T11:00:00"/>
    <s v="2015"/>
    <s v="August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s v="music"/>
    <s v="classical music"/>
    <x v="2529"/>
    <d v="2012-03-25T00:56:15"/>
    <s v="2012"/>
    <s v="February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  <s v="2015"/>
    <s v="March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s v="music"/>
    <s v="classical music"/>
    <x v="2531"/>
    <d v="2015-08-15T03:59:00"/>
    <s v="2015"/>
    <s v="July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s v="music"/>
    <s v="classical music"/>
    <x v="2532"/>
    <d v="2012-08-16T20:22:46"/>
    <s v="2012"/>
    <s v="July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s v="music"/>
    <s v="classical music"/>
    <x v="2533"/>
    <d v="2013-03-01T18:01:08"/>
    <s v="2013"/>
    <s v="Januar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  <s v="2009"/>
    <s v="November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s v="music"/>
    <s v="classical music"/>
    <x v="2535"/>
    <d v="2014-12-01T19:59:05"/>
    <s v="2014"/>
    <s v="Octo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  <s v="201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  <s v="2011"/>
    <s v="June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s v="music"/>
    <s v="classical music"/>
    <x v="2538"/>
    <d v="2013-02-24T04:59:00"/>
    <s v="2013"/>
    <s v="January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s v="music"/>
    <s v="classical music"/>
    <x v="2539"/>
    <d v="2015-02-02T21:39:12"/>
    <s v="2014"/>
    <s v="December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s v="music"/>
    <s v="classical music"/>
    <x v="2540"/>
    <d v="2011-10-29T16:12:01"/>
    <s v="2011"/>
    <s v="August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s v="music"/>
    <s v="classical music"/>
    <x v="2541"/>
    <d v="2013-09-26T10:46:58"/>
    <s v="2013"/>
    <s v="July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s v="music"/>
    <s v="classical music"/>
    <x v="2542"/>
    <d v="2013-10-01T03:59:00"/>
    <s v="2013"/>
    <s v="August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s v="music"/>
    <s v="classical music"/>
    <x v="2543"/>
    <d v="2011-01-02T03:00:00"/>
    <s v="2010"/>
    <s v="December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s v="music"/>
    <s v="classical music"/>
    <x v="2544"/>
    <d v="2012-07-08T12:29:29"/>
    <s v="2012"/>
    <s v="June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s v="music"/>
    <s v="classical music"/>
    <x v="2545"/>
    <d v="2015-02-27T00:30:00"/>
    <s v="2015"/>
    <s v="Jan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s v="music"/>
    <s v="classical music"/>
    <x v="2546"/>
    <d v="2013-10-05T05:00:00"/>
    <s v="2013"/>
    <s v="Septem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s v="music"/>
    <s v="classical music"/>
    <x v="2547"/>
    <d v="2012-04-04T17:33:23"/>
    <s v="2012"/>
    <s v="March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s v="music"/>
    <s v="classical music"/>
    <x v="2548"/>
    <d v="2016-09-30T04:27:00"/>
    <s v="2016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s v="music"/>
    <s v="classical music"/>
    <x v="2549"/>
    <d v="2013-05-31T17:00:00"/>
    <s v="2013"/>
    <s v="April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s v="music"/>
    <s v="classical music"/>
    <x v="2550"/>
    <d v="2015-10-08T03:59:00"/>
    <s v="2015"/>
    <s v="August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s v="music"/>
    <s v="classical music"/>
    <x v="2551"/>
    <d v="2012-03-21T20:48:00"/>
    <s v="2012"/>
    <s v="February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  <s v="2017"/>
    <s v="February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s v="music"/>
    <s v="classical music"/>
    <x v="2553"/>
    <d v="2012-09-21T04:46:47"/>
    <s v="2012"/>
    <s v="July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s v="music"/>
    <s v="classical music"/>
    <x v="2554"/>
    <d v="2015-06-01T03:59:00"/>
    <s v="2015"/>
    <s v="Ma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s v="music"/>
    <s v="classical music"/>
    <x v="2555"/>
    <d v="2012-05-28T15:43:13"/>
    <s v="2012"/>
    <s v="Apri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s v="music"/>
    <s v="classical music"/>
    <x v="2556"/>
    <d v="2012-12-24T23:47:37"/>
    <s v="2012"/>
    <s v="November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s v="music"/>
    <s v="classical music"/>
    <x v="2557"/>
    <d v="2014-05-15T17:53:06"/>
    <s v="2014"/>
    <s v="April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s v="music"/>
    <s v="classical music"/>
    <x v="2558"/>
    <d v="2015-05-01T13:59:00"/>
    <s v="2015"/>
    <s v="March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  <s v="2011"/>
    <s v="Octo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  <s v="2015"/>
    <s v="February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d v="2015-10-13T12:41:29"/>
    <s v="2015"/>
    <s v="September"/>
  </r>
  <r>
    <n v="2562"/>
    <s v="Jamaican food truck in Munich in the making! (cancel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  <x v="2562"/>
    <d v="2016-10-11T12:35:39"/>
    <s v="2016"/>
    <s v="August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d v="2015-07-30T03:20:51"/>
    <s v="2015"/>
    <s v="May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d v="2014-08-01T00:58:19"/>
    <s v="2014"/>
    <s v="July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d v="2016-05-09T20:50:00"/>
    <s v="2016"/>
    <s v="March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d v="2014-08-21T23:32:28"/>
    <s v="2014"/>
    <s v="July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s v="food"/>
    <s v="food trucks"/>
    <x v="2567"/>
    <d v="2015-04-23T21:05:38"/>
    <s v="2015"/>
    <s v="March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  <x v="2568"/>
    <d v="2016-09-01T15:59:54"/>
    <s v="2016"/>
    <s v="August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s v="food"/>
    <s v="food trucks"/>
    <x v="2569"/>
    <d v="2015-09-17T02:31:52"/>
    <s v="2015"/>
    <s v="August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s v="food"/>
    <s v="food trucks"/>
    <x v="2570"/>
    <d v="2017-02-08T21:40:35"/>
    <s v="2017"/>
    <s v="January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  <x v="2571"/>
    <d v="2016-05-19T08:12:01"/>
    <s v="2016"/>
    <s v="March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d v="2015-04-13T02:51:57"/>
    <s v="2015"/>
    <s v="March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d v="2014-08-23T14:12:29"/>
    <s v="2014"/>
    <s v="July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d v="2016-05-18T19:49:05"/>
    <s v="2016"/>
    <s v="April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d v="2015-01-12T02:36:34"/>
    <s v="2014"/>
    <s v="December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d v="2015-04-10T23:14:07"/>
    <s v="2015"/>
    <s v="February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d v="2014-08-04T19:41:37"/>
    <s v="2014"/>
    <s v="July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d v="2015-10-09T17:00:00"/>
    <s v="2015"/>
    <s v="August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s v="food"/>
    <s v="food trucks"/>
    <x v="2579"/>
    <d v="2014-09-15T19:55:03"/>
    <s v="2014"/>
    <s v="July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  <x v="2580"/>
    <d v="2015-05-16T03:00:00"/>
    <s v="2015"/>
    <s v="April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s v="food"/>
    <s v="food trucks"/>
    <x v="2581"/>
    <d v="2015-11-16T16:04:58"/>
    <s v="2015"/>
    <s v="October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2582"/>
    <d v="2016-10-29T23:43:54"/>
    <s v="2016"/>
    <s v="September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  <x v="2583"/>
    <d v="2015-03-16T17:28:00"/>
    <s v="2015"/>
    <s v="January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d v="2015-06-15T04:09:29"/>
    <s v="2015"/>
    <s v="May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s v="food"/>
    <s v="food trucks"/>
    <x v="2585"/>
    <d v="2014-07-05T23:07:12"/>
    <s v="2014"/>
    <s v="June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s v="food"/>
    <s v="food trucks"/>
    <x v="2586"/>
    <d v="2015-12-25T07:55:36"/>
    <s v="2015"/>
    <s v="Nov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s v="food"/>
    <s v="food trucks"/>
    <x v="2587"/>
    <d v="2015-12-30T16:12:33"/>
    <s v="2015"/>
    <s v="Nov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s v="food"/>
    <s v="food trucks"/>
    <x v="2588"/>
    <d v="2015-03-31T13:14:00"/>
    <s v="2015"/>
    <s v="February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  <x v="2589"/>
    <d v="2016-03-23T11:52:07"/>
    <s v="2016"/>
    <s v="February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d v="2016-01-26T14:08:17"/>
    <s v="2016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s v="food"/>
    <s v="food trucks"/>
    <x v="2591"/>
    <d v="2016-03-13T20:45:24"/>
    <s v="2016"/>
    <s v="January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s v="food"/>
    <s v="food trucks"/>
    <x v="2592"/>
    <d v="2014-10-05T19:13:41"/>
    <s v="2014"/>
    <s v="Septem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d v="2015-04-25T20:17:06"/>
    <s v="2015"/>
    <s v="March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2594"/>
    <d v="2014-08-07T23:13:48"/>
    <s v="2014"/>
    <s v="July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s v="food"/>
    <s v="food trucks"/>
    <x v="2595"/>
    <d v="2017-02-24T05:51:40"/>
    <s v="2017"/>
    <s v="January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s v="food"/>
    <s v="food trucks"/>
    <x v="2596"/>
    <d v="2014-08-07T15:56:49"/>
    <s v="2014"/>
    <s v="July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s v="food"/>
    <s v="food trucks"/>
    <x v="2597"/>
    <d v="2016-06-19T08:11:57"/>
    <s v="2016"/>
    <s v="May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2598"/>
    <d v="2015-09-23T20:10:01"/>
    <s v="2015"/>
    <s v="August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2599"/>
    <d v="2014-08-03T18:05:47"/>
    <s v="2014"/>
    <s v="June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s v="food"/>
    <s v="food trucks"/>
    <x v="2600"/>
    <d v="2016-03-25T20:36:40"/>
    <s v="2016"/>
    <s v="January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s v="technology"/>
    <s v="space exploration"/>
    <x v="2601"/>
    <d v="2012-09-13T03:59:00"/>
    <s v="2012"/>
    <s v="August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s v="technology"/>
    <s v="space exploration"/>
    <x v="2602"/>
    <d v="2014-11-12T21:20:00"/>
    <s v="2014"/>
    <s v="October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s v="technology"/>
    <s v="space exploration"/>
    <x v="2603"/>
    <d v="2013-12-23T21:54:14"/>
    <s v="2013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s v="technology"/>
    <s v="space exploration"/>
    <x v="2604"/>
    <d v="2012-04-29T01:13:43"/>
    <s v="2012"/>
    <s v="March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s v="technology"/>
    <s v="space exploration"/>
    <x v="2605"/>
    <d v="2016-06-17T12:59:50"/>
    <s v="2016"/>
    <s v="May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s v="technology"/>
    <s v="space exploration"/>
    <x v="2606"/>
    <d v="2014-04-29T17:06:22"/>
    <s v="2014"/>
    <s v="March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s v="technology"/>
    <s v="space exploration"/>
    <x v="2607"/>
    <d v="2015-08-12T02:00:00"/>
    <s v="2015"/>
    <s v="June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s v="technology"/>
    <s v="space exploration"/>
    <x v="2608"/>
    <d v="2017-03-15T00:00:00"/>
    <s v="2017"/>
    <s v="Febru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s v="technology"/>
    <s v="space exploration"/>
    <x v="2609"/>
    <d v="2012-07-15T05:42:31"/>
    <s v="2012"/>
    <s v="June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s v="technology"/>
    <s v="space exploration"/>
    <x v="2610"/>
    <d v="2016-08-22T06:59:00"/>
    <s v="2016"/>
    <s v="Jul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s v="technology"/>
    <s v="space exploration"/>
    <x v="2611"/>
    <d v="2017-01-02T22:59:00"/>
    <s v="2016"/>
    <s v="November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s v="technology"/>
    <s v="space exploration"/>
    <x v="2612"/>
    <d v="2015-01-09T03:26:10"/>
    <s v="2014"/>
    <s v="December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s v="technology"/>
    <s v="space exploration"/>
    <x v="2613"/>
    <d v="2012-09-21T19:38:14"/>
    <s v="2012"/>
    <s v="August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  <s v="2014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s v="technology"/>
    <s v="space exploration"/>
    <x v="2615"/>
    <d v="2016-04-30T12:00:00"/>
    <s v="2016"/>
    <s v="March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s v="technology"/>
    <s v="space exploration"/>
    <x v="2616"/>
    <d v="2015-08-25T23:52:09"/>
    <s v="2015"/>
    <s v="Jul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s v="technology"/>
    <s v="space exploration"/>
    <x v="2617"/>
    <d v="2014-10-20T20:59:11"/>
    <s v="2014"/>
    <s v="September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s v="technology"/>
    <s v="space exploration"/>
    <x v="2618"/>
    <d v="2015-12-01T20:01:01"/>
    <s v="2015"/>
    <s v="Octo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s v="technology"/>
    <s v="space exploration"/>
    <x v="2619"/>
    <d v="2015-10-23T11:00:00"/>
    <s v="2015"/>
    <s v="Septem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s v="technology"/>
    <s v="space exploration"/>
    <x v="2620"/>
    <d v="2015-10-11T01:00:00"/>
    <s v="2015"/>
    <s v="Septem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s v="technology"/>
    <s v="space exploration"/>
    <x v="2621"/>
    <d v="2015-05-21T17:56:28"/>
    <s v="2015"/>
    <s v="Apri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s v="technology"/>
    <s v="space exploration"/>
    <x v="2622"/>
    <d v="2016-12-30T17:50:16"/>
    <s v="2016"/>
    <s v="Nov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  <s v="2016"/>
    <s v="Nov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s v="technology"/>
    <s v="space exploration"/>
    <x v="2624"/>
    <d v="2012-09-13T10:07:02"/>
    <s v="2012"/>
    <s v="August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  <s v="2016"/>
    <s v="October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  <s v="2015"/>
    <s v="Ma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s v="technology"/>
    <s v="space exploration"/>
    <x v="2627"/>
    <d v="2015-11-26T20:54:21"/>
    <s v="2015"/>
    <s v="October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s v="technology"/>
    <s v="space exploration"/>
    <x v="2628"/>
    <d v="2014-11-30T23:11:07"/>
    <s v="2014"/>
    <s v="November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s v="technology"/>
    <s v="space exploration"/>
    <x v="2629"/>
    <d v="2015-05-14T12:55:22"/>
    <s v="2015"/>
    <s v="April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s v="technology"/>
    <s v="space exploration"/>
    <x v="2630"/>
    <d v="2016-06-30T10:00:00"/>
    <s v="2016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s v="technology"/>
    <s v="space exploration"/>
    <x v="2631"/>
    <d v="2015-08-30T04:03:47"/>
    <s v="2015"/>
    <s v="August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s v="technology"/>
    <s v="space exploration"/>
    <x v="2632"/>
    <d v="2016-05-29T01:28:59"/>
    <s v="2016"/>
    <s v="Ma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s v="technology"/>
    <s v="space exploration"/>
    <x v="2633"/>
    <d v="2014-02-27T23:00:00"/>
    <s v="2014"/>
    <s v="Januar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s v="technology"/>
    <s v="space exploration"/>
    <x v="2634"/>
    <d v="2016-09-29T15:45:21"/>
    <s v="2016"/>
    <s v="August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  <s v="2015"/>
    <s v="Februar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  <s v="2016"/>
    <s v="September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s v="technology"/>
    <s v="space exploration"/>
    <x v="2637"/>
    <d v="2016-10-12T13:11:15"/>
    <s v="2016"/>
    <s v="September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s v="technology"/>
    <s v="space exploration"/>
    <x v="2638"/>
    <d v="2015-01-15T21:54:55"/>
    <s v="2014"/>
    <s v="December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  <s v="2015"/>
    <s v="January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s v="technology"/>
    <s v="space exploration"/>
    <x v="2640"/>
    <d v="2015-06-08T03:51:14"/>
    <s v="2015"/>
    <s v="April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  <s v="2014"/>
    <s v="August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  <s v="2016"/>
    <s v="June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s v="technology"/>
    <s v="space exploration"/>
    <x v="2643"/>
    <d v="2016-12-21T07:59:00"/>
    <s v="2016"/>
    <s v="November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s v="technology"/>
    <s v="space exploration"/>
    <x v="2644"/>
    <d v="2017-03-10T19:00:35"/>
    <s v="2017"/>
    <s v="Februar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s v="technology"/>
    <s v="space exploration"/>
    <x v="2645"/>
    <d v="2014-11-08T21:13:23"/>
    <s v="2014"/>
    <s v="October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s v="technology"/>
    <s v="space exploration"/>
    <x v="2646"/>
    <d v="2015-09-09T07:31:09"/>
    <s v="2015"/>
    <s v="August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  <s v="2015"/>
    <s v="July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s v="technology"/>
    <s v="space exploration"/>
    <x v="2648"/>
    <d v="2016-03-09T17:09:20"/>
    <s v="2016"/>
    <s v="February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s v="technology"/>
    <s v="space exploration"/>
    <x v="2649"/>
    <d v="2016-02-01T23:55:41"/>
    <s v="2015"/>
    <s v="December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s v="technology"/>
    <s v="space exploration"/>
    <x v="2650"/>
    <d v="2016-12-21T14:59:03"/>
    <s v="2016"/>
    <s v="Nov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s v="technology"/>
    <s v="space exploration"/>
    <x v="2651"/>
    <d v="2015-12-17T19:20:09"/>
    <s v="2015"/>
    <s v="November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s v="technology"/>
    <s v="space exploration"/>
    <x v="2652"/>
    <d v="2014-12-10T03:48:45"/>
    <s v="2014"/>
    <s v="November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s v="technology"/>
    <s v="space exploration"/>
    <x v="2653"/>
    <d v="2014-06-13T04:00:00"/>
    <s v="2014"/>
    <s v="Ma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s v="technology"/>
    <s v="space exploration"/>
    <x v="2654"/>
    <d v="2015-04-21T13:25:26"/>
    <s v="2015"/>
    <s v="February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s v="technology"/>
    <s v="space exploration"/>
    <x v="2655"/>
    <d v="2016-02-09T20:00:00"/>
    <s v="2016"/>
    <s v="January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s v="technology"/>
    <s v="space exploration"/>
    <x v="2656"/>
    <d v="2017-03-12T19:00:00"/>
    <s v="2017"/>
    <s v="February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s v="technology"/>
    <s v="space exploration"/>
    <x v="2657"/>
    <d v="2016-08-03T01:30:00"/>
    <s v="2016"/>
    <s v="Jun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s v="technology"/>
    <s v="space exploration"/>
    <x v="2658"/>
    <d v="2016-07-30T21:13:14"/>
    <s v="2016"/>
    <s v="June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s v="technology"/>
    <s v="space exploration"/>
    <x v="2659"/>
    <d v="2015-04-18T01:40:10"/>
    <s v="2015"/>
    <s v="March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s v="technology"/>
    <s v="space exploration"/>
    <x v="2660"/>
    <d v="2015-11-24T18:06:58"/>
    <s v="2015"/>
    <s v="Sept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s v="technology"/>
    <s v="makerspaces"/>
    <x v="2661"/>
    <d v="2013-10-25T23:00:10"/>
    <s v="2013"/>
    <s v="Septem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s v="technology"/>
    <s v="makerspaces"/>
    <x v="2662"/>
    <d v="2015-08-21T17:55:13"/>
    <s v="2015"/>
    <s v="Jul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s v="technology"/>
    <s v="makerspaces"/>
    <x v="2663"/>
    <d v="2015-09-04T15:00:00"/>
    <s v="2015"/>
    <s v="August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s v="technology"/>
    <s v="makerspaces"/>
    <x v="2664"/>
    <d v="2015-12-09T06:59:00"/>
    <s v="2015"/>
    <s v="Nov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s v="technology"/>
    <s v="makerspaces"/>
    <x v="2665"/>
    <d v="2015-05-04T21:29:34"/>
    <s v="2015"/>
    <s v="March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s v="technology"/>
    <s v="makerspaces"/>
    <x v="2666"/>
    <d v="2015-09-25T21:00:00"/>
    <s v="2015"/>
    <s v="August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s v="technology"/>
    <s v="makerspaces"/>
    <x v="2667"/>
    <d v="2016-02-10T22:13:36"/>
    <s v="2016"/>
    <s v="January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s v="technology"/>
    <s v="makerspaces"/>
    <x v="2668"/>
    <d v="2015-11-09T14:32:00"/>
    <s v="2015"/>
    <s v="Sept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s v="technology"/>
    <s v="makerspaces"/>
    <x v="2669"/>
    <d v="2016-01-10T00:51:36"/>
    <s v="2015"/>
    <s v="November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s v="technology"/>
    <s v="makerspaces"/>
    <x v="2670"/>
    <d v="2014-07-29T00:29:40"/>
    <s v="2014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s v="technology"/>
    <s v="makerspaces"/>
    <x v="2671"/>
    <d v="2014-12-19T19:38:00"/>
    <s v="2014"/>
    <s v="Nov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s v="technology"/>
    <s v="makerspaces"/>
    <x v="2672"/>
    <d v="2015-12-28T06:00:00"/>
    <s v="2015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s v="technology"/>
    <s v="makerspaces"/>
    <x v="2673"/>
    <d v="2014-10-29T22:45:00"/>
    <s v="2014"/>
    <s v="September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s v="technology"/>
    <s v="makerspaces"/>
    <x v="2674"/>
    <d v="2016-07-05T04:59:00"/>
    <s v="2016"/>
    <s v="June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s v="technology"/>
    <s v="makerspaces"/>
    <x v="2675"/>
    <d v="2014-11-10T21:34:49"/>
    <s v="2014"/>
    <s v="October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s v="technology"/>
    <s v="makerspaces"/>
    <x v="2676"/>
    <d v="2016-05-22T14:59:34"/>
    <s v="2016"/>
    <s v="April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s v="technology"/>
    <s v="makerspaces"/>
    <x v="2677"/>
    <d v="2014-07-03T00:42:23"/>
    <s v="2014"/>
    <s v="June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s v="technology"/>
    <s v="makerspaces"/>
    <x v="2678"/>
    <d v="2015-09-24T19:09:25"/>
    <s v="2015"/>
    <s v="August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  <s v="2015"/>
    <s v="Januar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s v="technology"/>
    <s v="makerspaces"/>
    <x v="2680"/>
    <d v="2016-04-06T04:04:51"/>
    <s v="2016"/>
    <s v="March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s v="food"/>
    <s v="food trucks"/>
    <x v="2681"/>
    <d v="2014-07-10T21:29:10"/>
    <s v="2014"/>
    <s v="June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s v="food"/>
    <s v="food trucks"/>
    <x v="2682"/>
    <d v="2014-11-22T05:59:00"/>
    <s v="2014"/>
    <s v="Octo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  <x v="2683"/>
    <d v="2015-03-01T18:07:20"/>
    <s v="2015"/>
    <s v="January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s v="food"/>
    <s v="food trucks"/>
    <x v="2684"/>
    <d v="2014-08-09T21:57:05"/>
    <s v="2014"/>
    <s v="June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  <x v="2685"/>
    <d v="2015-04-27T15:42:10"/>
    <s v="2015"/>
    <s v="February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d v="2014-09-30T23:23:43"/>
    <s v="2014"/>
    <s v="September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d v="2015-06-29T15:21:58"/>
    <s v="2015"/>
    <s v="May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s v="food"/>
    <s v="food trucks"/>
    <x v="2688"/>
    <d v="2015-02-24T03:00:00"/>
    <s v="2015"/>
    <s v="Jan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2689"/>
    <d v="2016-07-30T23:04:50"/>
    <s v="2016"/>
    <s v="June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s v="food"/>
    <s v="food trucks"/>
    <x v="2690"/>
    <d v="2015-06-03T02:31:16"/>
    <s v="2015"/>
    <s v="April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s v="food"/>
    <s v="food trucks"/>
    <x v="2691"/>
    <d v="2015-05-10T17:22:37"/>
    <s v="2015"/>
    <s v="March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s v="food"/>
    <s v="food trucks"/>
    <x v="2692"/>
    <d v="2015-03-25T07:01:00"/>
    <s v="2015"/>
    <s v="February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s v="food"/>
    <s v="food trucks"/>
    <x v="2693"/>
    <d v="2014-08-13T03:19:26"/>
    <s v="2014"/>
    <s v="July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2694"/>
    <d v="2014-09-26T03:22:19"/>
    <s v="2014"/>
    <s v="August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s v="food"/>
    <s v="food trucks"/>
    <x v="2695"/>
    <d v="2015-04-14T03:21:58"/>
    <s v="2015"/>
    <s v="February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s v="food"/>
    <s v="food trucks"/>
    <x v="2696"/>
    <d v="2014-12-25T20:16:00"/>
    <s v="2014"/>
    <s v="Nov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s v="food"/>
    <s v="food trucks"/>
    <x v="2697"/>
    <d v="2015-08-02T22:00:00"/>
    <s v="2015"/>
    <s v="July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s v="food"/>
    <s v="food trucks"/>
    <x v="2698"/>
    <d v="2014-06-27T21:33:28"/>
    <s v="2014"/>
    <s v="May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d v="2014-08-08T21:31:03"/>
    <s v="2014"/>
    <s v="July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s v="food"/>
    <s v="food trucks"/>
    <x v="2700"/>
    <d v="2014-09-18T20:59:32"/>
    <s v="2014"/>
    <s v="August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s v="theater"/>
    <s v="spaces"/>
    <x v="2701"/>
    <d v="2017-04-07T17:35:34"/>
    <s v="2017"/>
    <s v="March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s v="theater"/>
    <s v="spaces"/>
    <x v="2702"/>
    <d v="2017-04-05T18:14:37"/>
    <s v="2017"/>
    <s v="March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s v="theater"/>
    <s v="spaces"/>
    <x v="2703"/>
    <d v="2017-03-22T15:33:50"/>
    <s v="2017"/>
    <s v="January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s v="theater"/>
    <s v="spaces"/>
    <x v="2704"/>
    <d v="2017-04-05T19:41:54"/>
    <s v="2017"/>
    <s v="February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s v="theater"/>
    <s v="spaces"/>
    <x v="2705"/>
    <d v="2017-03-24T20:59:18"/>
    <s v="2017"/>
    <s v="Febru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s v="theater"/>
    <s v="spaces"/>
    <x v="2706"/>
    <d v="2014-10-16T06:59:00"/>
    <s v="2014"/>
    <s v="Septem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s v="theater"/>
    <s v="spaces"/>
    <x v="2707"/>
    <d v="2013-05-27T06:59:00"/>
    <s v="2013"/>
    <s v="April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s v="theater"/>
    <s v="spaces"/>
    <x v="2708"/>
    <d v="2016-07-21T16:45:26"/>
    <s v="2016"/>
    <s v="Ma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s v="theater"/>
    <s v="spaces"/>
    <x v="2709"/>
    <d v="2016-10-04T03:59:00"/>
    <s v="2016"/>
    <s v="August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s v="theater"/>
    <s v="spaces"/>
    <x v="2710"/>
    <d v="2014-08-09T02:00:00"/>
    <s v="2014"/>
    <s v="July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s v="theater"/>
    <s v="spaces"/>
    <x v="2711"/>
    <d v="2014-06-20T22:01:00"/>
    <s v="2014"/>
    <s v="Ma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s v="theater"/>
    <s v="spaces"/>
    <x v="2712"/>
    <d v="2013-07-13T18:00:00"/>
    <s v="2013"/>
    <s v="Jun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s v="theater"/>
    <s v="spaces"/>
    <x v="2713"/>
    <d v="2015-12-24T15:41:24"/>
    <s v="2015"/>
    <s v="Novemb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s v="theater"/>
    <s v="spaces"/>
    <x v="2714"/>
    <d v="2016-10-14T23:00:00"/>
    <s v="2016"/>
    <s v="Septem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s v="theater"/>
    <s v="spaces"/>
    <x v="2715"/>
    <d v="2016-02-21T09:33:48"/>
    <s v="2016"/>
    <s v="January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s v="theater"/>
    <s v="spaces"/>
    <x v="2716"/>
    <d v="2015-10-08T07:59:53"/>
    <s v="2015"/>
    <s v="Septemb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s v="theater"/>
    <s v="spaces"/>
    <x v="2717"/>
    <d v="2014-12-06T22:57:29"/>
    <s v="2014"/>
    <s v="Octob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s v="theater"/>
    <s v="spaces"/>
    <x v="2718"/>
    <d v="2016-05-03T23:00:00"/>
    <s v="2016"/>
    <s v="Apri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s v="theater"/>
    <s v="spaces"/>
    <x v="2719"/>
    <d v="2016-04-17T23:44:54"/>
    <s v="2016"/>
    <s v="Febru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s v="theater"/>
    <s v="spaces"/>
    <x v="2720"/>
    <d v="2016-11-11T12:10:53"/>
    <s v="2016"/>
    <s v="Octo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  <s v="2013"/>
    <s v="August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s v="technology"/>
    <s v="hardware"/>
    <x v="2722"/>
    <d v="2017-01-29T20:34:13"/>
    <s v="2016"/>
    <s v="November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s v="technology"/>
    <s v="hardware"/>
    <x v="2723"/>
    <d v="2014-12-31T21:08:08"/>
    <s v="2014"/>
    <s v="Nov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s v="technology"/>
    <s v="hardware"/>
    <x v="2724"/>
    <d v="2015-08-15T07:50:59"/>
    <s v="2015"/>
    <s v="Jul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s v="technology"/>
    <s v="hardware"/>
    <x v="2725"/>
    <d v="2017-03-01T17:52:15"/>
    <s v="2017"/>
    <s v="Januar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s v="technology"/>
    <s v="hardware"/>
    <x v="2726"/>
    <d v="2016-04-22T13:55:11"/>
    <s v="2016"/>
    <s v="March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s v="technology"/>
    <s v="hardware"/>
    <x v="2727"/>
    <d v="2015-08-07T16:14:23"/>
    <s v="2015"/>
    <s v="Jul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s v="technology"/>
    <s v="hardware"/>
    <x v="2728"/>
    <d v="2015-12-30T14:23:54"/>
    <s v="2015"/>
    <s v="November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s v="technology"/>
    <s v="hardware"/>
    <x v="2729"/>
    <d v="2015-05-01T05:46:37"/>
    <s v="2015"/>
    <s v="April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s v="technology"/>
    <s v="hardware"/>
    <x v="2730"/>
    <d v="2013-04-22T12:59:35"/>
    <s v="2013"/>
    <s v="March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s v="technology"/>
    <s v="hardware"/>
    <x v="2731"/>
    <d v="2014-10-18T04:00:00"/>
    <s v="2014"/>
    <s v="August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s v="technology"/>
    <s v="hardware"/>
    <x v="2732"/>
    <d v="2013-05-28T00:00:00"/>
    <s v="2013"/>
    <s v="April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s v="technology"/>
    <s v="hardware"/>
    <x v="2733"/>
    <d v="2015-04-10T05:32:54"/>
    <s v="2015"/>
    <s v="Februar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  <s v="2016"/>
    <s v="Septem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s v="technology"/>
    <s v="hardware"/>
    <x v="2735"/>
    <d v="2013-03-13T20:00:00"/>
    <s v="2013"/>
    <s v="February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2"/>
    <s v="technology"/>
    <s v="hardware"/>
    <x v="2736"/>
    <d v="2014-04-23T15:59:33"/>
    <s v="2014"/>
    <s v="March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s v="technology"/>
    <s v="hardware"/>
    <x v="2737"/>
    <d v="2014-01-15T19:00:00"/>
    <s v="2013"/>
    <s v="December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s v="technology"/>
    <s v="hardware"/>
    <x v="2738"/>
    <d v="2016-11-06T03:26:44"/>
    <s v="2016"/>
    <s v="Sept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s v="technology"/>
    <s v="hardware"/>
    <x v="2739"/>
    <d v="2014-05-05T21:18:37"/>
    <s v="2014"/>
    <s v="March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s v="technology"/>
    <s v="hardware"/>
    <x v="2740"/>
    <d v="2015-03-11T23:45:52"/>
    <s v="2015"/>
    <s v="Februar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s v="publishing"/>
    <s v="children's books"/>
    <x v="2741"/>
    <d v="2014-10-20T02:07:00"/>
    <s v="2014"/>
    <s v="September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s v="publishing"/>
    <s v="children's books"/>
    <x v="2742"/>
    <d v="2012-05-15T17:16:27"/>
    <s v="2012"/>
    <s v="May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  <s v="2016"/>
    <s v="Septem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s v="publishing"/>
    <s v="children's books"/>
    <x v="2744"/>
    <d v="2012-02-29T01:29:58"/>
    <s v="2012"/>
    <s v="Jan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s v="publishing"/>
    <s v="children's books"/>
    <x v="2745"/>
    <d v="2012-07-14T23:42:48"/>
    <s v="2012"/>
    <s v="May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s v="publishing"/>
    <s v="children's books"/>
    <x v="2746"/>
    <d v="2014-08-29T18:45:11"/>
    <s v="2014"/>
    <s v="July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  <s v="2012"/>
    <s v="May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  <s v="2016"/>
    <s v="August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s v="publishing"/>
    <s v="children's books"/>
    <x v="2749"/>
    <d v="2015-04-04T18:10:37"/>
    <s v="2015"/>
    <s v="March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  <s v="2012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  <s v="2014"/>
    <s v="April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s v="publishing"/>
    <s v="children's books"/>
    <x v="2752"/>
    <d v="2011-12-18T18:21:44"/>
    <s v="2011"/>
    <s v="November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  <s v="2012"/>
    <s v="July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  <s v="2014"/>
    <s v="August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  <s v="2015"/>
    <s v="March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s v="publishing"/>
    <s v="children's books"/>
    <x v="2756"/>
    <d v="2014-01-11T21:36:41"/>
    <s v="2013"/>
    <s v="December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s v="publishing"/>
    <s v="children's books"/>
    <x v="2757"/>
    <d v="2016-08-06T15:45:32"/>
    <s v="2016"/>
    <s v="July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s v="publishing"/>
    <s v="children's books"/>
    <x v="2758"/>
    <d v="2016-10-10T10:36:23"/>
    <s v="2016"/>
    <s v="Septem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  <s v="2016"/>
    <s v="June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  <s v="2013"/>
    <s v="May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  <s v="2012"/>
    <s v="December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s v="publishing"/>
    <s v="children's books"/>
    <x v="2762"/>
    <d v="2012-03-18T23:53:15"/>
    <s v="2012"/>
    <s v="January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s v="publishing"/>
    <s v="children's books"/>
    <x v="2763"/>
    <d v="2013-05-24T13:54:44"/>
    <s v="2013"/>
    <s v="April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s v="publishing"/>
    <s v="children's books"/>
    <x v="2764"/>
    <d v="2012-05-30T19:00:00"/>
    <s v="2012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  <s v="2012"/>
    <s v="October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  <s v="2011"/>
    <s v="July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s v="publishing"/>
    <s v="children's books"/>
    <x v="2767"/>
    <d v="2015-08-16T23:00:50"/>
    <s v="2015"/>
    <s v="June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s v="publishing"/>
    <s v="children's books"/>
    <x v="2768"/>
    <d v="2012-03-29T13:45:23"/>
    <s v="2012"/>
    <s v="February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  <s v="2014"/>
    <s v="April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s v="publishing"/>
    <s v="children's books"/>
    <x v="2770"/>
    <d v="2014-03-18T15:55:30"/>
    <s v="2014"/>
    <s v="February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  <s v="2012"/>
    <s v="December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  <s v="2013"/>
    <s v="September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s v="publishing"/>
    <s v="children's books"/>
    <x v="2773"/>
    <d v="2016-04-24T20:45:21"/>
    <s v="201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s v="publishing"/>
    <s v="children's books"/>
    <x v="2774"/>
    <d v="2013-03-08T03:02:08"/>
    <s v="2013"/>
    <s v="February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  <s v="2011"/>
    <s v="Nov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s v="publishing"/>
    <s v="children's books"/>
    <x v="2776"/>
    <d v="2015-06-12T07:07:56"/>
    <s v="2015"/>
    <s v="May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s v="publishing"/>
    <s v="children's books"/>
    <x v="2777"/>
    <d v="2015-07-17T16:03:24"/>
    <s v="2015"/>
    <s v="June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s v="publishing"/>
    <s v="children's books"/>
    <x v="2778"/>
    <d v="2014-08-25T23:28:26"/>
    <s v="2014"/>
    <s v="July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  <s v="2015"/>
    <s v="October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  <s v="2017"/>
    <s v="February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x v="2781"/>
    <d v="2015-02-12T07:00:00"/>
    <s v="2015"/>
    <s v="Janu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2782"/>
    <d v="2015-02-17T04:59:00"/>
    <s v="2015"/>
    <s v="Jan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s v="theater"/>
    <s v="plays"/>
    <x v="2783"/>
    <d v="2015-04-23T12:50:46"/>
    <s v="2015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2784"/>
    <d v="2014-10-29T18:54:03"/>
    <s v="2014"/>
    <s v="Octob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s v="theater"/>
    <s v="plays"/>
    <x v="2785"/>
    <d v="2016-08-05T21:00:00"/>
    <s v="2016"/>
    <s v="July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s v="theater"/>
    <s v="plays"/>
    <x v="2786"/>
    <d v="2014-07-09T13:39:40"/>
    <s v="2014"/>
    <s v="June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x v="2787"/>
    <d v="2014-07-18T04:45:52"/>
    <s v="2014"/>
    <s v="Jun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s v="theater"/>
    <s v="plays"/>
    <x v="2788"/>
    <d v="2016-07-29T16:50:43"/>
    <s v="2016"/>
    <s v="June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s v="theater"/>
    <s v="plays"/>
    <x v="2789"/>
    <d v="2015-03-12T04:00:00"/>
    <s v="2015"/>
    <s v="February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s v="theater"/>
    <s v="plays"/>
    <x v="2790"/>
    <d v="2015-02-11T22:31:43"/>
    <s v="2015"/>
    <s v="Jan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s v="theater"/>
    <s v="plays"/>
    <x v="2791"/>
    <d v="2016-09-09T04:00:00"/>
    <s v="2016"/>
    <s v="August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s v="theater"/>
    <s v="plays"/>
    <x v="2792"/>
    <d v="2015-08-12T05:32:39"/>
    <s v="2015"/>
    <s v="June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s v="theater"/>
    <s v="plays"/>
    <x v="2793"/>
    <d v="2015-07-21T10:03:25"/>
    <s v="2015"/>
    <s v="Jun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d v="2016-03-03T19:00:00"/>
    <s v="2016"/>
    <s v="February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s v="theater"/>
    <s v="plays"/>
    <x v="2795"/>
    <d v="2014-06-06T23:00:00"/>
    <s v="2014"/>
    <s v="May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x v="2796"/>
    <d v="2014-07-05T12:40:28"/>
    <s v="2014"/>
    <s v="June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s v="theater"/>
    <s v="plays"/>
    <x v="2797"/>
    <d v="2014-07-08T22:34:00"/>
    <s v="2014"/>
    <s v="Jun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s v="theater"/>
    <s v="plays"/>
    <x v="2798"/>
    <d v="2015-07-31T16:00:00"/>
    <s v="2015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s v="theater"/>
    <s v="plays"/>
    <x v="2799"/>
    <d v="2016-06-17T16:00:00"/>
    <s v="2016"/>
    <s v="May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2800"/>
    <d v="2015-01-04T13:16:06"/>
    <s v="2014"/>
    <s v="Novemb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s v="theater"/>
    <s v="plays"/>
    <x v="2801"/>
    <d v="2014-10-10T11:00:00"/>
    <s v="2014"/>
    <s v="Septem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s v="theater"/>
    <s v="plays"/>
    <x v="2802"/>
    <d v="2015-08-06T15:31:47"/>
    <s v="2015"/>
    <s v="July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s v="theater"/>
    <s v="plays"/>
    <x v="2803"/>
    <d v="2015-07-16T00:00:00"/>
    <s v="2015"/>
    <s v="June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2804"/>
    <d v="2014-09-29T10:53:10"/>
    <s v="2014"/>
    <s v="August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2805"/>
    <d v="2015-08-22T12:07:53"/>
    <s v="2015"/>
    <s v="July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x v="2806"/>
    <d v="2015-08-05T11:00:00"/>
    <s v="2015"/>
    <s v="June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  <s v="2015"/>
    <s v="May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s v="theater"/>
    <s v="plays"/>
    <x v="2808"/>
    <d v="2015-08-22T20:18:55"/>
    <s v="2015"/>
    <s v="July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s v="theater"/>
    <s v="plays"/>
    <x v="2809"/>
    <d v="2016-03-30T14:39:00"/>
    <s v="2016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s v="theater"/>
    <s v="plays"/>
    <x v="2810"/>
    <d v="2014-06-01T03:59:00"/>
    <s v="2014"/>
    <s v="April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s v="theater"/>
    <s v="plays"/>
    <x v="2811"/>
    <d v="2015-02-23T11:55:03"/>
    <s v="2015"/>
    <s v="Jan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s v="theater"/>
    <s v="plays"/>
    <x v="2812"/>
    <d v="2015-04-06T04:00:00"/>
    <s v="2015"/>
    <s v="February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s v="theater"/>
    <s v="plays"/>
    <x v="2813"/>
    <d v="2016-12-14T17:49:21"/>
    <s v="2016"/>
    <s v="Nov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s v="theater"/>
    <s v="plays"/>
    <x v="2814"/>
    <d v="2015-05-09T09:35:15"/>
    <s v="2015"/>
    <s v="April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2815"/>
    <d v="2016-08-07T18:38:29"/>
    <s v="2016"/>
    <s v="Jul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s v="theater"/>
    <s v="plays"/>
    <x v="2816"/>
    <d v="2015-08-02T16:00:00"/>
    <s v="2015"/>
    <s v="July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2817"/>
    <d v="2015-02-28T15:14:22"/>
    <s v="2015"/>
    <s v="Janu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s v="theater"/>
    <s v="plays"/>
    <x v="2818"/>
    <d v="2015-09-23T14:21:26"/>
    <s v="2015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s v="theater"/>
    <s v="plays"/>
    <x v="2819"/>
    <d v="2015-06-14T12:36:49"/>
    <s v="2015"/>
    <s v="May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d v="2016-02-26T00:00:00"/>
    <s v="2016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2821"/>
    <d v="2014-09-23T22:08:55"/>
    <s v="2014"/>
    <s v="August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2822"/>
    <d v="2015-03-27T15:24:52"/>
    <s v="2015"/>
    <s v="February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2823"/>
    <d v="2015-03-31T22:59:00"/>
    <s v="2015"/>
    <s v="Marc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s v="theater"/>
    <s v="plays"/>
    <x v="2824"/>
    <d v="2015-06-13T01:43:00"/>
    <s v="2015"/>
    <s v="May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s v="theater"/>
    <s v="plays"/>
    <x v="2825"/>
    <d v="2015-12-04T19:01:26"/>
    <s v="2015"/>
    <s v="Nov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s v="theater"/>
    <s v="plays"/>
    <x v="2826"/>
    <d v="2015-07-10T07:00:00"/>
    <s v="2015"/>
    <s v="June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s v="theater"/>
    <s v="plays"/>
    <x v="2827"/>
    <d v="2016-06-03T16:30:00"/>
    <s v="2016"/>
    <s v="May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s v="theater"/>
    <s v="plays"/>
    <x v="2828"/>
    <d v="2015-10-02T23:00:00"/>
    <s v="2015"/>
    <s v="Septem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s v="theater"/>
    <s v="plays"/>
    <x v="2829"/>
    <d v="2016-06-02T10:25:18"/>
    <s v="2016"/>
    <s v="May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2830"/>
    <d v="2014-05-12T03:59:00"/>
    <s v="2014"/>
    <s v="April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s v="theater"/>
    <s v="plays"/>
    <x v="2831"/>
    <d v="2015-07-16T19:47:50"/>
    <s v="2015"/>
    <s v="June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s v="theater"/>
    <s v="plays"/>
    <x v="2832"/>
    <d v="2014-11-23T22:00:00"/>
    <s v="2014"/>
    <s v="Octob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s v="theater"/>
    <s v="plays"/>
    <x v="2833"/>
    <d v="2015-10-11T02:00:00"/>
    <s v="2015"/>
    <s v="Septemb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  <s v="2015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s v="theater"/>
    <s v="plays"/>
    <x v="2835"/>
    <d v="2015-12-05T00:00:00"/>
    <s v="2015"/>
    <s v="Nov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s v="theater"/>
    <s v="plays"/>
    <x v="2836"/>
    <d v="2017-02-18T04:59:00"/>
    <s v="2017"/>
    <s v="Jan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  <s v="2015"/>
    <s v="Octo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s v="theater"/>
    <s v="plays"/>
    <x v="2838"/>
    <d v="2014-08-13T22:00:00"/>
    <s v="2014"/>
    <s v="July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s v="theater"/>
    <s v="plays"/>
    <x v="2839"/>
    <d v="2014-08-25T04:59:00"/>
    <s v="2014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2840"/>
    <d v="2015-03-18T17:00:00"/>
    <s v="2015"/>
    <s v="February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d v="2015-12-13T18:44:57"/>
    <s v="2015"/>
    <s v="Octob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d v="2014-06-21T11:00:00"/>
    <s v="2014"/>
    <s v="May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d v="2016-06-13T04:00:00"/>
    <s v="2016"/>
    <s v="May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s v="theater"/>
    <s v="plays"/>
    <x v="2844"/>
    <d v="2017-01-04T13:06:20"/>
    <s v="2016"/>
    <s v="Decemb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s v="theater"/>
    <s v="plays"/>
    <x v="2845"/>
    <d v="2015-06-08T00:23:53"/>
    <s v="2015"/>
    <s v="April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d v="2015-05-29T16:36:34"/>
    <s v="2015"/>
    <s v="April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d v="2016-05-23T19:21:05"/>
    <s v="2016"/>
    <s v="March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s v="theater"/>
    <s v="plays"/>
    <x v="2848"/>
    <d v="2015-05-29T15:34:19"/>
    <s v="2015"/>
    <s v="April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d v="2016-04-23T10:16:40"/>
    <s v="2016"/>
    <s v="March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s v="theater"/>
    <s v="plays"/>
    <x v="2850"/>
    <d v="2014-09-06T00:10:11"/>
    <s v="2014"/>
    <s v="August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d v="2016-01-29T23:17:00"/>
    <s v="2016"/>
    <s v="January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s v="theater"/>
    <s v="plays"/>
    <x v="2852"/>
    <d v="2014-06-21T01:05:03"/>
    <s v="2014"/>
    <s v="May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d v="2014-09-14T04:34:57"/>
    <s v="2014"/>
    <s v="July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s v="theater"/>
    <s v="plays"/>
    <x v="2854"/>
    <d v="2015-05-07T17:11:59"/>
    <s v="2015"/>
    <s v="April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d v="2016-01-29T23:34:00"/>
    <s v="2016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s v="theater"/>
    <s v="plays"/>
    <x v="2856"/>
    <d v="2015-08-08T21:34:00"/>
    <s v="2015"/>
    <s v="June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s v="theater"/>
    <s v="plays"/>
    <x v="2857"/>
    <d v="2017-02-20T18:00:00"/>
    <s v="2016"/>
    <s v="December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d v="2014-12-05T11:28:00"/>
    <s v="2014"/>
    <s v="Novemb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s v="theater"/>
    <s v="plays"/>
    <x v="2859"/>
    <d v="2015-10-16T08:41:44"/>
    <s v="2015"/>
    <s v="August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s v="theater"/>
    <s v="plays"/>
    <x v="2860"/>
    <d v="2016-06-19T19:12:56"/>
    <s v="2016"/>
    <s v="April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2861"/>
    <d v="2015-09-24T14:10:48"/>
    <s v="2015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s v="theater"/>
    <s v="plays"/>
    <x v="2862"/>
    <d v="2014-06-24T18:57:09"/>
    <s v="2014"/>
    <s v="May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  <x v="2863"/>
    <d v="2014-09-09T16:12:03"/>
    <s v="2014"/>
    <s v="July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s v="theater"/>
    <s v="plays"/>
    <x v="2864"/>
    <d v="2015-07-17T13:18:00"/>
    <s v="2015"/>
    <s v="June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d v="2015-01-06T02:44:19"/>
    <s v="2014"/>
    <s v="Novemb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s v="theater"/>
    <s v="plays"/>
    <x v="2866"/>
    <d v="2016-10-14T22:00:00"/>
    <s v="2016"/>
    <s v="Septem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  <x v="2867"/>
    <d v="2016-07-04T04:00:00"/>
    <s v="2016"/>
    <s v="June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s v="theater"/>
    <s v="plays"/>
    <x v="2868"/>
    <d v="2016-10-05T19:50:54"/>
    <s v="2016"/>
    <s v="Septem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s v="theater"/>
    <s v="plays"/>
    <x v="2869"/>
    <d v="2016-07-19T14:14:41"/>
    <s v="2016"/>
    <s v="June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2870"/>
    <d v="2014-05-17T04:32:45"/>
    <s v="2014"/>
    <s v="April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s v="theater"/>
    <s v="plays"/>
    <x v="2871"/>
    <d v="2014-12-21T17:43:33"/>
    <s v="2014"/>
    <s v="Decemb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d v="2015-06-20T02:47:18"/>
    <s v="2015"/>
    <s v="April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s v="theater"/>
    <s v="plays"/>
    <x v="2873"/>
    <d v="2015-01-28T19:37:11"/>
    <s v="2014"/>
    <s v="Decemb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s v="theater"/>
    <s v="plays"/>
    <x v="2874"/>
    <d v="2017-01-17T20:16:26"/>
    <s v="2016"/>
    <s v="Decemb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s v="theater"/>
    <s v="plays"/>
    <x v="2875"/>
    <d v="2016-05-05T03:04:53"/>
    <s v="2016"/>
    <s v="April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d v="2015-07-16T17:51:19"/>
    <s v="2015"/>
    <s v="June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"/>
    <n v="108.33"/>
    <s v="theater"/>
    <s v="plays"/>
    <x v="2877"/>
    <d v="2016-11-30T17:00:00"/>
    <s v="2016"/>
    <s v="Octo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  <x v="2878"/>
    <d v="2015-07-03T14:46:35"/>
    <s v="2015"/>
    <s v="May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s v="theater"/>
    <s v="plays"/>
    <x v="2879"/>
    <d v="2016-01-20T17:24:21"/>
    <s v="2015"/>
    <s v="Decemb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s v="theater"/>
    <s v="plays"/>
    <x v="2880"/>
    <d v="2015-08-20T17:05:00"/>
    <s v="2015"/>
    <s v="July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d v="2014-12-03T15:20:36"/>
    <s v="2014"/>
    <s v="Octo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  <x v="2882"/>
    <d v="2016-05-01T14:18:38"/>
    <s v="2016"/>
    <s v="April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  <s v="2016"/>
    <s v="January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s v="theater"/>
    <s v="plays"/>
    <x v="2884"/>
    <d v="2014-12-05T17:27:15"/>
    <s v="2014"/>
    <s v="Novemb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  <x v="2885"/>
    <d v="2015-03-14T00:50:01"/>
    <s v="2015"/>
    <s v="February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d v="2015-09-19T03:59:00"/>
    <s v="2015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s v="theater"/>
    <s v="plays"/>
    <x v="2887"/>
    <d v="2015-01-11T10:15:24"/>
    <s v="2014"/>
    <s v="Decemb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d v="2014-10-18T04:59:00"/>
    <s v="2014"/>
    <s v="Octob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s v="theater"/>
    <s v="plays"/>
    <x v="2889"/>
    <d v="2014-08-29T20:43:05"/>
    <s v="2014"/>
    <s v="July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  <x v="2890"/>
    <d v="2014-08-09T03:00:00"/>
    <s v="2014"/>
    <s v="July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  <x v="2891"/>
    <d v="2016-04-15T20:12:08"/>
    <s v="2016"/>
    <s v="February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s v="theater"/>
    <s v="plays"/>
    <x v="2892"/>
    <d v="2014-08-25T21:00:00"/>
    <s v="2014"/>
    <s v="August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  <x v="2893"/>
    <d v="2015-01-09T02:00:00"/>
    <s v="2014"/>
    <s v="Novemb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d v="2015-04-03T22:40:15"/>
    <s v="2015"/>
    <s v="February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  <s v="2014"/>
    <s v="June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"/>
    <n v="52.08"/>
    <s v="theater"/>
    <s v="plays"/>
    <x v="2896"/>
    <d v="2016-12-12T06:00:00"/>
    <s v="2016"/>
    <s v="Novemb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s v="theater"/>
    <s v="plays"/>
    <x v="2897"/>
    <d v="2015-10-11T15:29:05"/>
    <s v="2015"/>
    <s v="Septemb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s v="theater"/>
    <s v="plays"/>
    <x v="2898"/>
    <d v="2015-10-31T15:57:33"/>
    <s v="2015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d v="2016-07-24T01:52:38"/>
    <s v="2016"/>
    <s v="Ma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s v="theater"/>
    <s v="plays"/>
    <x v="2900"/>
    <d v="2014-08-09T05:37:12"/>
    <s v="2014"/>
    <s v="July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  <x v="2901"/>
    <d v="2015-02-07T21:42:19"/>
    <s v="2014"/>
    <s v="Decemb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s v="theater"/>
    <s v="plays"/>
    <x v="2902"/>
    <d v="2015-08-24T10:33:16"/>
    <s v="2015"/>
    <s v="July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s v="theater"/>
    <s v="plays"/>
    <x v="2903"/>
    <d v="2015-09-09T04:00:18"/>
    <s v="2015"/>
    <s v="July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d v="2014-11-09T12:00:00"/>
    <s v="2014"/>
    <s v="Octo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s v="theater"/>
    <s v="plays"/>
    <x v="2905"/>
    <d v="2016-09-07T01:21:53"/>
    <s v="2016"/>
    <s v="August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s v="theater"/>
    <s v="plays"/>
    <x v="2906"/>
    <d v="2015-08-01T01:00:00"/>
    <s v="2015"/>
    <s v="July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  <x v="2907"/>
    <d v="2016-05-14T21:03:57"/>
    <s v="2016"/>
    <s v="March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  <x v="2908"/>
    <d v="2016-06-08T17:33:39"/>
    <s v="2016"/>
    <s v="May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s v="theater"/>
    <s v="plays"/>
    <x v="2909"/>
    <d v="2014-11-25T19:46:00"/>
    <s v="2014"/>
    <s v="Octob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2910"/>
    <d v="2015-06-12T20:11:27"/>
    <s v="2015"/>
    <s v="April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s v="theater"/>
    <s v="plays"/>
    <x v="2911"/>
    <d v="2015-06-27T18:27:06"/>
    <s v="2015"/>
    <s v="Ma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s v="theater"/>
    <s v="plays"/>
    <x v="2912"/>
    <d v="2016-01-15T03:09:34"/>
    <s v="2015"/>
    <s v="Decemb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  <x v="2913"/>
    <d v="2014-09-06T22:08:59"/>
    <s v="2014"/>
    <s v="July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2914"/>
    <d v="2015-03-14T20:46:34"/>
    <s v="2015"/>
    <s v="January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s v="theater"/>
    <s v="plays"/>
    <x v="2915"/>
    <d v="2016-03-16T08:33:10"/>
    <s v="2016"/>
    <s v="February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s v="theater"/>
    <s v="plays"/>
    <x v="2916"/>
    <d v="2014-05-19T11:26:29"/>
    <s v="2014"/>
    <s v="April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s v="theater"/>
    <s v="plays"/>
    <x v="2917"/>
    <d v="2015-09-16T05:37:27"/>
    <s v="2015"/>
    <s v="August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  <s v="2015"/>
    <s v="Octob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  <x v="2919"/>
    <d v="2014-08-05T14:52:09"/>
    <s v="2014"/>
    <s v="July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s v="theater"/>
    <s v="plays"/>
    <x v="2920"/>
    <d v="2015-03-25T18:01:10"/>
    <s v="2015"/>
    <s v="February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d v="2014-09-25T21:16:44"/>
    <s v="2014"/>
    <s v="August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2922"/>
    <d v="2015-05-18T20:58:47"/>
    <s v="2015"/>
    <s v="Apri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d v="2015-01-24T03:00:00"/>
    <s v="2015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s v="theater"/>
    <s v="musical"/>
    <x v="2924"/>
    <d v="2015-05-09T03:59:00"/>
    <s v="2015"/>
    <s v="Apri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s v="theater"/>
    <s v="musical"/>
    <x v="2925"/>
    <d v="2014-09-11T14:01:08"/>
    <s v="2014"/>
    <s v="August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d v="2015-02-23T18:22:59"/>
    <s v="2015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s v="theater"/>
    <s v="musical"/>
    <x v="2927"/>
    <d v="2014-07-15T05:00:00"/>
    <s v="2014"/>
    <s v="June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2928"/>
    <d v="2016-03-04T23:57:26"/>
    <s v="2016"/>
    <s v="Februar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s v="theater"/>
    <s v="musical"/>
    <x v="2929"/>
    <d v="2014-05-25T13:32:38"/>
    <s v="2014"/>
    <s v="Apri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s v="theater"/>
    <s v="musical"/>
    <x v="2930"/>
    <d v="2015-05-07T14:01:04"/>
    <s v="2015"/>
    <s v="Apri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2931"/>
    <d v="2014-09-15T06:08:00"/>
    <s v="2014"/>
    <s v="August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s v="theater"/>
    <s v="musical"/>
    <x v="2932"/>
    <d v="2015-02-21T11:00:00"/>
    <s v="2015"/>
    <s v="Jan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s v="theater"/>
    <s v="musical"/>
    <x v="2933"/>
    <d v="2016-06-04T22:57:33"/>
    <s v="2016"/>
    <s v="May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2934"/>
    <d v="2014-06-15T15:16:04"/>
    <s v="2014"/>
    <s v="May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s v="theater"/>
    <s v="musical"/>
    <x v="2935"/>
    <d v="2016-08-29T17:00:00"/>
    <s v="2016"/>
    <s v="Jul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2936"/>
    <d v="2014-10-13T04:59:00"/>
    <s v="2014"/>
    <s v="Septemb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s v="theater"/>
    <s v="musical"/>
    <x v="2937"/>
    <d v="2014-07-13T10:58:33"/>
    <s v="2014"/>
    <s v="June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s v="theater"/>
    <s v="musical"/>
    <x v="2938"/>
    <d v="2015-01-30T16:53:34"/>
    <s v="2014"/>
    <s v="Decemb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s v="theater"/>
    <s v="musical"/>
    <x v="2939"/>
    <d v="2014-08-28T01:00:00"/>
    <s v="2014"/>
    <s v="July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s v="theater"/>
    <s v="musical"/>
    <x v="2940"/>
    <d v="2015-01-18T18:33:38"/>
    <s v="2014"/>
    <s v="Decemb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2941"/>
    <d v="2015-03-01T23:02:35"/>
    <s v="2015"/>
    <s v="Janu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s v="theater"/>
    <s v="spaces"/>
    <x v="2942"/>
    <d v="2015-12-16T20:18:00"/>
    <s v="2015"/>
    <s v="Nov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d v="2015-04-13T03:06:20"/>
    <s v="2015"/>
    <s v="March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d v="2015-06-07T21:56:38"/>
    <s v="2015"/>
    <s v="May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d v="2015-05-24T03:21:00"/>
    <s v="2015"/>
    <s v="April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  <x v="2946"/>
    <d v="2016-08-15T12:44:52"/>
    <s v="2016"/>
    <s v="July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s v="theater"/>
    <s v="spaces"/>
    <x v="2947"/>
    <d v="2016-11-24T17:11:00"/>
    <s v="2016"/>
    <s v="Octob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2948"/>
    <d v="2015-06-02T15:34:53"/>
    <s v="2015"/>
    <s v="Apri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  <x v="2949"/>
    <d v="2015-11-19T20:45:17"/>
    <s v="2015"/>
    <s v="Octo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d v="2016-01-23T08:45:52"/>
    <s v="2015"/>
    <s v="December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s v="theater"/>
    <s v="spaces"/>
    <x v="2951"/>
    <d v="2014-10-05T19:16:13"/>
    <s v="2014"/>
    <s v="August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s v="theater"/>
    <s v="spaces"/>
    <x v="2952"/>
    <d v="2016-10-17T04:00:00"/>
    <s v="2016"/>
    <s v="September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s v="theater"/>
    <s v="spaces"/>
    <x v="2953"/>
    <d v="2015-10-08T19:00:21"/>
    <s v="2015"/>
    <s v="September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d v="2017-03-16T13:00:03"/>
    <s v="2017"/>
    <s v="February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s v="theater"/>
    <s v="spaces"/>
    <x v="2955"/>
    <d v="2015-06-16T17:47:29"/>
    <s v="2015"/>
    <s v="May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s v="theater"/>
    <s v="spaces"/>
    <x v="2956"/>
    <d v="2016-05-04T23:00:50"/>
    <s v="2016"/>
    <s v="April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s v="theater"/>
    <s v="spaces"/>
    <x v="2957"/>
    <d v="2015-03-27T23:16:12"/>
    <s v="2015"/>
    <s v="January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d v="2016-05-08T17:41:57"/>
    <s v="2016"/>
    <s v="March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d v="2016-06-07T00:12:05"/>
    <s v="2016"/>
    <s v="May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d v="2014-09-11T18:10:23"/>
    <s v="2014"/>
    <s v="August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x v="2961"/>
    <d v="2015-03-26T04:00:00"/>
    <s v="2015"/>
    <s v="February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x v="2962"/>
    <d v="2015-03-01T06:59:00"/>
    <s v="2015"/>
    <s v="February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s v="theater"/>
    <s v="plays"/>
    <x v="2963"/>
    <d v="2015-07-02T11:17:04"/>
    <s v="2015"/>
    <s v="June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s v="theater"/>
    <s v="plays"/>
    <x v="2964"/>
    <d v="2014-08-06T21:32:00"/>
    <s v="2014"/>
    <s v="July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2965"/>
    <d v="2015-07-07T17:30:33"/>
    <s v="2015"/>
    <s v="June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s v="theater"/>
    <s v="plays"/>
    <x v="2966"/>
    <d v="2015-09-16T17:43:32"/>
    <s v="2015"/>
    <s v="August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s v="theater"/>
    <s v="plays"/>
    <x v="2967"/>
    <d v="2015-03-09T03:44:52"/>
    <s v="2015"/>
    <s v="February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2968"/>
    <d v="2016-08-17T03:59:00"/>
    <s v="2016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s v="theater"/>
    <s v="plays"/>
    <x v="2969"/>
    <d v="2015-05-03T22:51:00"/>
    <s v="2015"/>
    <s v="April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2970"/>
    <d v="2014-07-18T16:04:11"/>
    <s v="2014"/>
    <s v="June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s v="theater"/>
    <s v="plays"/>
    <x v="2971"/>
    <d v="2014-08-31T15:47:58"/>
    <s v="2014"/>
    <s v="August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s v="theater"/>
    <s v="plays"/>
    <x v="2972"/>
    <d v="2016-12-05T01:00:00"/>
    <s v="2016"/>
    <s v="Nov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s v="theater"/>
    <s v="plays"/>
    <x v="2973"/>
    <d v="2016-01-01T04:00:00"/>
    <s v="2015"/>
    <s v="Decemb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2974"/>
    <d v="2014-09-26T01:35:00"/>
    <s v="2014"/>
    <s v="August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s v="theater"/>
    <s v="plays"/>
    <x v="2975"/>
    <d v="2014-11-27T03:00:00"/>
    <s v="2014"/>
    <s v="Octob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s v="theater"/>
    <s v="plays"/>
    <x v="2976"/>
    <d v="2016-03-13T12:00:00"/>
    <s v="2016"/>
    <s v="February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s v="theater"/>
    <s v="plays"/>
    <x v="2977"/>
    <d v="2015-03-23T02:14:00"/>
    <s v="2015"/>
    <s v="January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s v="theater"/>
    <s v="plays"/>
    <x v="2978"/>
    <d v="2014-10-20T05:59:00"/>
    <s v="2014"/>
    <s v="Octob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s v="theater"/>
    <s v="plays"/>
    <x v="2979"/>
    <d v="2015-01-06T06:00:00"/>
    <s v="2014"/>
    <s v="Decemb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s v="theater"/>
    <s v="plays"/>
    <x v="2980"/>
    <d v="2015-08-24T02:00:00"/>
    <s v="2015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s v="theater"/>
    <s v="spaces"/>
    <x v="2981"/>
    <d v="2015-09-23T13:25:56"/>
    <s v="2015"/>
    <s v="August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s v="theater"/>
    <s v="spaces"/>
    <x v="2982"/>
    <d v="2016-02-11T16:29:03"/>
    <s v="2016"/>
    <s v="January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s v="theater"/>
    <s v="spaces"/>
    <x v="2983"/>
    <d v="2014-11-11T16:10:36"/>
    <s v="2014"/>
    <s v="Sept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s v="theater"/>
    <s v="spaces"/>
    <x v="2984"/>
    <d v="2016-08-24T06:41:21"/>
    <s v="2016"/>
    <s v="Jul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s v="theater"/>
    <s v="spaces"/>
    <x v="2985"/>
    <d v="2016-10-31T04:00:00"/>
    <s v="2016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s v="theater"/>
    <s v="spaces"/>
    <x v="2986"/>
    <d v="2016-05-01T11:00:06"/>
    <s v="2016"/>
    <s v="March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s v="theater"/>
    <s v="spaces"/>
    <x v="2987"/>
    <d v="2016-10-13T00:00:00"/>
    <s v="2016"/>
    <s v="Septem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2988"/>
    <d v="2016-06-20T08:41:21"/>
    <s v="2016"/>
    <s v="Ma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s v="theater"/>
    <s v="spaces"/>
    <x v="2989"/>
    <d v="2015-12-21T04:59:00"/>
    <s v="2015"/>
    <s v="Nov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2990"/>
    <d v="2016-01-07T13:47:00"/>
    <s v="2015"/>
    <s v="Decemb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s v="theater"/>
    <s v="spaces"/>
    <x v="2991"/>
    <d v="2017-01-27T20:05:30"/>
    <s v="2017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s v="theater"/>
    <s v="spaces"/>
    <x v="2992"/>
    <d v="2016-10-09T18:25:10"/>
    <s v="2016"/>
    <s v="Septemb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s v="theater"/>
    <s v="spaces"/>
    <x v="2993"/>
    <d v="2016-02-20T20:07:47"/>
    <s v="2016"/>
    <s v="Jan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s v="theater"/>
    <s v="spaces"/>
    <x v="2994"/>
    <d v="2014-10-03T11:29:32"/>
    <s v="2014"/>
    <s v="Septem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s v="theater"/>
    <s v="spaces"/>
    <x v="2995"/>
    <d v="2017-01-19T15:57:51"/>
    <s v="2016"/>
    <s v="Decemb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s v="theater"/>
    <s v="spaces"/>
    <x v="2996"/>
    <d v="2015-05-26T21:54:00"/>
    <s v="2015"/>
    <s v="March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s v="theater"/>
    <s v="spaces"/>
    <x v="2997"/>
    <d v="2017-02-27T04:59:00"/>
    <s v="2017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s v="theater"/>
    <s v="spaces"/>
    <x v="2998"/>
    <d v="2014-06-16T04:25:00"/>
    <s v="2014"/>
    <s v="May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s v="theater"/>
    <s v="spaces"/>
    <x v="2999"/>
    <d v="2017-03-01T02:00:00"/>
    <s v="2017"/>
    <s v="February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d v="2017-01-31T18:00:00"/>
    <s v="2017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s v="theater"/>
    <s v="spaces"/>
    <x v="3001"/>
    <d v="2016-07-13T21:29:42"/>
    <s v="2016"/>
    <s v="June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s v="theater"/>
    <s v="spaces"/>
    <x v="3002"/>
    <d v="2012-12-26T20:04:12"/>
    <s v="2012"/>
    <s v="Nov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s v="theater"/>
    <s v="spaces"/>
    <x v="3003"/>
    <d v="2016-03-01T05:59:00"/>
    <s v="2016"/>
    <s v="Janu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s v="theater"/>
    <s v="spaces"/>
    <x v="3004"/>
    <d v="2014-11-15T22:08:44"/>
    <s v="2014"/>
    <s v="Octo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s v="theater"/>
    <s v="spaces"/>
    <x v="3005"/>
    <d v="2014-10-06T16:11:45"/>
    <s v="2014"/>
    <s v="Septemb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s v="theater"/>
    <s v="spaces"/>
    <x v="3006"/>
    <d v="2014-12-14T18:09:51"/>
    <s v="2014"/>
    <s v="Novemb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d v="2015-04-25T05:11:23"/>
    <s v="2015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s v="theater"/>
    <s v="spaces"/>
    <x v="3008"/>
    <d v="2016-01-21T05:05:19"/>
    <s v="2015"/>
    <s v="Decemb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s v="theater"/>
    <s v="spaces"/>
    <x v="3009"/>
    <d v="2014-11-26T14:40:40"/>
    <s v="2014"/>
    <s v="Octo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d v="2015-02-21T19:58:39"/>
    <s v="2014"/>
    <s v="Decemb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s v="theater"/>
    <s v="spaces"/>
    <x v="3011"/>
    <d v="2015-12-23T22:59:00"/>
    <s v="2015"/>
    <s v="Novemb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s v="theater"/>
    <s v="spaces"/>
    <x v="3012"/>
    <d v="2015-02-10T16:52:10"/>
    <s v="2015"/>
    <s v="Jan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s v="theater"/>
    <s v="spaces"/>
    <x v="3013"/>
    <d v="2015-06-21T20:04:09"/>
    <s v="2015"/>
    <s v="Ma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s v="theater"/>
    <s v="spaces"/>
    <x v="3014"/>
    <d v="2014-11-05T05:00:00"/>
    <s v="2014"/>
    <s v="Octob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s v="theater"/>
    <s v="spaces"/>
    <x v="3015"/>
    <d v="2014-06-11T04:00:00"/>
    <s v="2014"/>
    <s v="Ma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s v="theater"/>
    <s v="spaces"/>
    <x v="3016"/>
    <d v="2014-07-18T13:09:12"/>
    <s v="2014"/>
    <s v="Ma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s v="theater"/>
    <s v="spaces"/>
    <x v="3017"/>
    <d v="2014-08-20T20:24:03"/>
    <s v="2014"/>
    <s v="July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s v="theater"/>
    <s v="spaces"/>
    <x v="3018"/>
    <d v="2015-07-20T22:00:00"/>
    <s v="2015"/>
    <s v="June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s v="theater"/>
    <s v="spaces"/>
    <x v="3019"/>
    <d v="2014-05-27T03:00:00"/>
    <s v="2014"/>
    <s v="April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s v="theater"/>
    <s v="spaces"/>
    <x v="3020"/>
    <d v="2015-08-14T20:18:53"/>
    <s v="2015"/>
    <s v="June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s v="theater"/>
    <s v="spaces"/>
    <x v="3021"/>
    <d v="2016-11-22T05:59:00"/>
    <s v="2016"/>
    <s v="Octo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s v="theater"/>
    <s v="spaces"/>
    <x v="3022"/>
    <d v="2016-08-27T22:53:29"/>
    <s v="2016"/>
    <s v="July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3023"/>
    <d v="2015-06-11T16:13:06"/>
    <s v="2015"/>
    <s v="April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s v="theater"/>
    <s v="spaces"/>
    <x v="3024"/>
    <d v="2012-10-06T23:51:15"/>
    <s v="2012"/>
    <s v="Septem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s v="theater"/>
    <s v="spaces"/>
    <x v="3025"/>
    <d v="2014-05-30T16:00:00"/>
    <s v="2014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s v="theater"/>
    <s v="spaces"/>
    <x v="3026"/>
    <d v="2017-03-03T11:01:32"/>
    <s v="2017"/>
    <s v="Februar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x v="3027"/>
    <d v="2015-03-20T15:54:11"/>
    <s v="2015"/>
    <s v="February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s v="theater"/>
    <s v="spaces"/>
    <x v="3028"/>
    <d v="2016-08-15T06:20:25"/>
    <s v="2016"/>
    <s v="July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s v="theater"/>
    <s v="spaces"/>
    <x v="3029"/>
    <d v="2014-11-18T04:35:00"/>
    <s v="2014"/>
    <s v="Octo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s v="theater"/>
    <s v="spaces"/>
    <x v="3030"/>
    <d v="2015-09-16T17:56:11"/>
    <s v="2015"/>
    <s v="August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3031"/>
    <d v="2016-10-14T21:10:47"/>
    <s v="2016"/>
    <s v="August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x v="3032"/>
    <d v="2015-09-11T01:04:19"/>
    <s v="2015"/>
    <s v="August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s v="theater"/>
    <s v="spaces"/>
    <x v="3033"/>
    <d v="2016-08-18T02:38:45"/>
    <s v="2016"/>
    <s v="July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s v="theater"/>
    <s v="spaces"/>
    <x v="3034"/>
    <d v="2016-11-01T03:59:00"/>
    <s v="2016"/>
    <s v="Octob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s v="theater"/>
    <s v="spaces"/>
    <x v="3035"/>
    <d v="2013-05-04T13:26:49"/>
    <s v="2013"/>
    <s v="April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s v="theater"/>
    <s v="spaces"/>
    <x v="3036"/>
    <d v="2013-08-16T11:59:00"/>
    <s v="2013"/>
    <s v="Jul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s v="theater"/>
    <s v="spaces"/>
    <x v="3037"/>
    <d v="2010-10-02T04:59:00"/>
    <s v="2010"/>
    <s v="July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s v="theater"/>
    <s v="spaces"/>
    <x v="3038"/>
    <d v="2016-03-04T06:03:17"/>
    <s v="2016"/>
    <s v="January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s v="theater"/>
    <s v="spaces"/>
    <x v="3039"/>
    <d v="2013-12-29T07:59:00"/>
    <s v="2013"/>
    <s v="Decemb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s v="theater"/>
    <s v="spaces"/>
    <x v="3040"/>
    <d v="2015-06-26T23:00:00"/>
    <s v="2015"/>
    <s v="June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s v="theater"/>
    <s v="spaces"/>
    <x v="3041"/>
    <d v="2016-01-20T20:50:48"/>
    <s v="2015"/>
    <s v="Decemb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3042"/>
    <d v="2015-10-06T16:30:47"/>
    <s v="2015"/>
    <s v="Septem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s v="theater"/>
    <s v="spaces"/>
    <x v="3043"/>
    <d v="2015-04-16T02:50:00"/>
    <s v="2015"/>
    <s v="March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s v="theater"/>
    <s v="spaces"/>
    <x v="3044"/>
    <d v="2016-02-02T17:26:38"/>
    <s v="2016"/>
    <s v="Jan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s v="theater"/>
    <s v="spaces"/>
    <x v="3045"/>
    <d v="2014-08-22T03:44:15"/>
    <s v="2014"/>
    <s v="Jul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s v="theater"/>
    <s v="spaces"/>
    <x v="3046"/>
    <d v="2014-09-10T04:52:00"/>
    <s v="2014"/>
    <s v="August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d v="2016-04-27T13:16:00"/>
    <s v="2016"/>
    <s v="March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s v="theater"/>
    <s v="spaces"/>
    <x v="3048"/>
    <d v="2014-12-31T21:22:00"/>
    <s v="2014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s v="theater"/>
    <s v="spaces"/>
    <x v="3049"/>
    <d v="2015-06-14T00:20:55"/>
    <s v="2015"/>
    <s v="May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3050"/>
    <d v="2016-05-05T04:02:40"/>
    <s v="2016"/>
    <s v="April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s v="theater"/>
    <s v="spaces"/>
    <x v="3051"/>
    <d v="2017-02-08T09:59:05"/>
    <s v="2017"/>
    <s v="January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  <x v="3052"/>
    <d v="2015-05-28T15:59:00"/>
    <s v="2015"/>
    <s v="April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s v="theater"/>
    <s v="spaces"/>
    <x v="3053"/>
    <d v="2014-10-02T03:59:00"/>
    <s v="2014"/>
    <s v="August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d v="2015-03-02T01:04:00"/>
    <s v="2015"/>
    <s v="January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s v="theater"/>
    <s v="spaces"/>
    <x v="3055"/>
    <d v="2015-01-09T22:59:50"/>
    <s v="2014"/>
    <s v="Novemb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d v="2014-09-29T15:16:24"/>
    <s v="2014"/>
    <s v="July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d v="2016-04-03T14:36:51"/>
    <s v="2016"/>
    <s v="March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s v="theater"/>
    <s v="spaces"/>
    <x v="3058"/>
    <d v="2016-05-20T08:59:00"/>
    <s v="2016"/>
    <s v="March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s v="theater"/>
    <s v="spaces"/>
    <x v="3059"/>
    <d v="2014-08-08T22:27:26"/>
    <s v="2014"/>
    <s v="July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s v="theater"/>
    <s v="spaces"/>
    <x v="3060"/>
    <d v="2015-09-28T06:35:34"/>
    <s v="2015"/>
    <s v="August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d v="2014-08-13T18:49:08"/>
    <s v="2014"/>
    <s v="July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s v="theater"/>
    <s v="spaces"/>
    <x v="3062"/>
    <d v="2015-09-30T18:00:00"/>
    <s v="2015"/>
    <s v="Septemb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s v="theater"/>
    <s v="spaces"/>
    <x v="3063"/>
    <d v="2016-10-22T22:08:58"/>
    <s v="2016"/>
    <s v="Septemb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s v="theater"/>
    <s v="spaces"/>
    <x v="3064"/>
    <d v="2015-11-22T06:59:00"/>
    <s v="2015"/>
    <s v="Octob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  <x v="3065"/>
    <d v="2014-07-30T01:19:32"/>
    <s v="2014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s v="theater"/>
    <s v="spaces"/>
    <x v="3066"/>
    <d v="2016-07-10T05:28:57"/>
    <s v="2016"/>
    <s v="June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  <x v="3067"/>
    <d v="2015-09-09T22:31:19"/>
    <s v="2015"/>
    <s v="August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s v="theater"/>
    <s v="spaces"/>
    <x v="3068"/>
    <d v="2015-10-16T16:35:52"/>
    <s v="2015"/>
    <s v="Septem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s v="theater"/>
    <s v="spaces"/>
    <x v="3069"/>
    <d v="2014-12-14T20:00:34"/>
    <s v="2014"/>
    <s v="Nov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s v="theater"/>
    <s v="spaces"/>
    <x v="3070"/>
    <d v="2016-12-07T17:36:09"/>
    <s v="2016"/>
    <s v="Novemb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s v="theater"/>
    <s v="spaces"/>
    <x v="3071"/>
    <d v="2015-04-21T05:59:00"/>
    <s v="2015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s v="theater"/>
    <s v="spaces"/>
    <x v="3072"/>
    <d v="2016-10-30T01:46:00"/>
    <s v="2016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s v="theater"/>
    <s v="spaces"/>
    <x v="3073"/>
    <d v="2015-06-14T19:19:00"/>
    <s v="2015"/>
    <s v="April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s v="theater"/>
    <s v="spaces"/>
    <x v="3074"/>
    <d v="2016-03-10T13:42:39"/>
    <s v="2016"/>
    <s v="February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  <x v="3075"/>
    <d v="2016-08-19T02:27:20"/>
    <s v="2016"/>
    <s v="June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  <x v="3076"/>
    <d v="2015-10-09T15:38:43"/>
    <s v="2015"/>
    <s v="August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s v="theater"/>
    <s v="spaces"/>
    <x v="3077"/>
    <d v="2017-03-02T22:57:58"/>
    <s v="2017"/>
    <s v="January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s v="theater"/>
    <s v="spaces"/>
    <x v="3078"/>
    <d v="2015-02-26T03:19:55"/>
    <s v="2015"/>
    <s v="Jan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s v="theater"/>
    <s v="spaces"/>
    <x v="3079"/>
    <d v="2015-03-22T16:07:15"/>
    <s v="2015"/>
    <s v="Febru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s v="theater"/>
    <s v="spaces"/>
    <x v="3080"/>
    <d v="2014-12-27T01:40:44"/>
    <s v="2014"/>
    <s v="Octo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s v="theater"/>
    <s v="spaces"/>
    <x v="3081"/>
    <d v="2015-09-20T04:21:31"/>
    <s v="2015"/>
    <s v="August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d v="2015-11-15T23:09:06"/>
    <s v="2015"/>
    <s v="October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s v="theater"/>
    <s v="spaces"/>
    <x v="3083"/>
    <d v="2014-09-01T05:00:00"/>
    <s v="2014"/>
    <s v="August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s v="theater"/>
    <s v="spaces"/>
    <x v="3084"/>
    <d v="2015-05-05T18:48:00"/>
    <s v="2015"/>
    <s v="April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s v="theater"/>
    <s v="spaces"/>
    <x v="3085"/>
    <d v="2015-09-29T21:12:39"/>
    <s v="2015"/>
    <s v="August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s v="theater"/>
    <s v="spaces"/>
    <x v="3086"/>
    <d v="2015-08-17T16:05:59"/>
    <s v="2015"/>
    <s v="June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s v="theater"/>
    <s v="spaces"/>
    <x v="3087"/>
    <d v="2016-12-21T04:36:30"/>
    <s v="2016"/>
    <s v="Octo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s v="theater"/>
    <s v="spaces"/>
    <x v="3088"/>
    <d v="2015-01-08T13:41:00"/>
    <s v="2014"/>
    <s v="Decemb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s v="theater"/>
    <s v="spaces"/>
    <x v="3089"/>
    <d v="2016-07-09T01:59:00"/>
    <s v="2016"/>
    <s v="June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s v="theater"/>
    <s v="spaces"/>
    <x v="3090"/>
    <d v="2015-05-01T18:39:05"/>
    <s v="2015"/>
    <s v="March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s v="theater"/>
    <s v="spaces"/>
    <x v="3091"/>
    <d v="2016-08-14T22:45:43"/>
    <s v="2016"/>
    <s v="Jul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s v="theater"/>
    <s v="spaces"/>
    <x v="3092"/>
    <d v="2015-10-15T22:00:00"/>
    <s v="2015"/>
    <s v="Septem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s v="theater"/>
    <s v="spaces"/>
    <x v="3093"/>
    <d v="2014-06-01T03:59:00"/>
    <s v="2014"/>
    <s v="May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s v="theater"/>
    <s v="spaces"/>
    <x v="3094"/>
    <d v="2015-09-20T19:05:56"/>
    <s v="2015"/>
    <s v="July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s v="theater"/>
    <s v="spaces"/>
    <x v="3095"/>
    <d v="2016-08-01T00:36:20"/>
    <s v="2016"/>
    <s v="Jun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s v="theater"/>
    <s v="spaces"/>
    <x v="3096"/>
    <d v="2015-05-20T19:48:46"/>
    <s v="2015"/>
    <s v="April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s v="theater"/>
    <s v="spaces"/>
    <x v="3097"/>
    <d v="2016-10-07T14:00:00"/>
    <s v="2016"/>
    <s v="Septemb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s v="theater"/>
    <s v="spaces"/>
    <x v="3098"/>
    <d v="2016-02-08T00:17:00"/>
    <s v="2015"/>
    <s v="Decemb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s v="theater"/>
    <s v="spaces"/>
    <x v="3099"/>
    <d v="2016-02-12T04:33:11"/>
    <s v="2016"/>
    <s v="Jan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s v="theater"/>
    <s v="spaces"/>
    <x v="3100"/>
    <d v="2014-10-20T14:56:15"/>
    <s v="2014"/>
    <s v="Septem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d v="2015-07-16T07:56:00"/>
    <s v="2015"/>
    <s v="June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s v="theater"/>
    <s v="spaces"/>
    <x v="3102"/>
    <d v="2016-08-23T08:10:18"/>
    <s v="2016"/>
    <s v="July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s v="theater"/>
    <s v="spaces"/>
    <x v="3103"/>
    <d v="2015-06-12T03:45:06"/>
    <s v="2015"/>
    <s v="April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s v="theater"/>
    <s v="spaces"/>
    <x v="3104"/>
    <d v="2015-02-03T02:00:00"/>
    <s v="2015"/>
    <s v="January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s v="theater"/>
    <s v="spaces"/>
    <x v="3105"/>
    <d v="2014-10-19T05:00:00"/>
    <s v="2014"/>
    <s v="August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s v="theater"/>
    <s v="spaces"/>
    <x v="3106"/>
    <d v="2015-09-16T22:00:00"/>
    <s v="2015"/>
    <s v="August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s v="theater"/>
    <s v="spaces"/>
    <x v="3107"/>
    <d v="2015-05-11T19:32:31"/>
    <s v="2015"/>
    <s v="May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s v="theater"/>
    <s v="spaces"/>
    <x v="3108"/>
    <d v="2015-04-28T15:19:54"/>
    <s v="2015"/>
    <s v="February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s v="theater"/>
    <s v="spaces"/>
    <x v="3109"/>
    <d v="2014-08-28T03:00:10"/>
    <s v="2014"/>
    <s v="July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  <x v="3110"/>
    <d v="2017-02-19T00:45:19"/>
    <s v="2017"/>
    <s v="January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s v="theater"/>
    <s v="spaces"/>
    <x v="3111"/>
    <d v="2014-10-04T14:17:00"/>
    <s v="2014"/>
    <s v="Septemb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s v="theater"/>
    <s v="spaces"/>
    <x v="3112"/>
    <d v="2016-11-01T02:55:34"/>
    <s v="2016"/>
    <s v="Septemb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s v="theater"/>
    <s v="spaces"/>
    <x v="3113"/>
    <d v="2015-04-17T17:33:02"/>
    <s v="2015"/>
    <s v="March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d v="2014-09-21T15:10:50"/>
    <s v="2014"/>
    <s v="July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d v="2016-06-05T10:43:47"/>
    <s v="2016"/>
    <s v="May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s v="theater"/>
    <s v="spaces"/>
    <x v="3116"/>
    <d v="2015-04-01T12:22:05"/>
    <s v="2015"/>
    <s v="March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  <x v="3117"/>
    <d v="2016-05-27T13:12:00"/>
    <s v="2016"/>
    <s v="May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  <x v="3118"/>
    <d v="2016-07-02T15:35:23"/>
    <s v="2016"/>
    <s v="June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  <x v="3119"/>
    <d v="2015-03-27T00:05:32"/>
    <s v="2015"/>
    <s v="February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s v="theater"/>
    <s v="spaces"/>
    <x v="3120"/>
    <d v="2016-05-05T21:36:36"/>
    <s v="2016"/>
    <s v="March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s v="theater"/>
    <s v="spaces"/>
    <x v="3121"/>
    <d v="2014-09-26T16:18:55"/>
    <s v="2014"/>
    <s v="July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s v="theater"/>
    <s v="spaces"/>
    <x v="3122"/>
    <d v="2016-11-09T23:22:12"/>
    <s v="2016"/>
    <s v="November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s v="theater"/>
    <s v="spaces"/>
    <x v="3123"/>
    <d v="2016-07-09T23:49:58"/>
    <s v="2016"/>
    <s v="June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3124"/>
    <d v="2015-02-02T18:43:21"/>
    <s v="2014"/>
    <s v="December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d v="2016-01-07T04:57:52"/>
    <s v="2015"/>
    <s v="December"/>
  </r>
  <r>
    <n v="3126"/>
    <s v="Urban Roots SkatePark (cancel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8"/>
    <s v="theater"/>
    <s v="spaces"/>
    <x v="3126"/>
    <d v="2016-03-27T23:26:02"/>
    <s v="2016"/>
    <s v="February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d v="2015-03-01T20:33:49"/>
    <s v="2015"/>
    <s v="Janu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s v="theater"/>
    <s v="plays"/>
    <x v="3128"/>
    <d v="2017-03-16T18:49:01"/>
    <s v="2017"/>
    <s v="February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x v="3129"/>
    <d v="2017-04-18T19:13:39"/>
    <s v="2017"/>
    <s v="March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x v="3130"/>
    <d v="2017-04-14T04:59:00"/>
    <s v="2017"/>
    <s v="March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s v="theater"/>
    <s v="plays"/>
    <x v="3131"/>
    <d v="2017-04-08T12:54:05"/>
    <s v="2017"/>
    <s v="March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s v="theater"/>
    <s v="plays"/>
    <x v="3132"/>
    <d v="2017-04-21T07:24:20"/>
    <s v="2017"/>
    <s v="February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d v="2017-03-24T12:33:54"/>
    <s v="2017"/>
    <s v="February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x v="3134"/>
    <d v="2017-03-27T16:16:59"/>
    <s v="201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s v="theater"/>
    <s v="plays"/>
    <x v="3135"/>
    <d v="2017-04-04T03:38:41"/>
    <s v="2017"/>
    <s v="March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s v="theater"/>
    <s v="plays"/>
    <x v="3136"/>
    <d v="2017-03-31T22:59:00"/>
    <s v="2017"/>
    <s v="February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s v="theater"/>
    <s v="plays"/>
    <x v="3137"/>
    <d v="2017-05-03T19:12:00"/>
    <s v="2017"/>
    <s v="March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d v="2017-04-03T15:30:07"/>
    <s v="2017"/>
    <s v="March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s v="plays"/>
    <x v="3139"/>
    <d v="2017-03-25T04:33:00"/>
    <s v="2017"/>
    <s v="February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  <x v="3140"/>
    <d v="2017-04-07T16:15:03"/>
    <s v="2017"/>
    <s v="March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  <x v="3141"/>
    <d v="2017-04-16T20:00:00"/>
    <s v="2017"/>
    <s v="March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s v="theater"/>
    <s v="plays"/>
    <x v="3142"/>
    <d v="2017-03-19T11:18:59"/>
    <s v="2017"/>
    <s v="February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d v="2017-04-09T08:35:56"/>
    <s v="2017"/>
    <s v="March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s v="theater"/>
    <s v="plays"/>
    <x v="3144"/>
    <d v="2017-03-19T06:00:00"/>
    <s v="2017"/>
    <s v="Mar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d v="2017-03-27T23:58:54"/>
    <s v="2017"/>
    <s v="January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s v="plays"/>
    <x v="3146"/>
    <d v="2017-04-16T15:22:46"/>
    <s v="2017"/>
    <s v="Mar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s v="theater"/>
    <s v="plays"/>
    <x v="3147"/>
    <d v="2014-11-07T00:15:55"/>
    <s v="2014"/>
    <s v="Septemb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s v="theater"/>
    <s v="plays"/>
    <x v="3148"/>
    <d v="2014-10-01T04:00:00"/>
    <s v="2014"/>
    <s v="Septemb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d v="2012-12-07T02:00:00"/>
    <s v="2012"/>
    <s v="Nov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3150"/>
    <d v="2011-01-25T04:00:00"/>
    <s v="2010"/>
    <s v="Octob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s v="theater"/>
    <s v="plays"/>
    <x v="3151"/>
    <d v="2014-09-10T20:09:34"/>
    <s v="2014"/>
    <s v="August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s v="theater"/>
    <s v="plays"/>
    <x v="3152"/>
    <d v="2013-11-02T20:49:27"/>
    <s v="2013"/>
    <s v="Octob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s v="theater"/>
    <s v="plays"/>
    <x v="3153"/>
    <d v="2011-05-01T04:59:00"/>
    <s v="2011"/>
    <s v="March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s v="theater"/>
    <s v="plays"/>
    <x v="3154"/>
    <d v="2012-04-01T20:00:58"/>
    <s v="2012"/>
    <s v="March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s v="theater"/>
    <s v="plays"/>
    <x v="3155"/>
    <d v="2012-12-20T11:58:45"/>
    <s v="2012"/>
    <s v="Nov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s v="theater"/>
    <s v="plays"/>
    <x v="3156"/>
    <d v="2012-06-01T22:52:24"/>
    <s v="2012"/>
    <s v="April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3157"/>
    <d v="2014-07-19T05:00:00"/>
    <s v="2014"/>
    <s v="July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3158"/>
    <d v="2013-07-22T20:09:12"/>
    <s v="2013"/>
    <s v="June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s v="theater"/>
    <s v="plays"/>
    <x v="3159"/>
    <d v="2012-01-18T23:00:00"/>
    <s v="2011"/>
    <s v="Decemb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s v="theater"/>
    <s v="plays"/>
    <x v="3160"/>
    <d v="2014-08-13T04:59:00"/>
    <s v="2014"/>
    <s v="July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s v="theater"/>
    <s v="plays"/>
    <x v="3161"/>
    <d v="2014-10-15T12:52:02"/>
    <s v="2014"/>
    <s v="Septemb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s v="theater"/>
    <s v="plays"/>
    <x v="3162"/>
    <d v="2014-07-07T02:00:00"/>
    <s v="2014"/>
    <s v="June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s v="theater"/>
    <s v="plays"/>
    <x v="3163"/>
    <d v="2014-06-15T18:05:25"/>
    <s v="2014"/>
    <s v="May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s v="theater"/>
    <s v="plays"/>
    <x v="3164"/>
    <d v="2014-06-09T19:20:15"/>
    <s v="2014"/>
    <s v="May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s v="theater"/>
    <s v="plays"/>
    <x v="3165"/>
    <d v="2011-05-03T03:59:00"/>
    <s v="2011"/>
    <s v="April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s v="theater"/>
    <s v="plays"/>
    <x v="3166"/>
    <d v="2014-11-26T07:59:00"/>
    <s v="2014"/>
    <s v="Octob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s v="theater"/>
    <s v="plays"/>
    <x v="3167"/>
    <d v="2014-08-02T04:13:01"/>
    <s v="2014"/>
    <s v="July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s v="theater"/>
    <s v="plays"/>
    <x v="3168"/>
    <d v="2014-06-13T22:00:00"/>
    <s v="2014"/>
    <s v="May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s v="theater"/>
    <s v="plays"/>
    <x v="3169"/>
    <d v="2013-12-13T04:59:00"/>
    <s v="2013"/>
    <s v="Novemb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s v="theater"/>
    <s v="plays"/>
    <x v="3170"/>
    <d v="2014-07-02T04:00:00"/>
    <s v="2014"/>
    <s v="Ma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s v="theater"/>
    <s v="plays"/>
    <x v="3171"/>
    <d v="2016-05-06T14:35:58"/>
    <s v="2016"/>
    <s v="April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3172"/>
    <d v="2012-02-14T17:31:08"/>
    <s v="2012"/>
    <s v="Jan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3173"/>
    <d v="2014-09-26T21:04:52"/>
    <s v="2014"/>
    <s v="August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s v="theater"/>
    <s v="plays"/>
    <x v="3174"/>
    <d v="2014-08-25T20:45:08"/>
    <s v="2014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s v="theater"/>
    <s v="plays"/>
    <x v="3175"/>
    <d v="2011-02-17T21:17:07"/>
    <s v="2010"/>
    <s v="Decemb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s v="theater"/>
    <s v="plays"/>
    <x v="3176"/>
    <d v="2013-08-18T15:00:00"/>
    <s v="2013"/>
    <s v="July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s v="theater"/>
    <s v="plays"/>
    <x v="3177"/>
    <d v="2014-06-21T16:00:09"/>
    <s v="2014"/>
    <s v="May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s v="theater"/>
    <s v="plays"/>
    <x v="3178"/>
    <d v="2014-07-16T14:31:15"/>
    <s v="2014"/>
    <s v="June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s v="theater"/>
    <s v="plays"/>
    <x v="3179"/>
    <d v="2013-05-06T16:51:11"/>
    <s v="2013"/>
    <s v="April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s v="theater"/>
    <s v="plays"/>
    <x v="3180"/>
    <d v="2014-06-20T09:54:09"/>
    <s v="2014"/>
    <s v="May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3181"/>
    <d v="2014-06-15T16:00:00"/>
    <s v="2014"/>
    <s v="May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9"/>
    <n v="46.77"/>
    <s v="theater"/>
    <s v="plays"/>
    <x v="3182"/>
    <d v="2012-01-31T17:00:00"/>
    <s v="2011"/>
    <s v="Decemb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3183"/>
    <d v="2013-08-23T19:04:29"/>
    <s v="2013"/>
    <s v="August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s v="theater"/>
    <s v="plays"/>
    <x v="3184"/>
    <d v="2014-07-01T23:50:31"/>
    <s v="2014"/>
    <s v="June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3185"/>
    <d v="2014-07-16T23:27:21"/>
    <s v="2014"/>
    <s v="July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s v="theater"/>
    <s v="plays"/>
    <x v="3186"/>
    <d v="2014-09-16T21:00:00"/>
    <s v="2014"/>
    <s v="August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s v="theater"/>
    <s v="plays"/>
    <x v="3187"/>
    <d v="2014-08-04T15:59:33"/>
    <s v="2014"/>
    <s v="July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3188"/>
    <d v="2015-06-10T09:58:22"/>
    <s v="2015"/>
    <s v="May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s v="theater"/>
    <s v="musical"/>
    <x v="3189"/>
    <d v="2015-05-24T08:18:52"/>
    <s v="2015"/>
    <s v="Apri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d v="2016-12-09T04:37:55"/>
    <s v="2016"/>
    <s v="Novemb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s v="theater"/>
    <s v="musical"/>
    <x v="3191"/>
    <d v="2016-08-16T18:07:49"/>
    <s v="2016"/>
    <s v="June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  <x v="3192"/>
    <d v="2015-02-28T22:00:00"/>
    <s v="2015"/>
    <s v="Jan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s v="theater"/>
    <s v="musical"/>
    <x v="3193"/>
    <d v="2015-02-20T23:14:16"/>
    <s v="2015"/>
    <s v="Jan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d v="2015-07-27T01:29:58"/>
    <s v="2015"/>
    <s v="June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s v="theater"/>
    <s v="musical"/>
    <x v="3195"/>
    <d v="2015-02-12T14:15:42"/>
    <s v="2015"/>
    <s v="January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  <x v="3196"/>
    <d v="2015-08-01T14:00:00"/>
    <s v="2015"/>
    <s v="June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s v="theater"/>
    <s v="musical"/>
    <x v="3197"/>
    <d v="2015-02-04T11:50:18"/>
    <s v="2015"/>
    <s v="Jan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s v="theater"/>
    <s v="musical"/>
    <x v="3198"/>
    <d v="2015-02-16T10:11:17"/>
    <s v="2015"/>
    <s v="Jan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s v="theater"/>
    <s v="musical"/>
    <x v="3199"/>
    <d v="2014-09-06T21:00:00"/>
    <s v="2014"/>
    <s v="August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3200"/>
    <d v="2016-04-30T05:34:00"/>
    <s v="2016"/>
    <s v="March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  <x v="3201"/>
    <d v="2014-08-31T18:24:37"/>
    <s v="2014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  <x v="3202"/>
    <d v="2015-12-14T05:59:00"/>
    <s v="2015"/>
    <s v="Octo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3203"/>
    <d v="2015-09-25T23:43:42"/>
    <s v="2015"/>
    <s v="August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d v="2015-07-17T16:14:00"/>
    <s v="2015"/>
    <s v="June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s v="theater"/>
    <s v="musical"/>
    <x v="3205"/>
    <d v="2015-05-01T08:59:32"/>
    <s v="2015"/>
    <s v="Apri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d v="2015-09-19T06:37:31"/>
    <s v="2015"/>
    <s v="August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s v="theater"/>
    <s v="musical"/>
    <x v="3207"/>
    <d v="2015-04-23T05:40:07"/>
    <s v="2015"/>
    <s v="February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s v="theater"/>
    <s v="plays"/>
    <x v="3208"/>
    <d v="2014-07-28T14:31:17"/>
    <s v="2014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s v="theater"/>
    <s v="plays"/>
    <x v="3209"/>
    <d v="2014-06-20T23:00:00"/>
    <s v="2014"/>
    <s v="May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s v="theater"/>
    <s v="plays"/>
    <x v="3210"/>
    <d v="2012-06-01T03:59:00"/>
    <s v="2012"/>
    <s v="Apri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s v="theater"/>
    <s v="plays"/>
    <x v="3211"/>
    <d v="2014-08-15T02:00:00"/>
    <s v="2014"/>
    <s v="July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s v="theater"/>
    <s v="plays"/>
    <x v="3212"/>
    <d v="2014-08-08T19:05:51"/>
    <s v="2014"/>
    <s v="July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s v="theater"/>
    <s v="plays"/>
    <x v="3213"/>
    <d v="2015-07-26T18:19:19"/>
    <s v="2015"/>
    <s v="June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s v="theater"/>
    <s v="plays"/>
    <x v="3214"/>
    <d v="2016-01-05T23:55:00"/>
    <s v="2015"/>
    <s v="November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s v="theater"/>
    <s v="plays"/>
    <x v="3215"/>
    <d v="2015-09-10T03:59:00"/>
    <s v="2015"/>
    <s v="August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s v="theater"/>
    <s v="plays"/>
    <x v="3216"/>
    <d v="2015-07-11T14:30:00"/>
    <s v="2015"/>
    <s v="June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s v="theater"/>
    <s v="plays"/>
    <x v="3217"/>
    <d v="2016-11-04T13:06:24"/>
    <s v="2016"/>
    <s v="Octo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s v="theater"/>
    <s v="plays"/>
    <x v="3218"/>
    <d v="2014-12-31T00:00:00"/>
    <s v="2014"/>
    <s v="Novemb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s v="theater"/>
    <s v="plays"/>
    <x v="3219"/>
    <d v="2015-03-22T22:35:47"/>
    <s v="2015"/>
    <s v="February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s v="theater"/>
    <s v="plays"/>
    <x v="3220"/>
    <d v="2017-03-12T21:00:00"/>
    <s v="2017"/>
    <s v="February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s v="theater"/>
    <s v="plays"/>
    <x v="3221"/>
    <d v="2015-07-05T16:43:23"/>
    <s v="2015"/>
    <s v="May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s v="theater"/>
    <s v="plays"/>
    <x v="3222"/>
    <d v="2015-10-24T21:29:00"/>
    <s v="2015"/>
    <s v="Septemb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s v="theater"/>
    <s v="plays"/>
    <x v="3223"/>
    <d v="2015-08-20T20:02:56"/>
    <s v="2015"/>
    <s v="July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s v="theater"/>
    <s v="plays"/>
    <x v="3224"/>
    <d v="2017-01-10T05:00:00"/>
    <s v="2016"/>
    <s v="Novemb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s v="theater"/>
    <s v="plays"/>
    <x v="3225"/>
    <d v="2016-06-03T21:00:00"/>
    <s v="2016"/>
    <s v="Ma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s v="theater"/>
    <s v="plays"/>
    <x v="3226"/>
    <d v="2015-10-30T14:00:12"/>
    <s v="2015"/>
    <s v="Septem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d v="2017-01-17T21:10:36"/>
    <s v="2016"/>
    <s v="Decemb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s v="theater"/>
    <s v="plays"/>
    <x v="3228"/>
    <d v="2015-12-17T04:59:00"/>
    <s v="2015"/>
    <s v="Novemb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s v="theater"/>
    <s v="plays"/>
    <x v="3229"/>
    <d v="2014-11-20T07:59:58"/>
    <s v="2014"/>
    <s v="Octo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s v="theater"/>
    <s v="plays"/>
    <x v="3230"/>
    <d v="2014-10-01T03:59:00"/>
    <s v="2014"/>
    <s v="Septem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d v="2016-04-16T22:39:07"/>
    <s v="2016"/>
    <s v="March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s v="theater"/>
    <s v="plays"/>
    <x v="3232"/>
    <d v="2016-05-04T03:59:00"/>
    <s v="2016"/>
    <s v="April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s v="theater"/>
    <s v="plays"/>
    <x v="3233"/>
    <d v="2017-03-02T19:19:15"/>
    <s v="2017"/>
    <s v="January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s v="theater"/>
    <s v="plays"/>
    <x v="3234"/>
    <d v="2017-02-01T23:31:00"/>
    <s v="2016"/>
    <s v="Decemb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s v="theater"/>
    <s v="plays"/>
    <x v="3235"/>
    <d v="2016-07-01T08:20:51"/>
    <s v="2016"/>
    <s v="June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s v="theater"/>
    <s v="plays"/>
    <x v="3236"/>
    <d v="2016-12-28T22:00:33"/>
    <s v="2016"/>
    <s v="Novemb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s v="theater"/>
    <s v="plays"/>
    <x v="3237"/>
    <d v="2015-09-29T03:59:00"/>
    <s v="2015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s v="theater"/>
    <s v="plays"/>
    <x v="3238"/>
    <d v="2015-07-01T12:14:58"/>
    <s v="2015"/>
    <s v="June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s v="theater"/>
    <s v="plays"/>
    <x v="3239"/>
    <d v="2015-10-25T23:59:00"/>
    <s v="2015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s v="theater"/>
    <s v="plays"/>
    <x v="3240"/>
    <d v="2017-02-16T23:00:00"/>
    <s v="2017"/>
    <s v="Jan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s v="theater"/>
    <s v="plays"/>
    <x v="3241"/>
    <d v="2014-10-14T06:59:00"/>
    <s v="2014"/>
    <s v="September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s v="theater"/>
    <s v="plays"/>
    <x v="3242"/>
    <d v="2014-09-19T18:08:12"/>
    <s v="2014"/>
    <s v="August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s v="theater"/>
    <s v="plays"/>
    <x v="3243"/>
    <d v="2015-10-09T00:00:00"/>
    <s v="2015"/>
    <s v="Septemb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s v="theater"/>
    <s v="plays"/>
    <x v="3244"/>
    <d v="2016-12-01T17:39:42"/>
    <s v="2016"/>
    <s v="Nov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s v="theater"/>
    <s v="plays"/>
    <x v="3245"/>
    <d v="2015-06-12T02:00:00"/>
    <s v="2015"/>
    <s v="May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s v="theater"/>
    <s v="plays"/>
    <x v="3246"/>
    <d v="2015-09-12T03:59:00"/>
    <s v="2015"/>
    <s v="August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s v="theater"/>
    <s v="plays"/>
    <x v="3247"/>
    <d v="2015-07-12T10:25:12"/>
    <s v="2015"/>
    <s v="June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s v="theater"/>
    <s v="plays"/>
    <x v="3248"/>
    <d v="2015-04-04T20:19:17"/>
    <s v="2015"/>
    <s v="March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s v="theater"/>
    <s v="plays"/>
    <x v="3249"/>
    <d v="2015-06-20T17:55:14"/>
    <s v="2015"/>
    <s v="Ma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s v="theater"/>
    <s v="plays"/>
    <x v="3250"/>
    <d v="2014-11-05T18:48:44"/>
    <s v="2014"/>
    <s v="Octob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s v="theater"/>
    <s v="plays"/>
    <x v="3251"/>
    <d v="2015-06-21T17:32:46"/>
    <s v="2015"/>
    <s v="May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s v="theater"/>
    <s v="plays"/>
    <x v="3252"/>
    <d v="2016-09-07T11:20:40"/>
    <s v="2016"/>
    <s v="August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3"/>
    <n v="177.09"/>
    <s v="theater"/>
    <s v="plays"/>
    <x v="3253"/>
    <d v="2016-09-08T03:45:00"/>
    <s v="2016"/>
    <s v="August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s v="theater"/>
    <s v="plays"/>
    <x v="3254"/>
    <d v="2015-03-26T01:03:29"/>
    <s v="2015"/>
    <s v="February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3255"/>
    <d v="2014-10-07T18:26:15"/>
    <s v="2014"/>
    <s v="Septem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s v="theater"/>
    <s v="plays"/>
    <x v="3256"/>
    <d v="2015-06-11T03:59:00"/>
    <s v="2015"/>
    <s v="Ma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s v="theater"/>
    <s v="plays"/>
    <x v="3257"/>
    <d v="2017-02-22T13:25:52"/>
    <s v="2017"/>
    <s v="January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s v="theater"/>
    <s v="plays"/>
    <x v="3258"/>
    <d v="2015-01-08T21:17:41"/>
    <s v="2014"/>
    <s v="Decemb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s v="theater"/>
    <s v="plays"/>
    <x v="3259"/>
    <d v="2016-10-01T03:59:00"/>
    <s v="2016"/>
    <s v="Septemb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s v="theater"/>
    <s v="plays"/>
    <x v="3260"/>
    <d v="2015-11-30T17:08:38"/>
    <s v="2015"/>
    <s v="Octob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s v="theater"/>
    <s v="plays"/>
    <x v="3261"/>
    <d v="2015-07-16T17:24:36"/>
    <s v="2015"/>
    <s v="Jun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s v="theater"/>
    <s v="plays"/>
    <x v="3262"/>
    <d v="2014-12-22T04:00:00"/>
    <s v="2014"/>
    <s v="Novemb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s v="theater"/>
    <s v="plays"/>
    <x v="3263"/>
    <d v="2015-10-30T21:00:00"/>
    <s v="2015"/>
    <s v="Octob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3264"/>
    <d v="2015-01-28T22:00:00"/>
    <s v="2015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  <s v="2015"/>
    <s v="Novemb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s v="theater"/>
    <s v="plays"/>
    <x v="3266"/>
    <d v="2015-06-12T21:00:00"/>
    <s v="2015"/>
    <s v="Ma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s v="theater"/>
    <s v="plays"/>
    <x v="3267"/>
    <d v="2015-07-17T18:11:00"/>
    <s v="2015"/>
    <s v="June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3268"/>
    <d v="2016-08-24T21:42:08"/>
    <s v="2016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s v="theater"/>
    <s v="plays"/>
    <x v="3269"/>
    <d v="2015-06-16T11:00:00"/>
    <s v="2015"/>
    <s v="May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s v="theater"/>
    <s v="plays"/>
    <x v="3270"/>
    <d v="2015-07-12T12:47:45"/>
    <s v="2015"/>
    <s v="June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3271"/>
    <d v="2014-11-02T11:29:35"/>
    <s v="2014"/>
    <s v="Octo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s v="theater"/>
    <s v="plays"/>
    <x v="3272"/>
    <d v="2015-11-06T13:00:09"/>
    <s v="2015"/>
    <s v="Octo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s v="theater"/>
    <s v="plays"/>
    <x v="3273"/>
    <d v="2016-09-14T19:00:00"/>
    <s v="2016"/>
    <s v="August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s v="theater"/>
    <s v="plays"/>
    <x v="3274"/>
    <d v="2016-03-15T21:00:00"/>
    <s v="2016"/>
    <s v="January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s v="theater"/>
    <s v="plays"/>
    <x v="3275"/>
    <d v="2015-02-09T04:30:00"/>
    <s v="2015"/>
    <s v="January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s v="theater"/>
    <s v="plays"/>
    <x v="3276"/>
    <d v="2016-04-01T03:59:00"/>
    <s v="2016"/>
    <s v="February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s v="theater"/>
    <s v="plays"/>
    <x v="3277"/>
    <d v="2014-11-18T17:23:26"/>
    <s v="2014"/>
    <s v="Octo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s v="theater"/>
    <s v="plays"/>
    <x v="3278"/>
    <d v="2015-05-30T20:21:43"/>
    <s v="2015"/>
    <s v="April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s v="theater"/>
    <s v="plays"/>
    <x v="3279"/>
    <d v="2016-04-01T01:27:39"/>
    <s v="2016"/>
    <s v="March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3280"/>
    <d v="2015-06-01T05:00:00"/>
    <s v="2015"/>
    <s v="April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s v="theater"/>
    <s v="plays"/>
    <x v="3281"/>
    <d v="2015-09-02T00:28:25"/>
    <s v="2015"/>
    <s v="August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s v="theater"/>
    <s v="plays"/>
    <x v="3282"/>
    <d v="2016-04-29T04:39:48"/>
    <s v="2016"/>
    <s v="March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s v="theater"/>
    <s v="plays"/>
    <x v="3283"/>
    <d v="2016-02-10T21:00:00"/>
    <s v="2016"/>
    <s v="January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x v="3284"/>
    <d v="2016-01-29T05:59:00"/>
    <s v="2016"/>
    <s v="January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s v="theater"/>
    <s v="plays"/>
    <x v="3285"/>
    <d v="2017-02-28T05:00:00"/>
    <s v="2017"/>
    <s v="Jan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s v="theater"/>
    <s v="plays"/>
    <x v="3286"/>
    <d v="2016-08-15T20:09:42"/>
    <s v="2016"/>
    <s v="July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3287"/>
    <d v="2015-11-28T18:00:28"/>
    <s v="2015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s v="theater"/>
    <s v="plays"/>
    <x v="3288"/>
    <d v="2016-06-20T23:00:00"/>
    <s v="2016"/>
    <s v="Ma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s v="theater"/>
    <s v="plays"/>
    <x v="3289"/>
    <d v="2017-02-20T08:50:02"/>
    <s v="2017"/>
    <s v="January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s v="theater"/>
    <s v="plays"/>
    <x v="3290"/>
    <d v="2017-03-11T12:21:31"/>
    <s v="2017"/>
    <s v="February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3291"/>
    <d v="2015-09-17T03:59:00"/>
    <s v="2015"/>
    <s v="August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s v="theater"/>
    <s v="plays"/>
    <x v="3292"/>
    <d v="2015-12-04T19:29:08"/>
    <s v="2015"/>
    <s v="Octo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s v="theater"/>
    <s v="plays"/>
    <x v="3293"/>
    <d v="2017-03-04T10:12:32"/>
    <s v="2017"/>
    <s v="February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s v="theater"/>
    <s v="plays"/>
    <x v="3294"/>
    <d v="2015-06-16T12:59:14"/>
    <s v="2015"/>
    <s v="May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s v="theater"/>
    <s v="plays"/>
    <x v="3295"/>
    <d v="2016-09-26T10:37:09"/>
    <s v="2016"/>
    <s v="August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s v="theater"/>
    <s v="plays"/>
    <x v="3296"/>
    <d v="2015-11-22T22:00:00"/>
    <s v="2015"/>
    <s v="Novemb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s v="theater"/>
    <s v="plays"/>
    <x v="3297"/>
    <d v="2015-07-27T22:59:00"/>
    <s v="2015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s v="theater"/>
    <s v="plays"/>
    <x v="3298"/>
    <d v="2015-09-13T00:00:00"/>
    <s v="2015"/>
    <s v="August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s v="theater"/>
    <s v="plays"/>
    <x v="3299"/>
    <d v="2015-10-14T22:01:03"/>
    <s v="2015"/>
    <s v="Septemb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s v="theater"/>
    <s v="plays"/>
    <x v="3300"/>
    <d v="2015-04-29T17:51:02"/>
    <s v="2015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s v="theater"/>
    <s v="plays"/>
    <x v="3301"/>
    <d v="2016-08-01T06:59:00"/>
    <s v="2016"/>
    <s v="June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s v="theater"/>
    <s v="plays"/>
    <x v="3302"/>
    <d v="2016-12-07T08:26:16"/>
    <s v="2016"/>
    <s v="Novemb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s v="theater"/>
    <s v="plays"/>
    <x v="3303"/>
    <d v="2015-03-28T14:38:04"/>
    <s v="2015"/>
    <s v="February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s v="theater"/>
    <s v="plays"/>
    <x v="3304"/>
    <d v="2016-12-22T14:59:12"/>
    <s v="2016"/>
    <s v="Nov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s v="theater"/>
    <s v="plays"/>
    <x v="3305"/>
    <d v="2015-07-31T20:32:28"/>
    <s v="2015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s v="theater"/>
    <s v="plays"/>
    <x v="3306"/>
    <d v="2016-06-10T03:00:00"/>
    <s v="2016"/>
    <s v="May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s v="theater"/>
    <s v="plays"/>
    <x v="3307"/>
    <d v="2016-05-15T01:22:19"/>
    <s v="2016"/>
    <s v="Apri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s v="theater"/>
    <s v="plays"/>
    <x v="3308"/>
    <d v="2016-04-13T21:02:45"/>
    <s v="2016"/>
    <s v="March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s v="theater"/>
    <s v="plays"/>
    <x v="3309"/>
    <d v="2016-10-16T15:36:18"/>
    <s v="2016"/>
    <s v="Septemb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s v="theater"/>
    <s v="plays"/>
    <x v="3310"/>
    <d v="2015-10-06T22:17:05"/>
    <s v="2015"/>
    <s v="Septem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s v="theater"/>
    <s v="plays"/>
    <x v="3311"/>
    <d v="2015-10-17T07:00:10"/>
    <s v="2015"/>
    <s v="Septemb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s v="theater"/>
    <s v="plays"/>
    <x v="3312"/>
    <d v="2016-11-11T22:00:00"/>
    <s v="2016"/>
    <s v="Octob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s v="theater"/>
    <s v="plays"/>
    <x v="3313"/>
    <d v="2016-01-27T01:00:00"/>
    <s v="2016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s v="theater"/>
    <s v="plays"/>
    <x v="3314"/>
    <d v="2015-05-08T20:05:00"/>
    <s v="2015"/>
    <s v="Apri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3315"/>
    <d v="2016-05-06T07:17:21"/>
    <s v="2016"/>
    <s v="April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9"/>
    <n v="93.98"/>
    <s v="theater"/>
    <s v="plays"/>
    <x v="3316"/>
    <d v="2014-08-08T13:54:00"/>
    <s v="2014"/>
    <s v="July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s v="theater"/>
    <s v="plays"/>
    <x v="3317"/>
    <d v="2016-06-08T00:57:04"/>
    <s v="2016"/>
    <s v="May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  <x v="3318"/>
    <d v="2016-04-11T02:30:00"/>
    <s v="2016"/>
    <s v="March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d v="2015-01-31T14:03:06"/>
    <s v="2014"/>
    <s v="Decemb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3320"/>
    <d v="2016-06-22T01:05:57"/>
    <s v="2016"/>
    <s v="May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  <s v="2014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s v="theater"/>
    <s v="plays"/>
    <x v="3322"/>
    <d v="2016-06-22T03:55:00"/>
    <s v="2016"/>
    <s v="May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s v="theater"/>
    <s v="plays"/>
    <x v="3323"/>
    <d v="2016-09-25T08:46:48"/>
    <s v="2016"/>
    <s v="August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s v="theater"/>
    <s v="plays"/>
    <x v="3324"/>
    <d v="2016-06-05T13:59:50"/>
    <s v="2016"/>
    <s v="May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x v="3325"/>
    <d v="2015-04-05T17:51:17"/>
    <s v="2015"/>
    <s v="March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s v="theater"/>
    <s v="plays"/>
    <x v="3326"/>
    <d v="2015-03-08T16:08:25"/>
    <s v="2015"/>
    <s v="February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s v="theater"/>
    <s v="plays"/>
    <x v="3327"/>
    <d v="2016-05-08T08:59:26"/>
    <s v="2016"/>
    <s v="April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s v="theater"/>
    <s v="plays"/>
    <x v="3328"/>
    <d v="2014-07-05T01:00:00"/>
    <s v="2014"/>
    <s v="Jul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s v="theater"/>
    <s v="plays"/>
    <x v="3329"/>
    <d v="2014-07-27T23:00:00"/>
    <s v="2014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s v="theater"/>
    <s v="plays"/>
    <x v="3330"/>
    <d v="2015-04-01T20:17:48"/>
    <s v="2015"/>
    <s v="March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  <s v="2015"/>
    <s v="Septemb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  <s v="2014"/>
    <s v="June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s v="theater"/>
    <s v="plays"/>
    <x v="3333"/>
    <d v="2015-06-15T16:14:40"/>
    <s v="2015"/>
    <s v="May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s v="theater"/>
    <s v="plays"/>
    <x v="3334"/>
    <d v="2015-07-30T12:30:22"/>
    <s v="2015"/>
    <s v="June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s v="theater"/>
    <s v="plays"/>
    <x v="3335"/>
    <d v="2014-08-03T23:00:00"/>
    <s v="2014"/>
    <s v="July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3336"/>
    <d v="2016-04-05T08:34:06"/>
    <s v="2016"/>
    <s v="March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s v="theater"/>
    <s v="plays"/>
    <x v="3337"/>
    <d v="2014-10-10T21:00:00"/>
    <s v="2014"/>
    <s v="Septemb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s v="theater"/>
    <s v="plays"/>
    <x v="3338"/>
    <d v="2017-02-24T13:48:00"/>
    <s v="2017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s v="theater"/>
    <s v="plays"/>
    <x v="3339"/>
    <d v="2016-07-28T15:58:38"/>
    <s v="2016"/>
    <s v="Jun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s v="theater"/>
    <s v="plays"/>
    <x v="3340"/>
    <d v="2016-12-06T23:22:34"/>
    <s v="2016"/>
    <s v="Novemb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3341"/>
    <d v="2016-06-12T17:00:00"/>
    <s v="2016"/>
    <s v="May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s v="theater"/>
    <s v="plays"/>
    <x v="3342"/>
    <d v="2015-04-01T04:59:00"/>
    <s v="2015"/>
    <s v="February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s v="theater"/>
    <s v="plays"/>
    <x v="3343"/>
    <d v="2016-04-13T13:18:00"/>
    <s v="2016"/>
    <s v="March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s v="theater"/>
    <s v="plays"/>
    <x v="3344"/>
    <d v="2014-08-30T04:48:13"/>
    <s v="2014"/>
    <s v="July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d v="2015-04-18T00:37:00"/>
    <s v="2015"/>
    <s v="February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3346"/>
    <d v="2015-02-26T00:35:10"/>
    <s v="2015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s v="theater"/>
    <s v="plays"/>
    <x v="3347"/>
    <d v="2016-05-08T21:00:00"/>
    <s v="2016"/>
    <s v="April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s v="theater"/>
    <s v="plays"/>
    <x v="3348"/>
    <d v="2016-04-30T03:59:00"/>
    <s v="201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s v="theater"/>
    <s v="plays"/>
    <x v="3349"/>
    <d v="2016-06-13T17:00:00"/>
    <s v="2016"/>
    <s v="May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s v="theater"/>
    <s v="plays"/>
    <x v="3350"/>
    <d v="2015-11-29T23:00:00"/>
    <s v="2015"/>
    <s v="Octo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s v="theater"/>
    <s v="plays"/>
    <x v="3351"/>
    <d v="2014-07-23T11:00:00"/>
    <s v="2014"/>
    <s v="June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x v="3352"/>
    <d v="2016-07-01T23:00:00"/>
    <s v="2016"/>
    <s v="May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  <s v="2016"/>
    <s v="April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s v="theater"/>
    <s v="plays"/>
    <x v="3354"/>
    <d v="2015-10-29T04:01:00"/>
    <s v="2015"/>
    <s v="Septemb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s v="theater"/>
    <s v="plays"/>
    <x v="3355"/>
    <d v="2016-05-10T11:17:00"/>
    <s v="2016"/>
    <s v="April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s v="theater"/>
    <s v="plays"/>
    <x v="3356"/>
    <d v="2016-07-15T19:34:32"/>
    <s v="2016"/>
    <s v="June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3357"/>
    <d v="2014-08-01T10:01:50"/>
    <s v="2014"/>
    <s v="July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s v="theater"/>
    <s v="plays"/>
    <x v="3358"/>
    <d v="2014-11-19T08:27:59"/>
    <s v="2014"/>
    <s v="Octob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s v="theater"/>
    <s v="plays"/>
    <x v="3359"/>
    <d v="2017-02-25T01:22:14"/>
    <s v="2017"/>
    <s v="January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s v="theater"/>
    <s v="plays"/>
    <x v="3360"/>
    <d v="2016-12-14T15:59:00"/>
    <s v="2016"/>
    <s v="Nov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s v="theater"/>
    <s v="plays"/>
    <x v="3361"/>
    <d v="2014-09-01T15:59:00"/>
    <s v="2014"/>
    <s v="August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3362"/>
    <d v="2015-03-07T04:55:00"/>
    <s v="2015"/>
    <s v="February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s v="theater"/>
    <s v="plays"/>
    <x v="3363"/>
    <d v="2014-08-19T16:00:00"/>
    <s v="2014"/>
    <s v="July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s v="theater"/>
    <s v="plays"/>
    <x v="3364"/>
    <d v="2016-03-15T21:00:00"/>
    <s v="2016"/>
    <s v="February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3365"/>
    <d v="2015-12-13T02:26:32"/>
    <s v="2015"/>
    <s v="Novemb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3366"/>
    <d v="2015-05-13T01:37:17"/>
    <s v="2015"/>
    <s v="April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s v="theater"/>
    <s v="plays"/>
    <x v="3367"/>
    <d v="2015-08-01T22:24:54"/>
    <s v="2015"/>
    <s v="July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s v="theater"/>
    <s v="plays"/>
    <x v="3368"/>
    <d v="2015-01-01T05:00:00"/>
    <s v="2014"/>
    <s v="Novemb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s v="theater"/>
    <s v="plays"/>
    <x v="3369"/>
    <d v="2017-01-15T00:59:40"/>
    <s v="2016"/>
    <s v="Novemb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s v="theater"/>
    <s v="plays"/>
    <x v="3370"/>
    <d v="2016-12-17T08:00:00"/>
    <s v="2016"/>
    <s v="Novemb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s v="theater"/>
    <s v="plays"/>
    <x v="3371"/>
    <d v="2015-12-02T20:59:25"/>
    <s v="2015"/>
    <s v="Novemb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s v="theater"/>
    <s v="plays"/>
    <x v="3372"/>
    <d v="2014-08-25T04:59:00"/>
    <s v="2014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s v="theater"/>
    <s v="plays"/>
    <x v="3373"/>
    <d v="2015-07-18T16:00:00"/>
    <s v="2015"/>
    <s v="June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s v="theater"/>
    <s v="plays"/>
    <x v="3374"/>
    <d v="2015-10-28T17:33:36"/>
    <s v="2015"/>
    <s v="Septemb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3375"/>
    <d v="2014-05-18T14:39:33"/>
    <s v="2014"/>
    <s v="May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s v="theater"/>
    <s v="plays"/>
    <x v="3376"/>
    <d v="2015-04-25T15:49:54"/>
    <s v="2015"/>
    <s v="February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s v="theater"/>
    <s v="plays"/>
    <x v="3377"/>
    <d v="2015-03-20T16:56:00"/>
    <s v="2015"/>
    <s v="February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s v="theater"/>
    <s v="plays"/>
    <x v="3378"/>
    <d v="2014-08-31T13:08:00"/>
    <s v="2014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s v="theater"/>
    <s v="plays"/>
    <x v="3379"/>
    <d v="2015-08-26T23:00:00"/>
    <s v="2015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s v="theater"/>
    <s v="plays"/>
    <x v="3380"/>
    <d v="2014-11-29T23:52:58"/>
    <s v="2014"/>
    <s v="Octo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s v="theater"/>
    <s v="plays"/>
    <x v="3381"/>
    <d v="2015-03-11T03:26:23"/>
    <s v="2015"/>
    <s v="February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s v="theater"/>
    <s v="plays"/>
    <x v="3382"/>
    <d v="2016-08-01T22:59:00"/>
    <s v="2016"/>
    <s v="July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s v="theater"/>
    <s v="plays"/>
    <x v="3383"/>
    <d v="2016-06-23T18:47:00"/>
    <s v="2016"/>
    <s v="June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s v="theater"/>
    <s v="plays"/>
    <x v="3384"/>
    <d v="2015-11-21T03:00:00"/>
    <s v="2015"/>
    <s v="Octo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  <s v="2014"/>
    <s v="Novemb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3386"/>
    <d v="2014-12-03T15:28:26"/>
    <s v="2014"/>
    <s v="Nov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s v="theater"/>
    <s v="plays"/>
    <x v="3387"/>
    <d v="2014-12-14T18:18:08"/>
    <s v="2014"/>
    <s v="Novemb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x v="3388"/>
    <d v="2015-06-18T11:04:01"/>
    <s v="2015"/>
    <s v="May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s v="theater"/>
    <s v="plays"/>
    <x v="3389"/>
    <d v="2016-06-03T13:31:22"/>
    <s v="2016"/>
    <s v="Ma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s v="theater"/>
    <s v="plays"/>
    <x v="3390"/>
    <d v="2014-07-10T18:35:45"/>
    <s v="2014"/>
    <s v="June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3391"/>
    <d v="2014-08-08T22:28:00"/>
    <s v="2014"/>
    <s v="July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3392"/>
    <d v="2016-05-06T20:17:35"/>
    <s v="2016"/>
    <s v="March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s v="theater"/>
    <s v="plays"/>
    <x v="3393"/>
    <d v="2014-11-06T00:46:00"/>
    <s v="2014"/>
    <s v="Octob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s v="theater"/>
    <s v="plays"/>
    <x v="3394"/>
    <d v="2014-07-27T14:17:25"/>
    <s v="2014"/>
    <s v="June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3395"/>
    <d v="2015-05-30T18:10:00"/>
    <s v="2015"/>
    <s v="May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s v="theater"/>
    <s v="plays"/>
    <x v="3396"/>
    <d v="2014-06-01T03:59:00"/>
    <s v="2014"/>
    <s v="May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3397"/>
    <d v="2016-02-18T22:00:00"/>
    <s v="2016"/>
    <s v="Jan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s v="theater"/>
    <s v="plays"/>
    <x v="3398"/>
    <d v="2014-11-21T17:00:00"/>
    <s v="2014"/>
    <s v="Octob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s v="theater"/>
    <s v="plays"/>
    <x v="3399"/>
    <d v="2015-02-21T22:05:25"/>
    <s v="2015"/>
    <s v="Jan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s v="theater"/>
    <s v="plays"/>
    <x v="3400"/>
    <d v="2014-08-28T22:53:34"/>
    <s v="2014"/>
    <s v="July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s v="theater"/>
    <s v="plays"/>
    <x v="3401"/>
    <d v="2015-08-07T17:22:26"/>
    <s v="2015"/>
    <s v="July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s v="theater"/>
    <s v="plays"/>
    <x v="3402"/>
    <d v="2015-11-12T02:31:00"/>
    <s v="2015"/>
    <s v="October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3403"/>
    <d v="2015-06-25T11:05:24"/>
    <s v="2015"/>
    <s v="Ma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3404"/>
    <d v="2015-06-17T12:05:02"/>
    <s v="2015"/>
    <s v="Ma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s v="theater"/>
    <s v="plays"/>
    <x v="3405"/>
    <d v="2016-03-01T23:59:00"/>
    <s v="2016"/>
    <s v="February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s v="theater"/>
    <s v="plays"/>
    <x v="3406"/>
    <d v="2014-07-16T11:49:36"/>
    <s v="2014"/>
    <s v="June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"/>
    <s v="theater"/>
    <s v="plays"/>
    <x v="3407"/>
    <d v="2014-07-06T10:08:09"/>
    <s v="2014"/>
    <s v="June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3408"/>
    <d v="2014-07-18T23:48:24"/>
    <s v="2014"/>
    <s v="June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s v="theater"/>
    <s v="plays"/>
    <x v="3409"/>
    <d v="2016-07-31T20:58:00"/>
    <s v="2016"/>
    <s v="June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s v="theater"/>
    <s v="plays"/>
    <x v="3410"/>
    <d v="2016-06-06T07:00:00"/>
    <s v="2016"/>
    <s v="May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s v="theater"/>
    <s v="plays"/>
    <x v="3411"/>
    <d v="2015-10-08T00:32:52"/>
    <s v="2015"/>
    <s v="Septem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3412"/>
    <d v="2014-09-27T23:01:02"/>
    <s v="2014"/>
    <s v="August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3413"/>
    <d v="2015-02-28T04:59:00"/>
    <s v="2015"/>
    <s v="February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s v="theater"/>
    <s v="plays"/>
    <x v="3414"/>
    <d v="2016-12-01T07:59:00"/>
    <s v="2016"/>
    <s v="Novemb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3415"/>
    <d v="2016-04-17T23:30:00"/>
    <s v="201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s v="theater"/>
    <s v="plays"/>
    <x v="3416"/>
    <d v="2015-04-23T18:30:00"/>
    <s v="2015"/>
    <s v="March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3417"/>
    <d v="2014-10-26T00:43:00"/>
    <s v="2014"/>
    <s v="Septem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s v="theater"/>
    <s v="plays"/>
    <x v="3418"/>
    <d v="2014-05-23T20:01:47"/>
    <s v="2014"/>
    <s v="April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s v="theater"/>
    <s v="plays"/>
    <x v="3419"/>
    <d v="2016-04-06T21:30:00"/>
    <s v="2016"/>
    <s v="March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3420"/>
    <d v="2016-02-14T00:00:00"/>
    <s v="2016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s v="theater"/>
    <s v="plays"/>
    <x v="3421"/>
    <d v="2015-03-04T18:59:23"/>
    <s v="2015"/>
    <s v="February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s v="theater"/>
    <s v="plays"/>
    <x v="3422"/>
    <d v="2015-12-14T00:00:00"/>
    <s v="2015"/>
    <s v="Novemb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d v="2015-04-24T21:52:21"/>
    <s v="2015"/>
    <s v="March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s v="theater"/>
    <s v="plays"/>
    <x v="3424"/>
    <d v="2015-02-05T06:59:00"/>
    <s v="2015"/>
    <s v="January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s v="theater"/>
    <s v="plays"/>
    <x v="3425"/>
    <d v="2014-10-04T14:48:56"/>
    <s v="2014"/>
    <s v="Septemb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s v="theater"/>
    <s v="plays"/>
    <x v="3426"/>
    <d v="2014-09-21T02:00:00"/>
    <s v="2014"/>
    <s v="Septemb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3427"/>
    <d v="2014-07-02T15:29:12"/>
    <s v="2014"/>
    <s v="June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s v="theater"/>
    <s v="plays"/>
    <x v="3428"/>
    <d v="2015-02-28T17:00:00"/>
    <s v="2015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d v="2016-11-02T00:31:01"/>
    <s v="2016"/>
    <s v="Octob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s v="theater"/>
    <s v="plays"/>
    <x v="3430"/>
    <d v="2014-07-30T22:41:41"/>
    <s v="2014"/>
    <s v="June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3431"/>
    <d v="2014-08-18T17:32:33"/>
    <s v="2014"/>
    <s v="July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s v="theater"/>
    <s v="plays"/>
    <x v="3432"/>
    <d v="2016-02-05T22:00:00"/>
    <s v="2016"/>
    <s v="January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"/>
    <n v="134.15"/>
    <s v="theater"/>
    <s v="plays"/>
    <x v="3433"/>
    <d v="2014-06-17T03:00:00"/>
    <s v="2014"/>
    <s v="May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s v="theater"/>
    <s v="plays"/>
    <x v="3434"/>
    <d v="2014-07-10T09:07:49"/>
    <s v="2014"/>
    <s v="June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3435"/>
    <d v="2016-08-07T03:00:00"/>
    <s v="2016"/>
    <s v="July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s v="theater"/>
    <s v="plays"/>
    <x v="3436"/>
    <d v="2014-08-21T16:28:00"/>
    <s v="2014"/>
    <s v="July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3437"/>
    <d v="2015-08-19T17:03:40"/>
    <s v="2015"/>
    <s v="July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s v="theater"/>
    <s v="plays"/>
    <x v="3438"/>
    <d v="2015-05-02T21:00:00"/>
    <s v="2015"/>
    <s v="April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s v="theater"/>
    <s v="plays"/>
    <x v="3439"/>
    <d v="2016-01-19T04:59:00"/>
    <s v="2016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s v="theater"/>
    <s v="plays"/>
    <x v="3440"/>
    <d v="2014-07-11T16:15:00"/>
    <s v="2014"/>
    <s v="June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s v="theater"/>
    <s v="plays"/>
    <x v="3441"/>
    <d v="2015-11-13T20:17:00"/>
    <s v="2015"/>
    <s v="Octob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d v="2015-05-30T20:11:12"/>
    <s v="2015"/>
    <s v="April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s v="theater"/>
    <s v="plays"/>
    <x v="3443"/>
    <d v="2014-09-09T12:35:46"/>
    <s v="2014"/>
    <s v="August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d v="2016-06-08T13:59:00"/>
    <s v="2016"/>
    <s v="May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3445"/>
    <d v="2015-10-23T12:43:56"/>
    <s v="2015"/>
    <s v="Septem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x v="3446"/>
    <d v="2015-02-05T12:20:00"/>
    <s v="2015"/>
    <s v="January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s v="theater"/>
    <s v="plays"/>
    <x v="3447"/>
    <d v="2016-03-18T20:20:12"/>
    <s v="2016"/>
    <s v="February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s v="theater"/>
    <s v="plays"/>
    <x v="3448"/>
    <d v="2014-12-17T02:51:29"/>
    <s v="2014"/>
    <s v="Nov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s v="theater"/>
    <s v="plays"/>
    <x v="3449"/>
    <d v="2016-07-09T04:00:00"/>
    <s v="2016"/>
    <s v="June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  <s v="2015"/>
    <s v="February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s v="theater"/>
    <s v="plays"/>
    <x v="3451"/>
    <d v="2015-04-21T17:22:07"/>
    <s v="2015"/>
    <s v="March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s v="theater"/>
    <s v="plays"/>
    <x v="3452"/>
    <d v="2014-07-23T03:59:00"/>
    <s v="2014"/>
    <s v="June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s v="theater"/>
    <s v="plays"/>
    <x v="3453"/>
    <d v="2016-08-13T23:29:16"/>
    <s v="2016"/>
    <s v="June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s v="theater"/>
    <s v="plays"/>
    <x v="3454"/>
    <d v="2014-07-31T16:45:59"/>
    <s v="2014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s v="theater"/>
    <s v="plays"/>
    <x v="3455"/>
    <d v="2016-10-13T18:00:27"/>
    <s v="2016"/>
    <s v="Septemb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s v="theater"/>
    <s v="plays"/>
    <x v="3456"/>
    <d v="2014-08-01T06:59:00"/>
    <s v="2014"/>
    <s v="July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s v="theater"/>
    <s v="plays"/>
    <x v="3457"/>
    <d v="2015-02-12T05:59:00"/>
    <s v="2015"/>
    <s v="Jan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s v="theater"/>
    <s v="plays"/>
    <x v="3458"/>
    <d v="2015-02-03T04:27:00"/>
    <s v="2015"/>
    <s v="Jan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s v="theater"/>
    <s v="plays"/>
    <x v="3459"/>
    <d v="2016-05-20T11:31:00"/>
    <s v="2016"/>
    <s v="April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d v="2014-08-15T12:39:12"/>
    <s v="2014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3461"/>
    <d v="2016-10-29T03:00:00"/>
    <s v="2016"/>
    <s v="Septemb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3462"/>
    <d v="2015-07-10T18:00:00"/>
    <s v="2015"/>
    <s v="June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s v="theater"/>
    <s v="plays"/>
    <x v="3463"/>
    <d v="2016-10-11T03:59:00"/>
    <s v="2016"/>
    <s v="August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s v="theater"/>
    <s v="plays"/>
    <x v="3464"/>
    <d v="2016-08-23T03:07:17"/>
    <s v="2016"/>
    <s v="July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3465"/>
    <d v="2015-08-09T16:00:00"/>
    <s v="2015"/>
    <s v="July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s v="theater"/>
    <s v="plays"/>
    <x v="3466"/>
    <d v="2016-04-19T23:27:30"/>
    <s v="2016"/>
    <s v="February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3467"/>
    <d v="2015-03-20T15:07:12"/>
    <s v="2015"/>
    <s v="February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s v="theater"/>
    <s v="plays"/>
    <x v="3468"/>
    <d v="2016-09-21T03:00:00"/>
    <s v="2016"/>
    <s v="August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s v="theater"/>
    <s v="plays"/>
    <x v="3469"/>
    <d v="2016-04-28T15:24:05"/>
    <s v="2016"/>
    <s v="March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3470"/>
    <d v="2016-07-15T21:38:00"/>
    <s v="2016"/>
    <s v="June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s v="theater"/>
    <s v="plays"/>
    <x v="3471"/>
    <d v="2014-08-31T20:00:00"/>
    <s v="2014"/>
    <s v="July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s v="theater"/>
    <s v="plays"/>
    <x v="3472"/>
    <d v="2014-11-06T05:59:00"/>
    <s v="2014"/>
    <s v="Octob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  <s v="2015"/>
    <s v="February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3474"/>
    <d v="2016-07-20T12:02:11"/>
    <s v="2016"/>
    <s v="June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s v="theater"/>
    <s v="plays"/>
    <x v="3475"/>
    <d v="2014-11-03T00:00:00"/>
    <s v="2014"/>
    <s v="Octo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d v="2014-10-27T03:00:00"/>
    <s v="2014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s v="theater"/>
    <s v="plays"/>
    <x v="3477"/>
    <d v="2015-05-17T03:00:00"/>
    <s v="201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s v="theater"/>
    <s v="plays"/>
    <x v="3478"/>
    <d v="2015-03-16T21:00:00"/>
    <s v="2015"/>
    <s v="February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s v="theater"/>
    <s v="plays"/>
    <x v="3479"/>
    <d v="2014-06-21T20:31:20"/>
    <s v="2014"/>
    <s v="May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s v="theater"/>
    <s v="plays"/>
    <x v="3480"/>
    <d v="2015-07-10T21:00:00"/>
    <s v="2015"/>
    <s v="June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s v="theater"/>
    <s v="plays"/>
    <x v="3481"/>
    <d v="2015-01-02T05:56:28"/>
    <s v="2014"/>
    <s v="Decemb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s v="theater"/>
    <s v="plays"/>
    <x v="3482"/>
    <d v="2014-07-06T18:31:06"/>
    <s v="2014"/>
    <s v="June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s v="theater"/>
    <s v="plays"/>
    <x v="3483"/>
    <d v="2014-07-03T16:03:01"/>
    <s v="2014"/>
    <s v="June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s v="theater"/>
    <s v="plays"/>
    <x v="3484"/>
    <d v="2016-06-15T18:14:59"/>
    <s v="2016"/>
    <s v="Ma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s v="theater"/>
    <s v="plays"/>
    <x v="3485"/>
    <d v="2016-02-02T16:38:00"/>
    <s v="2016"/>
    <s v="Jan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s v="theater"/>
    <s v="plays"/>
    <x v="3486"/>
    <d v="2015-06-03T06:59:00"/>
    <s v="2015"/>
    <s v="May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s v="theater"/>
    <s v="plays"/>
    <x v="3487"/>
    <d v="2015-06-24T22:34:12"/>
    <s v="2015"/>
    <s v="Ma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s v="theater"/>
    <s v="plays"/>
    <x v="3488"/>
    <d v="2015-04-17T16:00:00"/>
    <s v="2015"/>
    <s v="March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s v="theater"/>
    <s v="plays"/>
    <x v="3489"/>
    <d v="2014-05-24T21:00:00"/>
    <s v="2014"/>
    <s v="Apri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s v="theater"/>
    <s v="plays"/>
    <x v="3490"/>
    <d v="2016-04-13T19:15:24"/>
    <s v="2016"/>
    <s v="March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s v="theater"/>
    <s v="plays"/>
    <x v="3491"/>
    <d v="2015-05-18T05:59:44"/>
    <s v="2015"/>
    <s v="Apri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s v="theater"/>
    <s v="plays"/>
    <x v="3492"/>
    <d v="2015-10-26T00:13:17"/>
    <s v="2015"/>
    <s v="Septem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3493"/>
    <d v="2014-08-17T05:11:00"/>
    <s v="2014"/>
    <s v="July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3494"/>
    <d v="2016-11-26T06:00:00"/>
    <s v="2016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s v="theater"/>
    <s v="plays"/>
    <x v="3495"/>
    <d v="2014-11-01T17:18:00"/>
    <s v="2014"/>
    <s v="Octo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s v="theater"/>
    <s v="plays"/>
    <x v="3496"/>
    <d v="2016-09-11T20:19:26"/>
    <s v="2016"/>
    <s v="August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s v="theater"/>
    <s v="plays"/>
    <x v="3497"/>
    <d v="2016-06-02T22:00:00"/>
    <s v="2016"/>
    <s v="May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s v="theater"/>
    <s v="plays"/>
    <x v="3498"/>
    <d v="2016-05-28T21:44:00"/>
    <s v="2016"/>
    <s v="March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s v="theater"/>
    <s v="plays"/>
    <x v="3499"/>
    <d v="2015-07-01T06:59:00"/>
    <s v="2015"/>
    <s v="Ma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s v="theater"/>
    <s v="plays"/>
    <x v="3500"/>
    <d v="2016-03-07T04:59:00"/>
    <s v="2016"/>
    <s v="February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s v="theater"/>
    <s v="plays"/>
    <x v="3501"/>
    <d v="2015-09-11T18:19:55"/>
    <s v="2015"/>
    <s v="August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x v="3502"/>
    <d v="2016-03-16T03:59:00"/>
    <s v="2016"/>
    <s v="March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s v="theater"/>
    <s v="plays"/>
    <x v="3503"/>
    <d v="2016-07-24T11:28:48"/>
    <s v="2016"/>
    <s v="June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d v="2015-11-19T18:58:11"/>
    <s v="2015"/>
    <s v="October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s v="theater"/>
    <s v="plays"/>
    <x v="3505"/>
    <d v="2014-05-13T04:00:00"/>
    <s v="2014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s v="theater"/>
    <s v="plays"/>
    <x v="3506"/>
    <d v="2014-08-23T17:37:20"/>
    <s v="2014"/>
    <s v="July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x v="3507"/>
    <d v="2016-05-31T22:08:57"/>
    <s v="2016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d v="2016-05-10T21:00:00"/>
    <s v="2016"/>
    <s v="April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s v="theater"/>
    <s v="plays"/>
    <x v="3509"/>
    <d v="2014-11-21T04:55:00"/>
    <s v="201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s v="theater"/>
    <s v="plays"/>
    <x v="3510"/>
    <d v="2014-07-02T14:54:06"/>
    <s v="2014"/>
    <s v="June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s v="theater"/>
    <s v="plays"/>
    <x v="3511"/>
    <d v="2014-11-07T18:30:00"/>
    <s v="2014"/>
    <s v="Octob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3512"/>
    <d v="2015-04-23T11:53:12"/>
    <s v="2015"/>
    <s v="February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s v="theater"/>
    <s v="plays"/>
    <x v="3513"/>
    <d v="2014-06-04T04:59:00"/>
    <s v="2014"/>
    <s v="Ma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3514"/>
    <d v="2015-02-02T04:59:00"/>
    <s v="2015"/>
    <s v="Janua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s v="theater"/>
    <s v="plays"/>
    <x v="3515"/>
    <d v="2015-05-31T18:32:51"/>
    <s v="201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3516"/>
    <d v="2014-09-08T03:00:00"/>
    <s v="2014"/>
    <s v="August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3517"/>
    <d v="2014-07-04T11:00:00"/>
    <s v="2014"/>
    <s v="June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s v="theater"/>
    <s v="plays"/>
    <x v="3518"/>
    <d v="2014-10-02T14:21:00"/>
    <s v="2014"/>
    <s v="Septemb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s v="theater"/>
    <s v="plays"/>
    <x v="3519"/>
    <d v="2015-03-04T14:22:30"/>
    <s v="2015"/>
    <s v="February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s v="theater"/>
    <s v="plays"/>
    <x v="3520"/>
    <d v="2015-09-06T13:47:00"/>
    <s v="2015"/>
    <s v="August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s v="theater"/>
    <s v="plays"/>
    <x v="3521"/>
    <d v="2014-09-29T08:40:20"/>
    <s v="2014"/>
    <s v="August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3522"/>
    <d v="2015-09-15T10:06:00"/>
    <s v="2015"/>
    <s v="August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s v="theater"/>
    <s v="plays"/>
    <x v="3523"/>
    <d v="2016-09-25T23:00:00"/>
    <s v="2016"/>
    <s v="July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s v="theater"/>
    <s v="plays"/>
    <x v="3524"/>
    <d v="2014-09-13T04:00:00"/>
    <s v="2014"/>
    <s v="August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  <s v="2015"/>
    <s v="July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d v="2016-04-28T05:59:00"/>
    <s v="2016"/>
    <s v="March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s v="theater"/>
    <s v="plays"/>
    <x v="3527"/>
    <d v="2015-07-11T03:59:00"/>
    <s v="2015"/>
    <s v="June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s v="theater"/>
    <s v="plays"/>
    <x v="3528"/>
    <d v="2017-01-18T12:01:58"/>
    <s v="2016"/>
    <s v="Decemb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3529"/>
    <d v="2015-07-13T01:00:00"/>
    <s v="2015"/>
    <s v="June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d v="2016-04-10T20:00:00"/>
    <s v="2016"/>
    <s v="March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3531"/>
    <d v="2016-06-30T15:42:14"/>
    <s v="2016"/>
    <s v="Ma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s v="theater"/>
    <s v="plays"/>
    <x v="3532"/>
    <d v="2014-09-18T03:59:00"/>
    <s v="2014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s v="theater"/>
    <s v="plays"/>
    <x v="3533"/>
    <d v="2015-11-11T19:16:07"/>
    <s v="2015"/>
    <s v="Octob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s v="theater"/>
    <s v="plays"/>
    <x v="3534"/>
    <d v="2015-10-01T15:00:23"/>
    <s v="2015"/>
    <s v="August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s v="theater"/>
    <s v="plays"/>
    <x v="3535"/>
    <d v="2015-10-02T18:00:00"/>
    <s v="2015"/>
    <s v="Septem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s v="theater"/>
    <s v="plays"/>
    <x v="3536"/>
    <d v="2015-12-20T11:59:00"/>
    <s v="2015"/>
    <s v="Nov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s v="theater"/>
    <s v="plays"/>
    <x v="3537"/>
    <d v="2014-11-17T07:59:00"/>
    <s v="2014"/>
    <s v="Octo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s v="theater"/>
    <s v="plays"/>
    <x v="3538"/>
    <d v="2016-08-17T10:05:40"/>
    <s v="2016"/>
    <s v="July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s v="theater"/>
    <s v="plays"/>
    <x v="3539"/>
    <d v="2016-09-08T18:08:42"/>
    <s v="2016"/>
    <s v="August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3540"/>
    <d v="2016-06-26T00:04:51"/>
    <s v="2016"/>
    <s v="May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  <s v="2015"/>
    <s v="August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s v="theater"/>
    <s v="plays"/>
    <x v="3542"/>
    <d v="2014-09-07T14:23:42"/>
    <s v="2014"/>
    <s v="July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s v="theater"/>
    <s v="plays"/>
    <x v="3543"/>
    <d v="2015-06-25T18:07:39"/>
    <s v="2015"/>
    <s v="May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3544"/>
    <d v="2015-03-07T19:57:37"/>
    <s v="2015"/>
    <s v="February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s v="theater"/>
    <s v="plays"/>
    <x v="3545"/>
    <d v="2015-04-11T19:22:39"/>
    <s v="2015"/>
    <s v="March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s v="theater"/>
    <s v="plays"/>
    <x v="3546"/>
    <d v="2015-04-01T03:59:00"/>
    <s v="2015"/>
    <s v="March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s v="theater"/>
    <s v="plays"/>
    <x v="3547"/>
    <d v="2016-05-14T03:59:00"/>
    <s v="2016"/>
    <s v="April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s v="theater"/>
    <s v="plays"/>
    <x v="3548"/>
    <d v="2016-03-05T01:00:00"/>
    <s v="2016"/>
    <s v="February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3549"/>
    <d v="2015-09-04T09:27:53"/>
    <s v="2015"/>
    <s v="August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s v="theater"/>
    <s v="plays"/>
    <x v="3550"/>
    <d v="2016-05-02T21:26:38"/>
    <s v="2016"/>
    <s v="Apri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s v="theater"/>
    <s v="plays"/>
    <x v="3551"/>
    <d v="2014-05-22T22:07:00"/>
    <s v="2014"/>
    <s v="April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d v="2014-06-28T14:05:24"/>
    <s v="2014"/>
    <s v="May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s v="theater"/>
    <s v="plays"/>
    <x v="3553"/>
    <d v="2015-08-12T00:00:00"/>
    <s v="2015"/>
    <s v="July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s v="theater"/>
    <s v="plays"/>
    <x v="3554"/>
    <d v="2015-02-11T17:00:00"/>
    <s v="2015"/>
    <s v="Jan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  <x v="3555"/>
    <d v="2016-11-17T11:36:34"/>
    <s v="2016"/>
    <s v="Octob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s v="theater"/>
    <s v="plays"/>
    <x v="3556"/>
    <d v="2014-08-17T15:35:24"/>
    <s v="2014"/>
    <s v="Jun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s v="theater"/>
    <s v="plays"/>
    <x v="3557"/>
    <d v="2014-05-05T06:38:31"/>
    <s v="2014"/>
    <s v="Apri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3558"/>
    <d v="2015-06-26T21:00:00"/>
    <s v="2015"/>
    <s v="May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s v="theater"/>
    <s v="plays"/>
    <x v="3559"/>
    <d v="2015-07-31T08:58:00"/>
    <s v="2015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s v="theater"/>
    <s v="plays"/>
    <x v="3560"/>
    <d v="2015-05-27T02:45:00"/>
    <s v="2015"/>
    <s v="April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1"/>
    <s v="theater"/>
    <s v="plays"/>
    <x v="3561"/>
    <d v="2015-08-05T18:36:00"/>
    <s v="2015"/>
    <s v="July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s v="theater"/>
    <s v="plays"/>
    <x v="3562"/>
    <d v="2016-03-13T22:00:00"/>
    <s v="2016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s v="theater"/>
    <s v="plays"/>
    <x v="3563"/>
    <d v="2016-08-01T19:00:00"/>
    <s v="2016"/>
    <s v="July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s v="theater"/>
    <s v="plays"/>
    <x v="3564"/>
    <d v="2015-10-05T16:00:00"/>
    <s v="2015"/>
    <s v="August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s v="theater"/>
    <s v="plays"/>
    <x v="3565"/>
    <d v="2014-12-31T17:50:08"/>
    <s v="2014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s v="theater"/>
    <s v="plays"/>
    <x v="3566"/>
    <d v="2015-01-23T12:11:23"/>
    <s v="2014"/>
    <s v="Decemb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s v="theater"/>
    <s v="plays"/>
    <x v="3567"/>
    <d v="2015-06-10T19:27:24"/>
    <s v="2015"/>
    <s v="May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3568"/>
    <d v="2014-09-17T17:46:34"/>
    <s v="2014"/>
    <s v="August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s v="theater"/>
    <s v="plays"/>
    <x v="3569"/>
    <d v="2015-01-08T16:31:36"/>
    <s v="2014"/>
    <s v="Decemb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s v="theater"/>
    <s v="plays"/>
    <x v="3570"/>
    <d v="2014-12-31T07:00:00"/>
    <s v="2014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s v="theater"/>
    <s v="plays"/>
    <x v="3571"/>
    <d v="2014-10-30T20:36:53"/>
    <s v="2014"/>
    <s v="Septemb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3572"/>
    <d v="2015-06-21T13:41:22"/>
    <s v="2015"/>
    <s v="May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s v="theater"/>
    <s v="plays"/>
    <x v="3573"/>
    <d v="2014-11-08T10:00:46"/>
    <s v="2014"/>
    <s v="Octo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s v="theater"/>
    <s v="plays"/>
    <x v="3574"/>
    <d v="2014-11-13T23:37:28"/>
    <s v="2014"/>
    <s v="Octo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s v="theater"/>
    <s v="plays"/>
    <x v="3575"/>
    <d v="2016-08-11T03:59:00"/>
    <s v="2016"/>
    <s v="July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d v="2016-12-05T14:10:54"/>
    <s v="2016"/>
    <s v="Octob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3577"/>
    <d v="2015-04-26T06:28:00"/>
    <s v="2015"/>
    <s v="March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s v="theater"/>
    <s v="plays"/>
    <x v="3578"/>
    <d v="2016-04-30T17:36:17"/>
    <s v="2016"/>
    <s v="March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3579"/>
    <d v="2016-03-31T17:17:36"/>
    <s v="2016"/>
    <s v="March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s v="theater"/>
    <s v="plays"/>
    <x v="3580"/>
    <d v="2015-03-01T04:59:00"/>
    <s v="2015"/>
    <s v="January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3581"/>
    <d v="2014-07-30T11:18:30"/>
    <s v="2014"/>
    <s v="July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3582"/>
    <d v="2016-04-05T02:18:02"/>
    <s v="2016"/>
    <s v="March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s v="theater"/>
    <s v="plays"/>
    <x v="3583"/>
    <d v="2016-04-18T09:13:25"/>
    <s v="2016"/>
    <s v="February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s v="theater"/>
    <s v="plays"/>
    <x v="3584"/>
    <d v="2015-07-13T07:35:44"/>
    <s v="2015"/>
    <s v="June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s v="theater"/>
    <s v="plays"/>
    <x v="3585"/>
    <d v="2014-12-21T17:11:30"/>
    <s v="2014"/>
    <s v="Novemb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s v="theater"/>
    <s v="plays"/>
    <x v="3586"/>
    <d v="2016-09-23T16:44:30"/>
    <s v="2016"/>
    <s v="July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s v="theater"/>
    <s v="plays"/>
    <x v="3587"/>
    <d v="2016-06-27T19:00:00"/>
    <s v="2016"/>
    <s v="May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s v="theater"/>
    <s v="plays"/>
    <x v="3588"/>
    <d v="2015-04-29T23:00:00"/>
    <s v="2015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s v="theater"/>
    <s v="plays"/>
    <x v="3589"/>
    <d v="2015-05-26T15:32:27"/>
    <s v="201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s v="theater"/>
    <s v="plays"/>
    <x v="3590"/>
    <d v="2014-10-20T08:00:34"/>
    <s v="2014"/>
    <s v="Septem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3591"/>
    <d v="2015-01-24T04:59:00"/>
    <s v="2014"/>
    <s v="Decemb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s v="theater"/>
    <s v="plays"/>
    <x v="3592"/>
    <d v="2015-02-11T04:59:00"/>
    <s v="2014"/>
    <s v="Decemb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s v="theater"/>
    <s v="plays"/>
    <x v="3593"/>
    <d v="2015-01-05T20:26:00"/>
    <s v="2014"/>
    <s v="Decemb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s v="theater"/>
    <s v="plays"/>
    <x v="3594"/>
    <d v="2016-09-04T01:36:22"/>
    <s v="2016"/>
    <s v="August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s v="theater"/>
    <s v="plays"/>
    <x v="3595"/>
    <d v="2015-03-13T06:59:00"/>
    <s v="2015"/>
    <s v="February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s v="theater"/>
    <s v="plays"/>
    <x v="3596"/>
    <d v="2014-08-26T17:09:42"/>
    <s v="2014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s v="theater"/>
    <s v="plays"/>
    <x v="3597"/>
    <d v="2016-03-03T05:59:00"/>
    <s v="2016"/>
    <s v="February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s v="theater"/>
    <s v="plays"/>
    <x v="3598"/>
    <d v="2014-09-03T04:59:00"/>
    <s v="2014"/>
    <s v="August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3599"/>
    <d v="2015-08-30T00:00:00"/>
    <s v="2015"/>
    <s v="August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d v="2016-10-13T20:22:44"/>
    <s v="2016"/>
    <s v="Septemb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s v="theater"/>
    <s v="plays"/>
    <x v="3601"/>
    <d v="2015-01-16T23:58:02"/>
    <s v="2014"/>
    <s v="Decemb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s v="theater"/>
    <s v="plays"/>
    <x v="3602"/>
    <d v="2016-05-17T21:27:59"/>
    <s v="2016"/>
    <s v="March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s v="theater"/>
    <s v="plays"/>
    <x v="3603"/>
    <d v="2015-11-05T21:44:40"/>
    <s v="2015"/>
    <s v="Octo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s v="theater"/>
    <s v="plays"/>
    <x v="3604"/>
    <d v="2016-04-29T06:59:00"/>
    <s v="201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3605"/>
    <d v="2016-02-13T19:02:06"/>
    <s v="2016"/>
    <s v="Jan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s v="theater"/>
    <s v="plays"/>
    <x v="3606"/>
    <d v="2016-08-14T14:30:57"/>
    <s v="2016"/>
    <s v="July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s v="theater"/>
    <s v="plays"/>
    <x v="3607"/>
    <d v="2015-12-15T00:00:00"/>
    <s v="2015"/>
    <s v="Novemb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3608"/>
    <d v="2016-06-17T14:00:00"/>
    <s v="2016"/>
    <s v="Ma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s v="theater"/>
    <s v="plays"/>
    <x v="3609"/>
    <d v="2016-03-30T22:48:05"/>
    <s v="2016"/>
    <s v="February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s v="theater"/>
    <s v="plays"/>
    <x v="3610"/>
    <d v="2015-08-17T10:22:16"/>
    <s v="2015"/>
    <s v="July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3611"/>
    <d v="2015-04-08T08:53:21"/>
    <s v="2015"/>
    <s v="March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s v="theater"/>
    <s v="plays"/>
    <x v="3612"/>
    <d v="2014-06-09T17:26:51"/>
    <s v="2014"/>
    <s v="May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d v="2014-06-28T14:09:34"/>
    <s v="2014"/>
    <s v="May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s v="theater"/>
    <s v="plays"/>
    <x v="3614"/>
    <d v="2015-06-19T01:00:16"/>
    <s v="2015"/>
    <s v="May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s v="theater"/>
    <s v="plays"/>
    <x v="3615"/>
    <d v="2015-12-10T14:14:56"/>
    <s v="2015"/>
    <s v="Nov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s v="theater"/>
    <s v="plays"/>
    <x v="3616"/>
    <d v="2015-03-19T21:47:44"/>
    <s v="2015"/>
    <s v="Februar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s v="theater"/>
    <s v="plays"/>
    <x v="3617"/>
    <d v="2017-02-28T00:00:00"/>
    <s v="2017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3618"/>
    <d v="2015-06-03T15:04:10"/>
    <s v="2015"/>
    <s v="May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3619"/>
    <d v="2016-11-19T22:00:00"/>
    <s v="2016"/>
    <s v="Octo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s v="theater"/>
    <s v="plays"/>
    <x v="3620"/>
    <d v="2015-03-05T04:00:00"/>
    <s v="2015"/>
    <s v="February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s v="theater"/>
    <s v="plays"/>
    <x v="3621"/>
    <d v="2016-09-30T21:00:00"/>
    <s v="2016"/>
    <s v="Septemb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s v="theater"/>
    <s v="plays"/>
    <x v="3622"/>
    <d v="2014-09-28T03:23:00"/>
    <s v="2014"/>
    <s v="August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3623"/>
    <d v="2014-07-26T07:00:00"/>
    <s v="2014"/>
    <s v="July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s v="theater"/>
    <s v="plays"/>
    <x v="3624"/>
    <d v="2016-08-23T18:34:50"/>
    <s v="2016"/>
    <s v="June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s v="theater"/>
    <s v="plays"/>
    <x v="3625"/>
    <d v="2015-07-02T15:39:37"/>
    <s v="2015"/>
    <s v="June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s v="theater"/>
    <s v="plays"/>
    <x v="3626"/>
    <d v="2014-08-16T16:00:57"/>
    <s v="2014"/>
    <s v="July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3627"/>
    <d v="2016-05-21T03:59:00"/>
    <s v="2016"/>
    <s v="March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d v="2015-12-13T20:59:56"/>
    <s v="2015"/>
    <s v="Octo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3629"/>
    <d v="2016-05-05T17:00:00"/>
    <s v="2016"/>
    <s v="March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s v="theater"/>
    <s v="musical"/>
    <x v="3630"/>
    <d v="2014-11-29T21:19:50"/>
    <s v="2014"/>
    <s v="Octo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s v="theater"/>
    <s v="musical"/>
    <x v="3631"/>
    <d v="2014-09-23T03:59:00"/>
    <s v="2014"/>
    <s v="August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d v="2014-11-23T22:29:09"/>
    <s v="2014"/>
    <s v="November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s v="theater"/>
    <s v="musical"/>
    <x v="3633"/>
    <d v="2016-11-19T01:00:00"/>
    <s v="2016"/>
    <s v="Octob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s v="theater"/>
    <s v="musical"/>
    <x v="3634"/>
    <d v="2017-01-14T03:59:00"/>
    <s v="2016"/>
    <s v="Novemb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s v="theater"/>
    <s v="musical"/>
    <x v="3635"/>
    <d v="2016-04-20T21:11:16"/>
    <s v="2016"/>
    <s v="March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d v="2015-09-14T16:40:29"/>
    <s v="2015"/>
    <s v="August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s v="theater"/>
    <s v="musical"/>
    <x v="3637"/>
    <d v="2015-01-01T16:48:55"/>
    <s v="2014"/>
    <s v="Decemb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s v="theater"/>
    <s v="musical"/>
    <x v="3638"/>
    <d v="2015-04-19T15:08:52"/>
    <s v="2015"/>
    <s v="February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3639"/>
    <d v="2016-10-07T15:11:00"/>
    <s v="2016"/>
    <s v="August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s v="theater"/>
    <s v="musical"/>
    <x v="3640"/>
    <d v="2015-05-10T18:45:30"/>
    <s v="2015"/>
    <s v="Apri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d v="2014-10-05T05:00:00"/>
    <s v="2014"/>
    <s v="September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s v="theater"/>
    <s v="musical"/>
    <x v="3642"/>
    <d v="2015-11-30T17:00:00"/>
    <s v="2015"/>
    <s v="Octob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d v="2015-11-17T04:27:19"/>
    <s v="2015"/>
    <s v="Octob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s v="theater"/>
    <s v="musical"/>
    <x v="3644"/>
    <d v="2016-03-08T04:59:00"/>
    <s v="2016"/>
    <s v="February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  <x v="3645"/>
    <d v="2016-11-22T00:17:18"/>
    <s v="2016"/>
    <s v="Octob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s v="theater"/>
    <s v="musical"/>
    <x v="3646"/>
    <d v="2015-06-16T23:30:00"/>
    <s v="2015"/>
    <s v="May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d v="2016-09-30T17:58:47"/>
    <s v="2016"/>
    <s v="August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s v="theater"/>
    <s v="plays"/>
    <x v="3648"/>
    <d v="2014-10-05T07:00:45"/>
    <s v="2014"/>
    <s v="Septem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d v="2014-06-16T17:06:34"/>
    <s v="2014"/>
    <s v="May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3650"/>
    <d v="2016-02-02T11:29:44"/>
    <s v="2016"/>
    <s v="Jan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3651"/>
    <d v="2014-08-10T15:59:00"/>
    <s v="2014"/>
    <s v="July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s v="theater"/>
    <s v="plays"/>
    <x v="3652"/>
    <d v="2016-08-25T03:59:00"/>
    <s v="2016"/>
    <s v="August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s v="theater"/>
    <s v="plays"/>
    <x v="3653"/>
    <d v="2015-08-05T08:43:27"/>
    <s v="2015"/>
    <s v="July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s v="theater"/>
    <s v="plays"/>
    <x v="3654"/>
    <d v="2016-04-03T17:00:00"/>
    <s v="2016"/>
    <s v="March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s v="theater"/>
    <s v="plays"/>
    <x v="3655"/>
    <d v="2015-07-18T06:59:00"/>
    <s v="2015"/>
    <s v="June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s v="theater"/>
    <s v="plays"/>
    <x v="3656"/>
    <d v="2017-02-01T22:59:00"/>
    <s v="2017"/>
    <s v="Jan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  <x v="3657"/>
    <d v="2016-06-01T21:42:00"/>
    <s v="2016"/>
    <s v="May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s v="theater"/>
    <s v="plays"/>
    <x v="3658"/>
    <d v="2014-07-02T03:59:00"/>
    <s v="2014"/>
    <s v="May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s v="theater"/>
    <s v="plays"/>
    <x v="3659"/>
    <d v="2015-03-19T14:39:00"/>
    <s v="2015"/>
    <s v="February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3660"/>
    <d v="2014-12-23T21:08:45"/>
    <s v="2014"/>
    <s v="Nov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3661"/>
    <d v="2016-04-10T04:00:00"/>
    <s v="2016"/>
    <s v="Marc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s v="theater"/>
    <s v="plays"/>
    <x v="3662"/>
    <d v="2015-03-31T04:16:54"/>
    <s v="2015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d v="2016-12-21T11:50:30"/>
    <s v="2016"/>
    <s v="Octob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s v="theater"/>
    <s v="plays"/>
    <x v="3664"/>
    <d v="2016-06-16T05:58:09"/>
    <s v="2016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s v="theater"/>
    <s v="plays"/>
    <x v="3665"/>
    <d v="2015-10-28T19:54:00"/>
    <s v="2015"/>
    <s v="Octob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3666"/>
    <d v="2014-07-24T07:00:00"/>
    <s v="2014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s v="theater"/>
    <s v="plays"/>
    <x v="3667"/>
    <d v="2015-07-18T23:16:59"/>
    <s v="2015"/>
    <s v="June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s v="theater"/>
    <s v="plays"/>
    <x v="3668"/>
    <d v="2015-07-23T18:33:00"/>
    <s v="2015"/>
    <s v="June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s v="theater"/>
    <s v="plays"/>
    <x v="3669"/>
    <d v="2015-06-11T16:12:17"/>
    <s v="2015"/>
    <s v="May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s v="theater"/>
    <s v="plays"/>
    <x v="3670"/>
    <d v="2015-05-31T23:00:00"/>
    <s v="201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s v="theater"/>
    <s v="plays"/>
    <x v="3671"/>
    <d v="2014-07-21T03:59:00"/>
    <s v="2014"/>
    <s v="June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s v="theater"/>
    <s v="plays"/>
    <x v="3672"/>
    <d v="2014-09-26T22:43:04"/>
    <s v="2014"/>
    <s v="August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s v="theater"/>
    <s v="plays"/>
    <x v="3673"/>
    <d v="2014-11-05T12:52:00"/>
    <s v="2014"/>
    <s v="Octo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3674"/>
    <d v="2016-09-03T20:57:09"/>
    <s v="2016"/>
    <s v="July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3675"/>
    <d v="2016-05-15T23:00:00"/>
    <s v="2016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s v="theater"/>
    <s v="plays"/>
    <x v="3676"/>
    <d v="2014-09-12T19:34:44"/>
    <s v="2014"/>
    <s v="August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s v="theater"/>
    <s v="plays"/>
    <x v="3677"/>
    <d v="2014-07-03T03:59:00"/>
    <s v="2014"/>
    <s v="June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s v="theater"/>
    <s v="plays"/>
    <x v="3678"/>
    <d v="2015-05-31T12:44:58"/>
    <s v="2015"/>
    <s v="April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  <s v="2014"/>
    <s v="May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s v="theater"/>
    <s v="plays"/>
    <x v="3680"/>
    <d v="2016-10-05T10:53:54"/>
    <s v="2016"/>
    <s v="Septem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s v="theater"/>
    <s v="plays"/>
    <x v="3681"/>
    <d v="2016-01-15T15:38:10"/>
    <s v="2016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s v="theater"/>
    <s v="plays"/>
    <x v="3682"/>
    <d v="2014-06-16T06:59:00"/>
    <s v="2014"/>
    <s v="May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s v="theater"/>
    <s v="plays"/>
    <x v="3683"/>
    <d v="2016-10-20T02:48:16"/>
    <s v="2016"/>
    <s v="Septemb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s v="theater"/>
    <s v="plays"/>
    <x v="3684"/>
    <d v="2015-09-02T04:19:46"/>
    <s v="2015"/>
    <s v="August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s v="theater"/>
    <s v="plays"/>
    <x v="3685"/>
    <d v="2014-05-19T21:00:00"/>
    <s v="2014"/>
    <s v="April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s v="theater"/>
    <s v="plays"/>
    <x v="3686"/>
    <d v="2015-08-29T03:59:00"/>
    <s v="2015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s v="theater"/>
    <s v="plays"/>
    <x v="3687"/>
    <d v="2014-06-27T05:14:15"/>
    <s v="2014"/>
    <s v="May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s v="theater"/>
    <s v="plays"/>
    <x v="3688"/>
    <d v="2014-08-08T18:53:24"/>
    <s v="2014"/>
    <s v="July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s v="theater"/>
    <s v="plays"/>
    <x v="3689"/>
    <d v="2015-06-21T22:25:00"/>
    <s v="2015"/>
    <s v="May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3690"/>
    <d v="2014-11-27T15:21:23"/>
    <s v="2014"/>
    <s v="Octob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s v="theater"/>
    <s v="plays"/>
    <x v="3691"/>
    <d v="2015-03-02T04:59:00"/>
    <s v="2015"/>
    <s v="January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3692"/>
    <d v="2014-09-19T00:00:00"/>
    <s v="2014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s v="theater"/>
    <s v="plays"/>
    <x v="3693"/>
    <d v="2015-11-30T22:30:00"/>
    <s v="2015"/>
    <s v="November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s v="theater"/>
    <s v="plays"/>
    <x v="3694"/>
    <d v="2016-06-06T02:00:00"/>
    <s v="2016"/>
    <s v="Apri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s v="theater"/>
    <s v="plays"/>
    <x v="3695"/>
    <d v="2015-01-11T20:53:30"/>
    <s v="2014"/>
    <s v="Decemb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3696"/>
    <d v="2015-02-13T14:48:36"/>
    <s v="2014"/>
    <s v="Decemb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d v="2016-05-10T11:10:48"/>
    <s v="2016"/>
    <s v="April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s v="theater"/>
    <s v="plays"/>
    <x v="3698"/>
    <d v="2016-03-02T19:21:27"/>
    <s v="2016"/>
    <s v="February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x v="3699"/>
    <d v="2014-10-15T14:26:56"/>
    <s v="2014"/>
    <s v="Septemb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s v="theater"/>
    <s v="plays"/>
    <x v="3700"/>
    <d v="2014-09-30T16:00:00"/>
    <s v="2014"/>
    <s v="August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s v="theater"/>
    <s v="plays"/>
    <x v="3701"/>
    <d v="2015-06-04T12:59:53"/>
    <s v="2015"/>
    <s v="May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s v="theater"/>
    <s v="plays"/>
    <x v="3702"/>
    <d v="2016-07-10T22:59:00"/>
    <s v="2016"/>
    <s v="June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s v="theater"/>
    <s v="plays"/>
    <x v="3703"/>
    <d v="2016-08-13T06:59:00"/>
    <s v="2016"/>
    <s v="Jul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s v="theater"/>
    <s v="plays"/>
    <x v="3704"/>
    <d v="2016-05-31T16:33:14"/>
    <s v="2016"/>
    <s v="April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s v="theater"/>
    <s v="plays"/>
    <x v="3705"/>
    <d v="2014-06-23T18:00:00"/>
    <s v="2014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s v="theater"/>
    <s v="plays"/>
    <x v="3706"/>
    <d v="2014-09-12T21:55:49"/>
    <s v="2014"/>
    <s v="August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3707"/>
    <d v="2016-07-22T05:26:00"/>
    <s v="2016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3708"/>
    <d v="2014-07-04T03:24:46"/>
    <s v="2014"/>
    <s v="June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s v="theater"/>
    <s v="plays"/>
    <x v="3709"/>
    <d v="2014-06-25T16:59:06"/>
    <s v="2014"/>
    <s v="May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s v="theater"/>
    <s v="plays"/>
    <x v="3710"/>
    <d v="2015-04-03T13:49:48"/>
    <s v="2015"/>
    <s v="March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3711"/>
    <d v="2014-06-15T16:00:00"/>
    <s v="2014"/>
    <s v="May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s v="theater"/>
    <s v="plays"/>
    <x v="3712"/>
    <d v="2015-05-31T06:59:00"/>
    <s v="201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s v="theater"/>
    <s v="plays"/>
    <x v="3713"/>
    <d v="2016-06-04T17:42:46"/>
    <s v="2016"/>
    <s v="May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s v="theater"/>
    <s v="plays"/>
    <x v="3714"/>
    <d v="2015-05-26T03:59:00"/>
    <s v="2015"/>
    <s v="April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s v="theater"/>
    <s v="plays"/>
    <x v="3715"/>
    <d v="2015-03-31T12:52:00"/>
    <s v="2015"/>
    <s v="February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s v="theater"/>
    <s v="plays"/>
    <x v="3716"/>
    <d v="2016-01-21T21:18:29"/>
    <s v="2015"/>
    <s v="Decemb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x v="3717"/>
    <d v="2015-05-09T20:47:29"/>
    <s v="2015"/>
    <s v="April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s v="theater"/>
    <s v="plays"/>
    <x v="3718"/>
    <d v="2015-02-27T17:11:15"/>
    <s v="2015"/>
    <s v="January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d v="2015-06-22T17:31:06"/>
    <s v="2015"/>
    <s v="May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s v="theater"/>
    <s v="plays"/>
    <x v="3720"/>
    <d v="2015-07-02T23:50:06"/>
    <s v="2015"/>
    <s v="June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s v="theater"/>
    <s v="plays"/>
    <x v="3721"/>
    <d v="2014-11-05T23:28:04"/>
    <s v="2014"/>
    <s v="Octo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s v="theater"/>
    <s v="plays"/>
    <x v="3722"/>
    <d v="2016-02-11T22:59:00"/>
    <s v="2016"/>
    <s v="January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s v="theater"/>
    <s v="plays"/>
    <x v="3723"/>
    <d v="2014-11-30T19:04:22"/>
    <s v="2014"/>
    <s v="Octo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s v="theater"/>
    <s v="plays"/>
    <x v="3724"/>
    <d v="2016-05-04T23:00:00"/>
    <s v="2016"/>
    <s v="April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d v="2016-02-18T21:30:00"/>
    <s v="2016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s v="theater"/>
    <s v="plays"/>
    <x v="3726"/>
    <d v="2016-04-29T21:00:00"/>
    <s v="201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s v="theater"/>
    <s v="plays"/>
    <x v="3727"/>
    <d v="2016-10-20T04:55:00"/>
    <s v="2016"/>
    <s v="Septemb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s v="theater"/>
    <s v="plays"/>
    <x v="3728"/>
    <d v="2015-08-19T04:06:16"/>
    <s v="2015"/>
    <s v="July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  <s v="2015"/>
    <s v="February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d v="2015-08-17T16:15:59"/>
    <s v="2015"/>
    <s v="July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s v="theater"/>
    <s v="plays"/>
    <x v="3731"/>
    <d v="2015-01-10T03:23:00"/>
    <s v="2014"/>
    <s v="Decemb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s v="theater"/>
    <s v="plays"/>
    <x v="3732"/>
    <d v="2015-01-24T12:00:00"/>
    <s v="2014"/>
    <s v="Novemb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d v="2015-04-18T22:30:00"/>
    <s v="2015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s v="theater"/>
    <s v="plays"/>
    <x v="3734"/>
    <d v="2015-05-25T21:38:16"/>
    <s v="2015"/>
    <s v="March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s v="theater"/>
    <s v="plays"/>
    <x v="3735"/>
    <d v="2015-05-28T16:38:09"/>
    <s v="2015"/>
    <s v="April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s v="theater"/>
    <s v="plays"/>
    <x v="3736"/>
    <d v="2015-03-23T18:00:00"/>
    <s v="2015"/>
    <s v="February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s v="theater"/>
    <s v="plays"/>
    <x v="3737"/>
    <d v="2015-11-12T06:59:00"/>
    <s v="2015"/>
    <s v="Octob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d v="2014-07-15T22:00:00"/>
    <s v="2014"/>
    <s v="June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s v="theater"/>
    <s v="plays"/>
    <x v="3739"/>
    <d v="2016-07-17T10:47:48"/>
    <s v="2016"/>
    <s v="June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s v="theater"/>
    <s v="plays"/>
    <x v="3740"/>
    <d v="2014-08-12T01:53:58"/>
    <s v="2014"/>
    <s v="July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d v="2015-12-17T22:05:50"/>
    <s v="2015"/>
    <s v="Nov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d v="2014-09-06T05:09:04"/>
    <s v="2014"/>
    <s v="August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d v="2014-07-03T17:02:44"/>
    <s v="2014"/>
    <s v="June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d v="2014-07-05T03:59:00"/>
    <s v="2014"/>
    <s v="June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d v="2014-08-10T16:45:02"/>
    <s v="2014"/>
    <s v="July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s v="theater"/>
    <s v="plays"/>
    <x v="3746"/>
    <d v="2016-10-08T09:20:39"/>
    <s v="2016"/>
    <s v="Septemb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d v="2015-07-05T22:59:00"/>
    <s v="2015"/>
    <s v="June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s v="theater"/>
    <s v="musical"/>
    <x v="3748"/>
    <d v="2016-02-16T05:59:00"/>
    <s v="2016"/>
    <s v="January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d v="2016-04-29T03:59:00"/>
    <s v="2016"/>
    <s v="March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s v="theater"/>
    <s v="musical"/>
    <x v="3750"/>
    <d v="2015-02-10T07:59:00"/>
    <s v="2015"/>
    <s v="January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s v="theater"/>
    <s v="musical"/>
    <x v="3751"/>
    <d v="2016-04-02T23:51:13"/>
    <s v="2016"/>
    <s v="February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3752"/>
    <d v="2016-10-16T21:00:00"/>
    <s v="2016"/>
    <s v="Septemb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s v="theater"/>
    <s v="musical"/>
    <x v="3753"/>
    <d v="2015-06-03T00:00:00"/>
    <s v="2015"/>
    <s v="May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3754"/>
    <d v="2014-07-26T04:59:00"/>
    <s v="2014"/>
    <s v="June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s v="theater"/>
    <s v="musical"/>
    <x v="3755"/>
    <d v="2016-04-15T20:48:27"/>
    <s v="2016"/>
    <s v="March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s v="theater"/>
    <s v="musical"/>
    <x v="3756"/>
    <d v="2014-06-11T19:33:18"/>
    <s v="2014"/>
    <s v="May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s v="theater"/>
    <s v="musical"/>
    <x v="3757"/>
    <d v="2014-12-01T20:25:15"/>
    <s v="2014"/>
    <s v="Novemb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s v="theater"/>
    <s v="musical"/>
    <x v="3758"/>
    <d v="2014-05-19T05:00:00"/>
    <s v="2014"/>
    <s v="Apri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s v="theater"/>
    <s v="musical"/>
    <x v="3759"/>
    <d v="2015-08-26T02:35:53"/>
    <s v="2015"/>
    <s v="Jun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s v="theater"/>
    <s v="musical"/>
    <x v="3760"/>
    <d v="2014-05-05T12:36:26"/>
    <s v="2014"/>
    <s v="Apri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3761"/>
    <d v="2015-08-10T23:00:00"/>
    <s v="2015"/>
    <s v="June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s v="theater"/>
    <s v="musical"/>
    <x v="3762"/>
    <d v="2015-08-02T19:31:29"/>
    <s v="2015"/>
    <s v="July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3763"/>
    <d v="2015-04-01T17:00:26"/>
    <s v="2015"/>
    <s v="March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3764"/>
    <d v="2016-05-29T00:36:00"/>
    <s v="2016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s v="theater"/>
    <s v="musical"/>
    <x v="3765"/>
    <d v="2014-07-30T18:38:02"/>
    <s v="2014"/>
    <s v="June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s v="theater"/>
    <s v="musical"/>
    <x v="3766"/>
    <d v="2014-07-03T04:00:45"/>
    <s v="2014"/>
    <s v="May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s v="theater"/>
    <s v="musical"/>
    <x v="3767"/>
    <d v="2015-03-01T04:59:00"/>
    <s v="2015"/>
    <s v="Februa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s v="theater"/>
    <s v="musical"/>
    <x v="3768"/>
    <d v="2014-06-12T17:28:10"/>
    <s v="2014"/>
    <s v="Ma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3769"/>
    <d v="2016-04-15T14:21:19"/>
    <s v="2016"/>
    <s v="March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d v="2015-06-13T22:20:10"/>
    <s v="2015"/>
    <s v="May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3771"/>
    <d v="2016-05-18T00:00:00"/>
    <s v="2016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s v="theater"/>
    <s v="musical"/>
    <x v="3772"/>
    <d v="2016-11-29T06:00:00"/>
    <s v="2016"/>
    <s v="Novemb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s v="theater"/>
    <s v="musical"/>
    <x v="3773"/>
    <d v="2016-11-15T02:08:00"/>
    <s v="2016"/>
    <s v="Octo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d v="2015-04-09T19:00:55"/>
    <s v="2015"/>
    <s v="March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s v="theater"/>
    <s v="musical"/>
    <x v="3775"/>
    <d v="2015-04-09T04:00:00"/>
    <s v="2015"/>
    <s v="March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s v="theater"/>
    <s v="musical"/>
    <x v="3776"/>
    <d v="2014-08-01T01:00:00"/>
    <s v="2014"/>
    <s v="June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s v="theater"/>
    <s v="musical"/>
    <x v="3777"/>
    <d v="2014-09-27T04:00:00"/>
    <s v="2014"/>
    <s v="Septemb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s v="theater"/>
    <s v="musical"/>
    <x v="3778"/>
    <d v="2015-02-14T19:39:40"/>
    <s v="2014"/>
    <s v="Decemb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s v="theater"/>
    <s v="musical"/>
    <x v="3779"/>
    <d v="2016-03-26T16:39:00"/>
    <s v="2016"/>
    <s v="February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d v="2015-07-13T20:06:00"/>
    <s v="2015"/>
    <s v="June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s v="theater"/>
    <s v="musical"/>
    <x v="3781"/>
    <d v="2014-09-08T21:11:25"/>
    <s v="2014"/>
    <s v="August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s v="theater"/>
    <s v="musical"/>
    <x v="3782"/>
    <d v="2016-07-24T23:00:00"/>
    <s v="2016"/>
    <s v="June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s v="theater"/>
    <s v="musical"/>
    <x v="3783"/>
    <d v="2016-03-15T16:00:00"/>
    <s v="2016"/>
    <s v="February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3784"/>
    <d v="2016-07-10T23:32:12"/>
    <s v="2016"/>
    <s v="June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x v="3785"/>
    <d v="2016-08-02T10:03:00"/>
    <s v="2016"/>
    <s v="June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s v="theater"/>
    <s v="musical"/>
    <x v="3786"/>
    <d v="2016-05-27T00:54:35"/>
    <s v="2016"/>
    <s v="Apri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s v="theater"/>
    <s v="musical"/>
    <x v="3787"/>
    <d v="2015-07-11T03:59:00"/>
    <s v="2015"/>
    <s v="June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s v="theater"/>
    <s v="musical"/>
    <x v="3788"/>
    <d v="2015-12-23T16:18:00"/>
    <s v="2015"/>
    <s v="Novemb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s v="theater"/>
    <s v="musical"/>
    <x v="3789"/>
    <d v="2015-06-15T19:10:18"/>
    <s v="2015"/>
    <s v="May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d v="2016-11-22T17:00:23"/>
    <s v="2016"/>
    <s v="Octob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d v="2014-07-06T16:36:32"/>
    <s v="2014"/>
    <s v="May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s v="theater"/>
    <s v="musical"/>
    <x v="3792"/>
    <d v="2015-07-15T10:43:42"/>
    <s v="2015"/>
    <s v="June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s v="theater"/>
    <s v="musical"/>
    <x v="3793"/>
    <d v="2014-12-16T22:32:09"/>
    <s v="2014"/>
    <s v="Nov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d v="2015-06-07T13:55:54"/>
    <s v="2015"/>
    <s v="May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s v="theater"/>
    <s v="musical"/>
    <x v="3795"/>
    <d v="2015-08-28T22:30:00"/>
    <s v="2015"/>
    <s v="July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3796"/>
    <d v="2017-01-14T00:42:36"/>
    <s v="2016"/>
    <s v="Novemb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s v="theater"/>
    <s v="musical"/>
    <x v="3797"/>
    <d v="2015-04-20T21:09:25"/>
    <s v="2015"/>
    <s v="March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s v="theater"/>
    <s v="musical"/>
    <x v="3798"/>
    <d v="2014-08-10T17:20:48"/>
    <s v="2014"/>
    <s v="July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  <s v="2016"/>
    <s v="February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3800"/>
    <d v="2015-01-11T04:59:00"/>
    <s v="2014"/>
    <s v="Decemb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s v="theater"/>
    <s v="musical"/>
    <x v="3801"/>
    <d v="2015-01-02T16:13:36"/>
    <s v="2014"/>
    <s v="Decemb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d v="2015-10-22T03:01:46"/>
    <s v="2015"/>
    <s v="Septemb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s v="theater"/>
    <s v="musical"/>
    <x v="3803"/>
    <d v="2016-03-04T23:19:28"/>
    <s v="2016"/>
    <s v="February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d v="2016-07-31T07:00:00"/>
    <s v="2016"/>
    <s v="June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3805"/>
    <d v="2014-09-27T21:17:20"/>
    <s v="2014"/>
    <s v="July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s v="theater"/>
    <s v="musical"/>
    <x v="3806"/>
    <d v="2014-06-29T06:13:01"/>
    <s v="2014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s v="theater"/>
    <s v="musical"/>
    <x v="3807"/>
    <d v="2015-04-03T21:48:59"/>
    <s v="2015"/>
    <s v="March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3808"/>
    <d v="2015-04-25T09:53:39"/>
    <s v="2015"/>
    <s v="February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s v="theater"/>
    <s v="plays"/>
    <x v="3809"/>
    <d v="2014-07-30T23:00:00"/>
    <s v="2014"/>
    <s v="June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s v="theater"/>
    <s v="plays"/>
    <x v="3810"/>
    <d v="2015-03-21T19:22:38"/>
    <s v="2015"/>
    <s v="February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3811"/>
    <d v="2016-05-31T11:00:00"/>
    <s v="2016"/>
    <s v="Apri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s v="theater"/>
    <s v="plays"/>
    <x v="3812"/>
    <d v="2015-06-01T03:59:00"/>
    <s v="2015"/>
    <s v="April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s v="theater"/>
    <s v="plays"/>
    <x v="3813"/>
    <d v="2016-06-14T21:43:00"/>
    <s v="2016"/>
    <s v="Ma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s v="theater"/>
    <s v="plays"/>
    <x v="3814"/>
    <d v="2015-04-01T03:59:00"/>
    <s v="2015"/>
    <s v="February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3815"/>
    <d v="2015-08-20T23:00:00"/>
    <s v="2015"/>
    <s v="July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s v="theater"/>
    <s v="plays"/>
    <x v="3816"/>
    <d v="2014-07-17T16:33:43"/>
    <s v="2014"/>
    <s v="June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x v="3817"/>
    <d v="2015-10-24T03:59:00"/>
    <s v="2015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3818"/>
    <d v="2015-03-12T19:13:02"/>
    <s v="2015"/>
    <s v="Februa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s v="theater"/>
    <s v="plays"/>
    <x v="3819"/>
    <d v="2015-07-17T21:02:00"/>
    <s v="2015"/>
    <s v="June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s v="theater"/>
    <s v="plays"/>
    <x v="3820"/>
    <d v="2015-07-05T15:38:37"/>
    <s v="2015"/>
    <s v="June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s v="theater"/>
    <s v="plays"/>
    <x v="3821"/>
    <d v="2016-01-04T04:20:07"/>
    <s v="2015"/>
    <s v="Decemb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s v="theater"/>
    <s v="plays"/>
    <x v="3822"/>
    <d v="2016-01-19T22:59:00"/>
    <s v="2015"/>
    <s v="Novemb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3823"/>
    <d v="2015-07-20T03:59:00"/>
    <s v="2015"/>
    <s v="June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3824"/>
    <d v="2016-08-01T13:41:00"/>
    <s v="2016"/>
    <s v="July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s v="theater"/>
    <s v="plays"/>
    <x v="3825"/>
    <d v="2015-06-17T01:40:14"/>
    <s v="2015"/>
    <s v="May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s v="theater"/>
    <s v="plays"/>
    <x v="3826"/>
    <d v="2015-05-07T10:09:54"/>
    <s v="2015"/>
    <s v="April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s v="theater"/>
    <s v="plays"/>
    <x v="3827"/>
    <d v="2015-03-27T00:00:00"/>
    <s v="2015"/>
    <s v="January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3828"/>
    <d v="2014-12-31T13:39:47"/>
    <s v="2014"/>
    <s v="Novemb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s v="theater"/>
    <s v="plays"/>
    <x v="3829"/>
    <d v="2016-08-31T20:46:11"/>
    <s v="2016"/>
    <s v="August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d v="2016-05-27T17:46:51"/>
    <s v="2016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s v="theater"/>
    <s v="plays"/>
    <x v="3831"/>
    <d v="2014-11-05T21:22:25"/>
    <s v="2014"/>
    <s v="Octo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s v="theater"/>
    <s v="plays"/>
    <x v="3832"/>
    <d v="2016-02-20T02:45:35"/>
    <s v="2016"/>
    <s v="Jan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s v="theater"/>
    <s v="plays"/>
    <x v="3833"/>
    <d v="2014-12-01T19:09:00"/>
    <s v="2014"/>
    <s v="Nov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s v="theater"/>
    <s v="plays"/>
    <x v="3834"/>
    <d v="2015-06-18T10:41:07"/>
    <s v="2015"/>
    <s v="May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d v="2016-04-21T22:36:48"/>
    <s v="2016"/>
    <s v="March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s v="theater"/>
    <s v="plays"/>
    <x v="3836"/>
    <d v="2016-08-03T04:09:00"/>
    <s v="2016"/>
    <s v="July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s v="theater"/>
    <s v="plays"/>
    <x v="3837"/>
    <d v="2015-07-03T18:22:38"/>
    <s v="2015"/>
    <s v="May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s v="theater"/>
    <s v="plays"/>
    <x v="3838"/>
    <d v="2015-05-22T17:03:29"/>
    <s v="2015"/>
    <s v="Apri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s v="theater"/>
    <s v="plays"/>
    <x v="3839"/>
    <d v="2015-07-30T03:25:24"/>
    <s v="2015"/>
    <s v="May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3840"/>
    <d v="2016-03-28T15:50:29"/>
    <s v="2016"/>
    <s v="March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s v="theater"/>
    <s v="plays"/>
    <x v="3841"/>
    <d v="2014-07-20T18:51:27"/>
    <s v="2014"/>
    <s v="Ma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s v="theater"/>
    <s v="plays"/>
    <x v="3842"/>
    <d v="2014-05-11T11:50:52"/>
    <s v="2014"/>
    <s v="April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s v="theater"/>
    <s v="plays"/>
    <x v="3843"/>
    <d v="2014-06-01T01:44:24"/>
    <s v="2014"/>
    <s v="Ma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s v="theater"/>
    <s v="plays"/>
    <x v="3844"/>
    <d v="2014-06-03T06:59:00"/>
    <s v="2014"/>
    <s v="May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s v="theater"/>
    <s v="plays"/>
    <x v="3845"/>
    <d v="2015-10-01T15:02:54"/>
    <s v="2015"/>
    <s v="Septemb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s v="theater"/>
    <s v="plays"/>
    <x v="3846"/>
    <d v="2014-10-04T06:59:00"/>
    <s v="2014"/>
    <s v="Septemb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s v="theater"/>
    <s v="plays"/>
    <x v="3847"/>
    <d v="2015-07-19T05:23:11"/>
    <s v="2015"/>
    <s v="June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s v="theater"/>
    <s v="plays"/>
    <x v="3848"/>
    <d v="2015-10-18T19:36:29"/>
    <s v="2015"/>
    <s v="Septem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s v="theater"/>
    <s v="plays"/>
    <x v="3849"/>
    <d v="2015-06-11T18:24:44"/>
    <s v="2015"/>
    <s v="May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  <x v="3850"/>
    <d v="2015-01-01T02:59:03"/>
    <s v="2014"/>
    <s v="Decemb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  <x v="3851"/>
    <d v="2015-07-17T10:32:59"/>
    <s v="2015"/>
    <s v="June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  <x v="3852"/>
    <d v="2015-03-27T03:34:36"/>
    <s v="2015"/>
    <s v="March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s v="theater"/>
    <s v="plays"/>
    <x v="3853"/>
    <d v="2014-09-01T20:09:38"/>
    <s v="2014"/>
    <s v="July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s v="theater"/>
    <s v="plays"/>
    <x v="3854"/>
    <d v="2015-05-09T21:14:18"/>
    <s v="2015"/>
    <s v="April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  <x v="3855"/>
    <d v="2015-03-26T22:17:51"/>
    <s v="2015"/>
    <s v="February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  <x v="3856"/>
    <d v="2015-03-08T16:50:03"/>
    <s v="2015"/>
    <s v="February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  <x v="3857"/>
    <d v="2014-08-01T17:12:00"/>
    <s v="2014"/>
    <s v="July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d v="2015-05-22T21:00:00"/>
    <s v="201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  <x v="3859"/>
    <d v="2014-06-25T21:00:00"/>
    <s v="2014"/>
    <s v="May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s v="theater"/>
    <s v="plays"/>
    <x v="3860"/>
    <d v="2014-08-12T15:51:50"/>
    <s v="2014"/>
    <s v="July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d v="2014-11-12T21:47:00"/>
    <s v="2014"/>
    <s v="Octob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s v="theater"/>
    <s v="plays"/>
    <x v="3862"/>
    <d v="2016-09-12T16:59:00"/>
    <s v="2016"/>
    <s v="August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d v="2015-11-05T16:11:45"/>
    <s v="2015"/>
    <s v="Septemb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  <x v="3864"/>
    <d v="2015-11-17T22:24:14"/>
    <s v="2015"/>
    <s v="Octob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s v="theater"/>
    <s v="plays"/>
    <x v="3865"/>
    <d v="2014-08-30T05:30:00"/>
    <s v="2014"/>
    <s v="July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s v="theater"/>
    <s v="plays"/>
    <x v="3866"/>
    <d v="2016-03-23T03:29:00"/>
    <s v="2016"/>
    <s v="February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  <x v="3867"/>
    <d v="2016-06-18T19:32:19"/>
    <s v="2016"/>
    <s v="May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  <x v="3868"/>
    <d v="2014-09-08T15:50:05"/>
    <s v="2014"/>
    <s v="August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s v="theater"/>
    <s v="musical"/>
    <x v="3869"/>
    <d v="2015-03-14T03:11:00"/>
    <s v="2015"/>
    <s v="February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d v="2014-07-03T04:07:58"/>
    <s v="2014"/>
    <s v="June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s v="theater"/>
    <s v="musical"/>
    <x v="3871"/>
    <d v="2017-03-29T17:44:10"/>
    <s v="2017"/>
    <s v="January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d v="2015-08-14T03:29:56"/>
    <s v="2015"/>
    <s v="June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d v="2015-10-08T16:42:15"/>
    <s v="2015"/>
    <s v="Septem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d v="2015-01-24T01:00:00"/>
    <s v="2015"/>
    <s v="January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d v="2016-09-03T10:00:00"/>
    <s v="2016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s v="theater"/>
    <s v="musical"/>
    <x v="3876"/>
    <d v="2016-02-02T14:58:48"/>
    <s v="2016"/>
    <s v="January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s v="theater"/>
    <s v="musical"/>
    <x v="3877"/>
    <d v="2016-12-08T16:15:52"/>
    <s v="2016"/>
    <s v="November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s v="theater"/>
    <s v="musical"/>
    <x v="3878"/>
    <d v="2015-06-30T03:59:00"/>
    <s v="2015"/>
    <s v="May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d v="2015-01-25T20:39:56"/>
    <s v="2014"/>
    <s v="December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s v="theater"/>
    <s v="musical"/>
    <x v="3880"/>
    <d v="2014-07-30T23:00:00"/>
    <s v="2014"/>
    <s v="June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d v="2017-02-20T00:26:39"/>
    <s v="2017"/>
    <s v="January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d v="2016-01-31T23:03:00"/>
    <s v="2016"/>
    <s v="January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d v="2014-09-02T14:27:49"/>
    <s v="2014"/>
    <s v="August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d v="2015-03-27T17:59:52"/>
    <s v="2015"/>
    <s v="March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d v="2016-05-09T22:49:51"/>
    <s v="2016"/>
    <s v="April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d v="2014-12-11T05:28:22"/>
    <s v="2014"/>
    <s v="November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s v="theater"/>
    <s v="musical"/>
    <x v="3887"/>
    <d v="2015-05-01T22:00:00"/>
    <s v="2015"/>
    <s v="March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s v="theater"/>
    <s v="plays"/>
    <x v="3888"/>
    <d v="2017-02-26T13:05:58"/>
    <s v="2017"/>
    <s v="January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s v="theater"/>
    <s v="plays"/>
    <x v="3889"/>
    <d v="2015-01-04T23:26:00"/>
    <s v="2014"/>
    <s v="Decemb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s v="theater"/>
    <s v="plays"/>
    <x v="3890"/>
    <d v="2015-08-15T18:12:24"/>
    <s v="2015"/>
    <s v="June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s v="theater"/>
    <s v="plays"/>
    <x v="3891"/>
    <d v="2015-03-23T04:59:00"/>
    <s v="2015"/>
    <s v="February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d v="2014-08-24T07:00:00"/>
    <s v="2014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s v="theater"/>
    <s v="plays"/>
    <x v="3893"/>
    <d v="2014-07-01T06:00:00"/>
    <s v="2014"/>
    <s v="Ma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s v="theater"/>
    <s v="plays"/>
    <x v="3894"/>
    <d v="2016-12-06T04:59:00"/>
    <s v="2016"/>
    <s v="Novemb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d v="2015-02-28T06:00:18"/>
    <s v="2015"/>
    <s v="January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s v="theater"/>
    <s v="plays"/>
    <x v="3896"/>
    <d v="2014-06-17T04:36:18"/>
    <s v="2014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s v="theater"/>
    <s v="plays"/>
    <x v="3897"/>
    <d v="2015-01-08T20:58:03"/>
    <s v="2014"/>
    <s v="December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s v="theater"/>
    <s v="plays"/>
    <x v="3898"/>
    <d v="2015-08-17T16:00:00"/>
    <s v="2015"/>
    <s v="July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  <x v="3899"/>
    <d v="2014-08-12T18:36:01"/>
    <s v="2014"/>
    <s v="July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  <x v="3900"/>
    <d v="2015-06-11T02:13:11"/>
    <s v="2015"/>
    <s v="May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s v="theater"/>
    <s v="plays"/>
    <x v="3901"/>
    <d v="2015-12-19T19:49:59"/>
    <s v="2015"/>
    <s v="Nov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s v="theater"/>
    <s v="plays"/>
    <x v="3902"/>
    <d v="2016-11-14T12:14:02"/>
    <s v="2016"/>
    <s v="Octob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d v="2015-08-14T19:38:00"/>
    <s v="2015"/>
    <s v="July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  <x v="3904"/>
    <d v="2015-04-15T05:04:00"/>
    <s v="2015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s v="theater"/>
    <s v="plays"/>
    <x v="3905"/>
    <d v="2015-06-11T23:00:00"/>
    <s v="2015"/>
    <s v="April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s v="theater"/>
    <s v="plays"/>
    <x v="3906"/>
    <d v="2015-06-26T13:25:00"/>
    <s v="2015"/>
    <s v="May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s v="theater"/>
    <s v="plays"/>
    <x v="3907"/>
    <d v="2014-10-26T20:08:00"/>
    <s v="2014"/>
    <s v="Septemb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s v="theater"/>
    <s v="plays"/>
    <x v="3908"/>
    <d v="2014-07-29T03:14:56"/>
    <s v="2014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s v="theater"/>
    <s v="plays"/>
    <x v="3909"/>
    <d v="2014-09-11T08:37:22"/>
    <s v="2014"/>
    <s v="August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s v="theater"/>
    <s v="plays"/>
    <x v="3910"/>
    <d v="2015-09-07T18:09:57"/>
    <s v="2015"/>
    <s v="August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s v="theater"/>
    <s v="plays"/>
    <x v="3911"/>
    <d v="2014-11-26T20:29:37"/>
    <s v="2014"/>
    <s v="Octob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s v="theater"/>
    <s v="plays"/>
    <x v="3912"/>
    <d v="2015-04-25T04:35:00"/>
    <s v="2015"/>
    <s v="February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  <s v="2015"/>
    <s v="Octo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s v="theater"/>
    <s v="plays"/>
    <x v="3914"/>
    <d v="2015-05-10T22:59:00"/>
    <s v="2015"/>
    <s v="Apri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s v="theater"/>
    <s v="plays"/>
    <x v="3915"/>
    <d v="2016-06-01T23:38:29"/>
    <s v="2016"/>
    <s v="May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d v="2016-06-03T11:19:12"/>
    <s v="2016"/>
    <s v="May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s v="theater"/>
    <s v="plays"/>
    <x v="3917"/>
    <d v="2014-09-11T12:39:21"/>
    <s v="2014"/>
    <s v="August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  <x v="3918"/>
    <d v="2014-08-04T16:00:00"/>
    <s v="2014"/>
    <s v="July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s v="theater"/>
    <s v="plays"/>
    <x v="3919"/>
    <d v="2016-01-18T00:00:00"/>
    <s v="2015"/>
    <s v="Decemb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  <x v="3920"/>
    <d v="2016-11-13T10:17:40"/>
    <s v="2016"/>
    <s v="Octo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d v="2014-10-26T18:00:00"/>
    <s v="2014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s v="theater"/>
    <s v="plays"/>
    <x v="3922"/>
    <d v="2015-03-02T23:00:00"/>
    <s v="2015"/>
    <s v="January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s v="theater"/>
    <s v="plays"/>
    <x v="3923"/>
    <d v="2015-04-09T23:31:11"/>
    <s v="2015"/>
    <s v="March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s v="theater"/>
    <s v="plays"/>
    <x v="3924"/>
    <d v="2014-06-26T23:02:02"/>
    <s v="2014"/>
    <s v="May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d v="2014-07-30T20:53:59"/>
    <s v="2014"/>
    <s v="June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  <x v="3926"/>
    <d v="2014-12-27T02:02:28"/>
    <s v="2014"/>
    <s v="Nov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d v="2014-08-09T06:25:04"/>
    <s v="2014"/>
    <s v="July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s v="theater"/>
    <s v="plays"/>
    <x v="3928"/>
    <d v="2015-10-16T04:59:00"/>
    <s v="2015"/>
    <s v="Septem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s v="theater"/>
    <s v="plays"/>
    <x v="3929"/>
    <d v="2016-09-18T19:51:05"/>
    <s v="2016"/>
    <s v="August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d v="2016-04-01T06:00:00"/>
    <s v="2016"/>
    <s v="March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d v="2015-09-06T03:38:27"/>
    <s v="2015"/>
    <s v="August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s v="theater"/>
    <s v="plays"/>
    <x v="3932"/>
    <d v="2016-03-16T03:02:44"/>
    <s v="2016"/>
    <s v="February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s v="theater"/>
    <s v="plays"/>
    <x v="3933"/>
    <d v="2016-07-17T00:43:00"/>
    <s v="2016"/>
    <s v="June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3934"/>
    <d v="2015-10-01T13:00:00"/>
    <s v="2015"/>
    <s v="August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s v="theater"/>
    <s v="plays"/>
    <x v="3935"/>
    <d v="2015-10-04T15:45:46"/>
    <s v="2015"/>
    <s v="August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d v="2016-12-01T07:18:40"/>
    <s v="2016"/>
    <s v="Novemb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s v="theater"/>
    <s v="plays"/>
    <x v="3937"/>
    <d v="2016-07-11T15:09:20"/>
    <s v="2016"/>
    <s v="June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s v="theater"/>
    <s v="plays"/>
    <x v="3938"/>
    <d v="2015-06-27T21:44:14"/>
    <s v="2015"/>
    <s v="May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  <x v="3939"/>
    <d v="2014-10-07T04:30:00"/>
    <s v="2014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  <x v="3940"/>
    <d v="2015-01-02T11:49:11"/>
    <s v="2014"/>
    <s v="November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s v="theater"/>
    <s v="plays"/>
    <x v="3941"/>
    <d v="2014-11-25T01:00:00"/>
    <s v="2014"/>
    <s v="Octob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d v="2015-06-16T21:41:54"/>
    <s v="2015"/>
    <s v="April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s v="theater"/>
    <s v="plays"/>
    <x v="3943"/>
    <d v="2015-11-02T16:50:00"/>
    <s v="2015"/>
    <s v="Octo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d v="2015-08-27T15:54:35"/>
    <s v="2015"/>
    <s v="July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  <x v="3945"/>
    <d v="2015-05-15T19:14:28"/>
    <s v="2015"/>
    <s v="April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  <x v="3946"/>
    <d v="2015-02-28T08:00:00"/>
    <s v="2015"/>
    <s v="Jan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s v="theater"/>
    <s v="plays"/>
    <x v="3947"/>
    <d v="2016-10-02T03:25:44"/>
    <s v="2016"/>
    <s v="Septem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d v="2014-09-07T07:48:43"/>
    <s v="2014"/>
    <s v="July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s v="theater"/>
    <s v="plays"/>
    <x v="3949"/>
    <d v="2015-02-11T02:53:41"/>
    <s v="2015"/>
    <s v="Jan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s v="theater"/>
    <s v="plays"/>
    <x v="3950"/>
    <d v="2016-04-08T18:35:00"/>
    <s v="2016"/>
    <s v="March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3951"/>
    <d v="2016-05-03T18:49:02"/>
    <s v="2016"/>
    <s v="March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s v="theater"/>
    <s v="plays"/>
    <x v="3952"/>
    <d v="2015-10-26T18:58:10"/>
    <s v="2015"/>
    <s v="August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d v="2016-07-29T23:29:00"/>
    <s v="2016"/>
    <s v="June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d v="2014-07-14T15:37:44"/>
    <s v="2014"/>
    <s v="Ma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s v="theater"/>
    <s v="plays"/>
    <x v="3955"/>
    <d v="2015-11-28T21:22:21"/>
    <s v="2015"/>
    <s v="Octob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d v="2016-04-25T00:20:00"/>
    <s v="2016"/>
    <s v="March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s v="theater"/>
    <s v="plays"/>
    <x v="3957"/>
    <d v="2016-07-08T23:25:54"/>
    <s v="2016"/>
    <s v="Ma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s v="theater"/>
    <s v="plays"/>
    <x v="3958"/>
    <d v="2014-08-02T14:00:00"/>
    <s v="2014"/>
    <s v="June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s v="theater"/>
    <s v="plays"/>
    <x v="3959"/>
    <d v="2014-09-28T18:55:56"/>
    <s v="2014"/>
    <s v="August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  <x v="3960"/>
    <d v="2016-01-03T20:17:36"/>
    <s v="2015"/>
    <s v="Decemb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  <x v="3961"/>
    <d v="2014-05-08T21:23:30"/>
    <s v="2014"/>
    <s v="April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s v="theater"/>
    <s v="plays"/>
    <x v="3962"/>
    <d v="2015-11-28T14:54:54"/>
    <s v="2015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d v="2015-11-18T04:41:57"/>
    <s v="2015"/>
    <s v="Octob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  <x v="3964"/>
    <d v="2015-04-19T16:19:46"/>
    <s v="2015"/>
    <s v="February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s v="theater"/>
    <s v="plays"/>
    <x v="3965"/>
    <d v="2016-04-14T04:39:40"/>
    <s v="2016"/>
    <s v="February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  <x v="3966"/>
    <d v="2014-07-24T02:59:00"/>
    <s v="2014"/>
    <s v="June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s v="theater"/>
    <s v="plays"/>
    <x v="3967"/>
    <d v="2017-03-06T06:58:27"/>
    <s v="2017"/>
    <s v="February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s v="theater"/>
    <s v="plays"/>
    <x v="3968"/>
    <d v="2016-05-22T19:34:33"/>
    <s v="2016"/>
    <s v="March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s v="theater"/>
    <s v="plays"/>
    <x v="3969"/>
    <d v="2016-08-29T03:55:00"/>
    <s v="2016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s v="theater"/>
    <s v="plays"/>
    <x v="3970"/>
    <d v="2016-04-17T20:43:31"/>
    <s v="2016"/>
    <s v="March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s v="theater"/>
    <s v="plays"/>
    <x v="3971"/>
    <d v="2014-07-21T12:52:06"/>
    <s v="2014"/>
    <s v="June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s v="theater"/>
    <s v="plays"/>
    <x v="3972"/>
    <d v="2015-02-06T01:37:14"/>
    <s v="2014"/>
    <s v="Decemb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s v="theater"/>
    <s v="plays"/>
    <x v="3973"/>
    <d v="2016-05-09T04:00:00"/>
    <s v="2016"/>
    <s v="April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3974"/>
    <d v="2016-06-02T13:07:28"/>
    <s v="2016"/>
    <s v="May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d v="2016-07-13T20:48:18"/>
    <s v="2016"/>
    <s v="June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s v="theater"/>
    <s v="plays"/>
    <x v="3976"/>
    <d v="2014-08-01T07:00:00"/>
    <s v="2014"/>
    <s v="July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s v="theater"/>
    <s v="plays"/>
    <x v="3977"/>
    <d v="2016-07-22T18:55:32"/>
    <s v="2016"/>
    <s v="June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  <x v="3978"/>
    <d v="2015-01-31T15:25:53"/>
    <s v="2014"/>
    <s v="Decemb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s v="theater"/>
    <s v="plays"/>
    <x v="3979"/>
    <d v="2015-03-29T20:00:00"/>
    <s v="2015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  <s v="2014"/>
    <s v="June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s v="theater"/>
    <s v="plays"/>
    <x v="3981"/>
    <d v="2016-07-17T04:19:09"/>
    <s v="2016"/>
    <s v="May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d v="2015-07-07T19:26:20"/>
    <s v="2015"/>
    <s v="Ma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s v="theater"/>
    <s v="plays"/>
    <x v="3983"/>
    <d v="2014-05-20T06:59:00"/>
    <s v="2014"/>
    <s v="April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s v="theater"/>
    <s v="plays"/>
    <x v="3984"/>
    <d v="2014-11-08T00:00:00"/>
    <s v="2014"/>
    <s v="Octo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s v="theater"/>
    <s v="plays"/>
    <x v="3985"/>
    <d v="2016-02-20T21:05:00"/>
    <s v="2016"/>
    <s v="Jan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s v="theater"/>
    <s v="plays"/>
    <x v="3986"/>
    <d v="2016-05-06T13:04:00"/>
    <s v="2016"/>
    <s v="Apri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s v="theater"/>
    <s v="plays"/>
    <x v="3987"/>
    <d v="2014-05-16T22:11:30"/>
    <s v="2014"/>
    <s v="May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s v="theater"/>
    <s v="plays"/>
    <x v="3988"/>
    <d v="2015-08-29T01:56:53"/>
    <s v="2015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d v="2015-11-08T18:59:41"/>
    <s v="2015"/>
    <s v="Octo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s v="theater"/>
    <s v="plays"/>
    <x v="3990"/>
    <d v="2016-03-02T16:08:13"/>
    <s v="2016"/>
    <s v="February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d v="2015-05-31T15:28:02"/>
    <s v="201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s v="theater"/>
    <s v="plays"/>
    <x v="3992"/>
    <d v="2015-12-11T23:34:19"/>
    <s v="2015"/>
    <s v="Octob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s v="theater"/>
    <s v="plays"/>
    <x v="3993"/>
    <d v="2015-05-13T20:45:12"/>
    <s v="2015"/>
    <s v="April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  <x v="3994"/>
    <d v="2014-07-19T09:21:30"/>
    <s v="2014"/>
    <s v="June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d v="2015-02-14T11:27:00"/>
    <s v="2015"/>
    <s v="Jan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s v="theater"/>
    <s v="plays"/>
    <x v="3996"/>
    <d v="2014-11-20T16:04:00"/>
    <s v="201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d v="2015-04-05T08:23:41"/>
    <s v="2015"/>
    <s v="March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s v="theater"/>
    <s v="plays"/>
    <x v="3998"/>
    <d v="2015-03-28T22:07:06"/>
    <s v="2015"/>
    <s v="February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s v="theater"/>
    <s v="plays"/>
    <x v="3999"/>
    <d v="2014-08-31T19:51:49"/>
    <s v="2014"/>
    <s v="July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s v="theater"/>
    <s v="plays"/>
    <x v="4000"/>
    <d v="2016-05-07T14:29:18"/>
    <s v="2016"/>
    <s v="March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s v="theater"/>
    <s v="plays"/>
    <x v="4001"/>
    <d v="2017-03-01T19:00:00"/>
    <s v="2017"/>
    <s v="February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s v="theater"/>
    <s v="plays"/>
    <x v="4002"/>
    <d v="2014-09-27T01:02:41"/>
    <s v="2014"/>
    <s v="August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  <s v="2015"/>
    <s v="January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  <x v="4004"/>
    <d v="2014-10-08T03:54:17"/>
    <s v="2014"/>
    <s v="Septemb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s v="theater"/>
    <s v="plays"/>
    <x v="4005"/>
    <d v="2014-10-20T19:23:05"/>
    <s v="2014"/>
    <s v="August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s v="theater"/>
    <s v="plays"/>
    <x v="4006"/>
    <d v="2016-02-16T18:33:07"/>
    <s v="2016"/>
    <s v="January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  <x v="4007"/>
    <d v="2014-08-26T16:28:00"/>
    <s v="2014"/>
    <s v="July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d v="2015-07-22T23:08:27"/>
    <s v="2015"/>
    <s v="June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s v="theater"/>
    <s v="plays"/>
    <x v="4009"/>
    <d v="2014-09-09T16:49:20"/>
    <s v="2014"/>
    <s v="July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s v="theater"/>
    <s v="plays"/>
    <x v="4010"/>
    <d v="2014-10-26T18:29:26"/>
    <s v="2014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  <x v="4011"/>
    <d v="2015-01-28T13:04:38"/>
    <s v="2014"/>
    <s v="Decemb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d v="2015-05-02T13:04:09"/>
    <s v="2015"/>
    <s v="April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  <x v="4013"/>
    <d v="2015-02-16T07:13:43"/>
    <s v="2015"/>
    <s v="January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d v="2016-03-05T05:54:29"/>
    <s v="2016"/>
    <s v="February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s v="theater"/>
    <s v="plays"/>
    <x v="4015"/>
    <d v="2015-07-19T18:44:23"/>
    <s v="2015"/>
    <s v="June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4016"/>
    <d v="2014-09-17T20:56:40"/>
    <s v="2014"/>
    <s v="August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  <x v="4017"/>
    <d v="2014-09-04T16:07:54"/>
    <s v="2014"/>
    <s v="August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s v="theater"/>
    <s v="plays"/>
    <x v="4018"/>
    <d v="2016-10-07T21:51:48"/>
    <s v="2016"/>
    <s v="Septemb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s v="theater"/>
    <s v="plays"/>
    <x v="4019"/>
    <d v="2016-04-15T16:28:00"/>
    <s v="2016"/>
    <s v="February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s v="theater"/>
    <s v="plays"/>
    <x v="4020"/>
    <d v="2015-03-24T03:34:59"/>
    <s v="2015"/>
    <s v="February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s v="theater"/>
    <s v="plays"/>
    <x v="4021"/>
    <d v="2014-10-26T21:52:38"/>
    <s v="2014"/>
    <s v="August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s v="theater"/>
    <s v="plays"/>
    <x v="4022"/>
    <d v="2015-02-01T02:54:00"/>
    <s v="2014"/>
    <s v="Decemb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d v="2016-03-24T22:59:23"/>
    <s v="2016"/>
    <s v="February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  <x v="4024"/>
    <d v="2015-08-31T16:04:57"/>
    <s v="2015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d v="2015-07-26T05:42:16"/>
    <s v="2015"/>
    <s v="May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d v="2015-12-04T16:43:59"/>
    <s v="2015"/>
    <s v="Octo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s v="theater"/>
    <s v="plays"/>
    <x v="4027"/>
    <d v="2017-02-23T01:00:00"/>
    <s v="2017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s v="theater"/>
    <s v="plays"/>
    <x v="4028"/>
    <d v="2014-06-05T22:31:40"/>
    <s v="2014"/>
    <s v="May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d v="2015-12-14T00:36:10"/>
    <s v="2015"/>
    <s v="November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4030"/>
    <d v="2016-02-03T18:49:00"/>
    <s v="2016"/>
    <s v="Jan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d v="2014-12-18T15:02:44"/>
    <s v="2014"/>
    <s v="Octo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s v="theater"/>
    <s v="plays"/>
    <x v="4032"/>
    <d v="2015-12-15T20:25:16"/>
    <s v="2015"/>
    <s v="Octo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s v="theater"/>
    <s v="plays"/>
    <x v="4033"/>
    <d v="2016-10-02T09:00:00"/>
    <s v="2016"/>
    <s v="Septem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s v="theater"/>
    <s v="plays"/>
    <x v="4034"/>
    <d v="2015-04-03T21:44:10"/>
    <s v="2015"/>
    <s v="March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  <x v="4035"/>
    <d v="2014-10-21T21:11:27"/>
    <s v="2014"/>
    <s v="Septem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s v="theater"/>
    <s v="plays"/>
    <x v="4036"/>
    <d v="2014-07-01T22:30:00"/>
    <s v="2014"/>
    <s v="June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s v="theater"/>
    <s v="plays"/>
    <x v="4037"/>
    <d v="2016-05-24T14:25:00"/>
    <s v="2016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  <x v="4038"/>
    <d v="2014-10-17T19:10:10"/>
    <s v="2014"/>
    <s v="August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d v="2015-12-01T05:59:00"/>
    <s v="2015"/>
    <s v="Octob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  <x v="4040"/>
    <d v="2015-07-18T03:00:00"/>
    <s v="2015"/>
    <s v="May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  <x v="4041"/>
    <d v="2016-09-06T11:22:34"/>
    <s v="2016"/>
    <s v="July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  <x v="4042"/>
    <d v="2015-01-20T19:16:00"/>
    <s v="2014"/>
    <s v="Decemb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d v="2014-11-20T22:58:45"/>
    <s v="201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  <x v="4044"/>
    <d v="2015-04-10T05:00:00"/>
    <s v="2015"/>
    <s v="March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  <x v="4045"/>
    <d v="2014-08-21T04:49:49"/>
    <s v="2014"/>
    <s v="July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s v="theater"/>
    <s v="plays"/>
    <x v="4046"/>
    <d v="2014-10-22T15:36:50"/>
    <s v="2014"/>
    <s v="Septem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s v="theater"/>
    <s v="plays"/>
    <x v="4047"/>
    <d v="2015-01-11T01:00:00"/>
    <s v="2014"/>
    <s v="Decemb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s v="theater"/>
    <s v="plays"/>
    <x v="4048"/>
    <d v="2016-04-11T11:13:07"/>
    <s v="2016"/>
    <s v="March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  <x v="4049"/>
    <d v="2015-07-14T23:00:15"/>
    <s v="2015"/>
    <s v="June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s v="theater"/>
    <s v="plays"/>
    <x v="4050"/>
    <d v="2014-10-23T15:16:31"/>
    <s v="2014"/>
    <s v="Septemb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d v="2014-05-09T06:53:00"/>
    <s v="2014"/>
    <s v="May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s v="theater"/>
    <s v="plays"/>
    <x v="4052"/>
    <d v="2014-10-13T21:05:16"/>
    <s v="2014"/>
    <s v="August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d v="2014-11-15T20:00:00"/>
    <s v="2014"/>
    <s v="Octo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d v="2016-10-01T04:00:00"/>
    <s v="2016"/>
    <s v="August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s v="theater"/>
    <s v="plays"/>
    <x v="4055"/>
    <d v="2014-06-19T15:33:51"/>
    <s v="2014"/>
    <s v="May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4056"/>
    <d v="2016-07-03T19:59:00"/>
    <s v="2016"/>
    <s v="June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s v="theater"/>
    <s v="plays"/>
    <x v="4057"/>
    <d v="2015-11-25T23:00:00"/>
    <s v="2015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s v="theater"/>
    <s v="plays"/>
    <x v="4058"/>
    <d v="2016-04-01T03:59:00"/>
    <s v="2016"/>
    <s v="March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s v="theater"/>
    <s v="plays"/>
    <x v="4059"/>
    <d v="2014-09-16T03:00:00"/>
    <s v="2014"/>
    <s v="August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  <x v="4060"/>
    <d v="2014-06-23T16:00:00"/>
    <s v="2014"/>
    <s v="May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d v="2016-04-21T02:23:43"/>
    <s v="2016"/>
    <s v="February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s v="theater"/>
    <s v="plays"/>
    <x v="4062"/>
    <d v="2016-07-02T17:44:28"/>
    <s v="2016"/>
    <s v="June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s v="theater"/>
    <s v="plays"/>
    <x v="4063"/>
    <d v="2014-06-27T16:21:24"/>
    <s v="2014"/>
    <s v="May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s v="theater"/>
    <s v="plays"/>
    <x v="4064"/>
    <d v="2015-04-29T14:07:06"/>
    <s v="2015"/>
    <s v="March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s v="theater"/>
    <s v="plays"/>
    <x v="4065"/>
    <d v="2014-08-12T22:50:11"/>
    <s v="2014"/>
    <s v="July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s v="theater"/>
    <s v="plays"/>
    <x v="4066"/>
    <d v="2016-05-19T00:56:28"/>
    <s v="2016"/>
    <s v="April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s v="theater"/>
    <s v="plays"/>
    <x v="4067"/>
    <d v="2015-09-28T02:49:10"/>
    <s v="2015"/>
    <s v="August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  <s v="2016"/>
    <s v="Decemb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s v="theater"/>
    <s v="plays"/>
    <x v="4069"/>
    <d v="2015-02-28T12:00:00"/>
    <s v="2015"/>
    <s v="January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  <x v="4070"/>
    <d v="2015-03-01T03:00:00"/>
    <s v="2015"/>
    <s v="January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d v="2016-12-26T19:18:51"/>
    <s v="2016"/>
    <s v="Nov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  <x v="4072"/>
    <d v="2014-08-21T18:35:11"/>
    <s v="2014"/>
    <s v="June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s v="theater"/>
    <s v="plays"/>
    <x v="4073"/>
    <d v="2015-05-09T04:00:00"/>
    <s v="2015"/>
    <s v="March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s v="theater"/>
    <s v="plays"/>
    <x v="4074"/>
    <d v="2015-11-05T14:16:15"/>
    <s v="2015"/>
    <s v="Octo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s v="theater"/>
    <s v="plays"/>
    <x v="4075"/>
    <d v="2014-06-30T17:28:00"/>
    <s v="2014"/>
    <s v="May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d v="2014-10-21T19:51:00"/>
    <s v="2014"/>
    <s v="Septem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  <x v="4077"/>
    <d v="2016-12-21T17:03:14"/>
    <s v="2016"/>
    <s v="Novemb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d v="2017-01-27T18:54:02"/>
    <s v="2016"/>
    <s v="Decemb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s v="theater"/>
    <s v="plays"/>
    <x v="4079"/>
    <d v="2016-06-19T22:32:01"/>
    <s v="2016"/>
    <s v="May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d v="2016-06-14T18:54:00"/>
    <s v="2016"/>
    <s v="May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s v="theater"/>
    <s v="plays"/>
    <x v="4081"/>
    <d v="2015-03-08T12:57:05"/>
    <s v="2015"/>
    <s v="February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d v="2015-11-14T23:00:00"/>
    <s v="2015"/>
    <s v="Octo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s v="theater"/>
    <s v="plays"/>
    <x v="4083"/>
    <d v="2016-01-14T18:16:56"/>
    <s v="2015"/>
    <s v="December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s v="theater"/>
    <s v="plays"/>
    <x v="4084"/>
    <d v="2016-10-09T10:28:26"/>
    <s v="2016"/>
    <s v="Septem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s v="theater"/>
    <s v="plays"/>
    <x v="4085"/>
    <d v="2015-03-24T03:59:00"/>
    <s v="2015"/>
    <s v="February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  <x v="4086"/>
    <d v="2015-11-21T04:00:00"/>
    <s v="2015"/>
    <s v="Octob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d v="2016-07-17T17:49:46"/>
    <s v="2016"/>
    <s v="June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  <x v="4088"/>
    <d v="2015-01-16T10:26:00"/>
    <s v="2014"/>
    <s v="Decemb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  <x v="4089"/>
    <d v="2015-05-31T17:35:00"/>
    <s v="2015"/>
    <s v="April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s v="theater"/>
    <s v="plays"/>
    <x v="4090"/>
    <d v="2015-08-07T15:00:00"/>
    <s v="2015"/>
    <s v="July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  <x v="4091"/>
    <d v="2015-01-16T12:09:11"/>
    <s v="2014"/>
    <s v="Decemb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s v="theater"/>
    <s v="plays"/>
    <x v="4092"/>
    <d v="2015-04-05T03:40:47"/>
    <s v="2015"/>
    <s v="February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  <x v="4093"/>
    <d v="2015-08-22T19:34:53"/>
    <s v="2015"/>
    <s v="June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  <x v="4094"/>
    <d v="2014-10-22T04:59:00"/>
    <s v="2014"/>
    <s v="Septemb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s v="theater"/>
    <s v="plays"/>
    <x v="4095"/>
    <d v="2016-12-19T00:45:50"/>
    <s v="2016"/>
    <s v="Nov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s v="theater"/>
    <s v="plays"/>
    <x v="4096"/>
    <d v="2017-02-28T08:51:00"/>
    <s v="2017"/>
    <s v="Jan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d v="2016-01-31T23:55:00"/>
    <s v="2015"/>
    <s v="Decemb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d v="2016-06-04T17:19:57"/>
    <s v="2016"/>
    <s v="May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s v="theater"/>
    <s v="plays"/>
    <x v="4099"/>
    <d v="2016-09-02T20:24:33"/>
    <s v="2016"/>
    <s v="July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d v="2014-10-25T02:59:50"/>
    <s v="2014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d v="2017-01-25T21:41:22"/>
    <s v="2016"/>
    <s v="Decemb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s v="theater"/>
    <s v="plays"/>
    <x v="4102"/>
    <d v="2016-05-15T20:21:13"/>
    <s v="2016"/>
    <s v="April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  <s v="2015"/>
    <s v="July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s v="theater"/>
    <s v="plays"/>
    <x v="4104"/>
    <d v="2016-10-27T06:40:34"/>
    <s v="2016"/>
    <s v="Septemb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s v="theater"/>
    <s v="plays"/>
    <x v="4105"/>
    <d v="2016-12-26T00:15:09"/>
    <s v="2016"/>
    <s v="Nov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s v="theater"/>
    <s v="plays"/>
    <x v="4106"/>
    <d v="2015-04-02T01:00:00"/>
    <s v="2015"/>
    <s v="February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s v="theater"/>
    <s v="plays"/>
    <x v="4107"/>
    <d v="2014-09-24T22:00:01"/>
    <s v="2014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s v="theater"/>
    <s v="plays"/>
    <x v="4108"/>
    <d v="2017-03-03T05:00:00"/>
    <s v="2017"/>
    <s v="February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d v="2015-11-29T13:56:44"/>
    <s v="2015"/>
    <s v="Octo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s v="theater"/>
    <s v="plays"/>
    <x v="4110"/>
    <d v="2016-07-21T15:02:31"/>
    <s v="2016"/>
    <s v="May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s v="theater"/>
    <s v="plays"/>
    <x v="4111"/>
    <d v="2015-02-24T03:15:40"/>
    <s v="2015"/>
    <s v="Jan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  <x v="4112"/>
    <d v="2016-02-28T00:00:00"/>
    <s v="2016"/>
    <s v="Jan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  <x v="4113"/>
    <d v="2016-01-08T06:34:00"/>
    <s v="2015"/>
    <s v="Decemb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0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9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ledge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showAll="0" defaultSubtotal="0">
      <items count="2">
        <item x="1"/>
        <item x="0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2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A3" sqref="A3:F14"/>
    </sheetView>
  </sheetViews>
  <sheetFormatPr baseColWidth="10" defaultRowHeight="15" x14ac:dyDescent="0.2"/>
  <cols>
    <col min="1" max="1" width="14.1640625" bestFit="1" customWidth="1"/>
    <col min="2" max="2" width="9.33203125" customWidth="1"/>
    <col min="3" max="3" width="5.33203125" customWidth="1"/>
    <col min="4" max="4" width="3.83203125" customWidth="1"/>
    <col min="5" max="5" width="6" customWidth="1"/>
    <col min="6" max="6" width="8" customWidth="1"/>
    <col min="7" max="7" width="10" customWidth="1"/>
  </cols>
  <sheetData>
    <row r="1" spans="1:6" x14ac:dyDescent="0.2">
      <c r="A1" s="7" t="s">
        <v>7952</v>
      </c>
      <c r="B1" t="s">
        <v>8364</v>
      </c>
    </row>
    <row r="3" spans="1:6" x14ac:dyDescent="0.2">
      <c r="A3" s="7" t="s">
        <v>8361</v>
      </c>
      <c r="B3" s="7" t="s">
        <v>8365</v>
      </c>
    </row>
    <row r="4" spans="1:6" x14ac:dyDescent="0.2">
      <c r="A4" s="7" t="s">
        <v>8362</v>
      </c>
      <c r="B4" t="s">
        <v>8036</v>
      </c>
      <c r="C4" t="s">
        <v>7950</v>
      </c>
      <c r="D4" t="s">
        <v>7951</v>
      </c>
      <c r="E4" t="s">
        <v>7949</v>
      </c>
      <c r="F4" t="s">
        <v>8363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8363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F5" sqref="F5"/>
    </sheetView>
  </sheetViews>
  <sheetFormatPr baseColWidth="10" defaultRowHeight="15" x14ac:dyDescent="0.2"/>
  <cols>
    <col min="1" max="1" width="14.33203125" bestFit="1" customWidth="1"/>
    <col min="2" max="2" width="15.6640625" bestFit="1" customWidth="1"/>
    <col min="3" max="3" width="5.33203125" bestFit="1" customWidth="1"/>
    <col min="4" max="4" width="3.83203125" customWidth="1"/>
    <col min="5" max="5" width="8.6640625" customWidth="1"/>
    <col min="6" max="7" width="10" bestFit="1" customWidth="1"/>
  </cols>
  <sheetData>
    <row r="1" spans="1:6" x14ac:dyDescent="0.2">
      <c r="A1" s="7" t="s">
        <v>7952</v>
      </c>
      <c r="B1" t="s">
        <v>8364</v>
      </c>
    </row>
    <row r="2" spans="1:6" x14ac:dyDescent="0.2">
      <c r="A2" s="7" t="s">
        <v>8308</v>
      </c>
      <c r="B2" t="s">
        <v>8402</v>
      </c>
    </row>
    <row r="4" spans="1:6" x14ac:dyDescent="0.2">
      <c r="A4" s="7" t="s">
        <v>8361</v>
      </c>
      <c r="B4" s="7" t="s">
        <v>8365</v>
      </c>
    </row>
    <row r="5" spans="1:6" x14ac:dyDescent="0.2">
      <c r="A5" s="7" t="s">
        <v>8362</v>
      </c>
      <c r="B5" t="s">
        <v>8036</v>
      </c>
      <c r="C5" t="s">
        <v>7950</v>
      </c>
      <c r="D5" t="s">
        <v>7951</v>
      </c>
      <c r="E5" t="s">
        <v>7949</v>
      </c>
      <c r="F5" t="s">
        <v>8363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8363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7" sqref="A7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7" width="10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8368</v>
      </c>
      <c r="B2" t="s">
        <v>8364</v>
      </c>
    </row>
    <row r="4" spans="1:6" x14ac:dyDescent="0.2">
      <c r="A4" s="7" t="s">
        <v>8360</v>
      </c>
      <c r="B4" s="7" t="s">
        <v>8365</v>
      </c>
    </row>
    <row r="5" spans="1:6" x14ac:dyDescent="0.2">
      <c r="A5" s="7" t="s">
        <v>8362</v>
      </c>
      <c r="B5" t="s">
        <v>8036</v>
      </c>
      <c r="C5" t="s">
        <v>7950</v>
      </c>
      <c r="D5" t="s">
        <v>7951</v>
      </c>
      <c r="E5" t="s">
        <v>7949</v>
      </c>
      <c r="F5" t="s">
        <v>8363</v>
      </c>
    </row>
    <row r="6" spans="1:6" x14ac:dyDescent="0.2">
      <c r="A6" s="8" t="s">
        <v>8370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8" t="s">
        <v>8371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8" t="s">
        <v>8372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8" t="s">
        <v>8373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8" t="s">
        <v>8374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8" t="s">
        <v>8375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8" t="s">
        <v>8376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8" t="s">
        <v>8377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8" t="s">
        <v>8378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8" t="s">
        <v>8379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8" t="s">
        <v>8380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8" t="s">
        <v>8381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8" t="s">
        <v>8363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2" sqref="G22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7" t="s">
        <v>7952</v>
      </c>
      <c r="B1" t="s">
        <v>8364</v>
      </c>
    </row>
    <row r="2" spans="1:6" x14ac:dyDescent="0.2">
      <c r="A2" s="7" t="s">
        <v>8414</v>
      </c>
      <c r="B2" t="s">
        <v>8364</v>
      </c>
    </row>
    <row r="4" spans="1:6" x14ac:dyDescent="0.2">
      <c r="A4" s="7" t="s">
        <v>8360</v>
      </c>
      <c r="B4" s="7" t="s">
        <v>8365</v>
      </c>
    </row>
    <row r="5" spans="1:6" x14ac:dyDescent="0.2">
      <c r="A5" s="7" t="s">
        <v>8362</v>
      </c>
      <c r="B5" t="s">
        <v>8036</v>
      </c>
      <c r="C5" t="s">
        <v>7950</v>
      </c>
      <c r="D5" t="s">
        <v>7951</v>
      </c>
      <c r="E5" t="s">
        <v>7949</v>
      </c>
      <c r="F5" t="s">
        <v>8363</v>
      </c>
    </row>
    <row r="6" spans="1:6" x14ac:dyDescent="0.2">
      <c r="A6" s="12" t="s">
        <v>8403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12" t="s">
        <v>8404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12" t="s">
        <v>8405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12" t="s">
        <v>8406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12" t="s">
        <v>8374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12" t="s">
        <v>8407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12" t="s">
        <v>8408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12" t="s">
        <v>8409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12" t="s">
        <v>8410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12" t="s">
        <v>8411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12" t="s">
        <v>8412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12" t="s">
        <v>8413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12" t="s">
        <v>8363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="80" zoomScaleNormal="80" zoomScalePageLayoutView="80" workbookViewId="0">
      <selection sqref="A1:V4115"/>
    </sheetView>
  </sheetViews>
  <sheetFormatPr baseColWidth="10" defaultColWidth="8.83203125" defaultRowHeight="15" x14ac:dyDescent="0.2"/>
  <cols>
    <col min="1" max="1" width="6.6640625" customWidth="1"/>
    <col min="2" max="2" width="13.5" style="3" customWidth="1"/>
    <col min="3" max="3" width="25.5" style="3" customWidth="1"/>
    <col min="4" max="4" width="6.33203125" customWidth="1"/>
    <col min="5" max="5" width="7.6640625" customWidth="1"/>
    <col min="6" max="6" width="8.5" customWidth="1"/>
    <col min="7" max="7" width="5.33203125" customWidth="1"/>
    <col min="8" max="8" width="5.6640625" customWidth="1"/>
    <col min="9" max="9" width="12.5" customWidth="1"/>
    <col min="10" max="10" width="11.83203125" customWidth="1"/>
    <col min="11" max="11" width="12.1640625" customWidth="1"/>
    <col min="12" max="12" width="10.33203125" customWidth="1"/>
    <col min="13" max="13" width="8.83203125" customWidth="1"/>
    <col min="14" max="14" width="13.1640625" customWidth="1"/>
    <col min="15" max="15" width="12.33203125" customWidth="1"/>
    <col min="16" max="16" width="13.1640625" customWidth="1"/>
    <col min="19" max="19" width="11" customWidth="1"/>
    <col min="20" max="20" width="10" customWidth="1"/>
  </cols>
  <sheetData>
    <row r="1" spans="1:22" x14ac:dyDescent="0.2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7989</v>
      </c>
      <c r="K1" s="1" t="s">
        <v>7990</v>
      </c>
      <c r="L1" s="1" t="s">
        <v>7991</v>
      </c>
      <c r="M1" s="1" t="s">
        <v>7992</v>
      </c>
      <c r="N1" s="1" t="s">
        <v>7993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8366</v>
      </c>
      <c r="T1" s="9" t="s">
        <v>8367</v>
      </c>
      <c r="U1" s="5" t="s">
        <v>8368</v>
      </c>
      <c r="V1" s="5" t="s">
        <v>8369</v>
      </c>
    </row>
    <row r="2" spans="1:22" ht="75" x14ac:dyDescent="0.2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7994</v>
      </c>
      <c r="O2">
        <f>ROUND((E2/D2)*100,2)</f>
        <v>136.86000000000001</v>
      </c>
      <c r="P2">
        <f>IF(L2&gt;0,ROUND(E2/L2,2),0)</f>
        <v>63.92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  <c r="U2" t="str">
        <f>TEXT(S2,"yyyy")</f>
        <v>2015</v>
      </c>
      <c r="V2" t="str">
        <f>TEXT(S2,"mmmm")</f>
        <v>June</v>
      </c>
    </row>
    <row r="3" spans="1:22" ht="30" x14ac:dyDescent="0.2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7994</v>
      </c>
      <c r="O3">
        <f t="shared" ref="O3:O66" si="0">ROUND((E3/D3)*100,2)</f>
        <v>142.61000000000001</v>
      </c>
      <c r="P3">
        <f t="shared" ref="P3:P66" si="1">IF(L3&gt;0,ROUND(E3/L3,2),0)</f>
        <v>185.48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 t="str">
        <f t="shared" ref="U3:U66" si="4">TEXT(S3,"yyyy")</f>
        <v>2017</v>
      </c>
      <c r="V3" t="str">
        <f t="shared" ref="V3:V66" si="5">TEXT(S3,"mmmm")</f>
        <v>January</v>
      </c>
    </row>
    <row r="4" spans="1:22" ht="60" x14ac:dyDescent="0.2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7994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  <c r="U4" t="str">
        <f t="shared" si="4"/>
        <v>2016</v>
      </c>
      <c r="V4" t="str">
        <f t="shared" si="5"/>
        <v>February</v>
      </c>
    </row>
    <row r="5" spans="1:22" ht="60" x14ac:dyDescent="0.2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7994</v>
      </c>
      <c r="O5">
        <f t="shared" si="0"/>
        <v>103.9</v>
      </c>
      <c r="P5">
        <f t="shared" si="1"/>
        <v>69.27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  <c r="U5" t="str">
        <f t="shared" si="4"/>
        <v>2014</v>
      </c>
      <c r="V5" t="str">
        <f t="shared" si="5"/>
        <v>July</v>
      </c>
    </row>
    <row r="6" spans="1:22" ht="75" x14ac:dyDescent="0.2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7994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  <c r="U6" t="str">
        <f t="shared" si="4"/>
        <v>2015</v>
      </c>
      <c r="V6" t="str">
        <f t="shared" si="5"/>
        <v>November</v>
      </c>
    </row>
    <row r="7" spans="1:22" ht="75" x14ac:dyDescent="0.2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7994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  <c r="U7" t="str">
        <f t="shared" si="4"/>
        <v>2016</v>
      </c>
      <c r="V7" t="str">
        <f t="shared" si="5"/>
        <v>July</v>
      </c>
    </row>
    <row r="8" spans="1:22" ht="75" x14ac:dyDescent="0.2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7994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  <c r="U8" t="str">
        <f t="shared" si="4"/>
        <v>2014</v>
      </c>
      <c r="V8" t="str">
        <f t="shared" si="5"/>
        <v>June</v>
      </c>
    </row>
    <row r="9" spans="1:22" ht="75" x14ac:dyDescent="0.2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7994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  <c r="U9" t="str">
        <f t="shared" si="4"/>
        <v>2016</v>
      </c>
      <c r="V9" t="str">
        <f t="shared" si="5"/>
        <v>May</v>
      </c>
    </row>
    <row r="10" spans="1:22" ht="45" x14ac:dyDescent="0.2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7994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  <c r="U10" t="str">
        <f t="shared" si="4"/>
        <v>2016</v>
      </c>
      <c r="V10" t="str">
        <f t="shared" si="5"/>
        <v>April</v>
      </c>
    </row>
    <row r="11" spans="1:22" ht="75" x14ac:dyDescent="0.2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7994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  <c r="U11" t="str">
        <f t="shared" si="4"/>
        <v>2016</v>
      </c>
      <c r="V11" t="str">
        <f t="shared" si="5"/>
        <v>March</v>
      </c>
    </row>
    <row r="12" spans="1:22" ht="60" x14ac:dyDescent="0.2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7994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  <c r="U12" t="str">
        <f t="shared" si="4"/>
        <v>2014</v>
      </c>
      <c r="V12" t="str">
        <f t="shared" si="5"/>
        <v>May</v>
      </c>
    </row>
    <row r="13" spans="1:22" ht="75" x14ac:dyDescent="0.2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7994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  <c r="U13" t="str">
        <f t="shared" si="4"/>
        <v>2016</v>
      </c>
      <c r="V13" t="str">
        <f t="shared" si="5"/>
        <v>July</v>
      </c>
    </row>
    <row r="14" spans="1:22" ht="75" x14ac:dyDescent="0.2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7994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  <c r="U14" t="str">
        <f t="shared" si="4"/>
        <v>2014</v>
      </c>
      <c r="V14" t="str">
        <f t="shared" si="5"/>
        <v>June</v>
      </c>
    </row>
    <row r="15" spans="1:22" ht="60" x14ac:dyDescent="0.2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7994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  <c r="U15" t="str">
        <f t="shared" si="4"/>
        <v>2016</v>
      </c>
      <c r="V15" t="str">
        <f t="shared" si="5"/>
        <v>May</v>
      </c>
    </row>
    <row r="16" spans="1:22" ht="45" x14ac:dyDescent="0.2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7994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  <c r="U16" t="str">
        <f t="shared" si="4"/>
        <v>2014</v>
      </c>
      <c r="V16" t="str">
        <f t="shared" si="5"/>
        <v>June</v>
      </c>
    </row>
    <row r="17" spans="1:22" ht="75" x14ac:dyDescent="0.2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7994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  <c r="U17" t="str">
        <f t="shared" si="4"/>
        <v>2015</v>
      </c>
      <c r="V17" t="str">
        <f t="shared" si="5"/>
        <v>September</v>
      </c>
    </row>
    <row r="18" spans="1:22" ht="75" x14ac:dyDescent="0.2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7994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  <c r="U18" t="str">
        <f t="shared" si="4"/>
        <v>2014</v>
      </c>
      <c r="V18" t="str">
        <f t="shared" si="5"/>
        <v>May</v>
      </c>
    </row>
    <row r="19" spans="1:22" ht="60" x14ac:dyDescent="0.2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7994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  <c r="U19" t="str">
        <f t="shared" si="4"/>
        <v>2014</v>
      </c>
      <c r="V19" t="str">
        <f t="shared" si="5"/>
        <v>October</v>
      </c>
    </row>
    <row r="20" spans="1:22" ht="60" x14ac:dyDescent="0.2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7994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  <c r="U20" t="str">
        <f t="shared" si="4"/>
        <v>2014</v>
      </c>
      <c r="V20" t="str">
        <f t="shared" si="5"/>
        <v>August</v>
      </c>
    </row>
    <row r="21" spans="1:22" ht="75" x14ac:dyDescent="0.2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7994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  <c r="U21" t="str">
        <f t="shared" si="4"/>
        <v>2015</v>
      </c>
      <c r="V21" t="str">
        <f t="shared" si="5"/>
        <v>June</v>
      </c>
    </row>
    <row r="22" spans="1:22" ht="60" x14ac:dyDescent="0.2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7994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  <c r="U22" t="str">
        <f t="shared" si="4"/>
        <v>2015</v>
      </c>
      <c r="V22" t="str">
        <f t="shared" si="5"/>
        <v>July</v>
      </c>
    </row>
    <row r="23" spans="1:22" ht="75" x14ac:dyDescent="0.2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7994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  <c r="U23" t="str">
        <f t="shared" si="4"/>
        <v>2014</v>
      </c>
      <c r="V23" t="str">
        <f t="shared" si="5"/>
        <v>August</v>
      </c>
    </row>
    <row r="24" spans="1:22" ht="45" x14ac:dyDescent="0.2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7994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  <c r="U24" t="str">
        <f t="shared" si="4"/>
        <v>2014</v>
      </c>
      <c r="V24" t="str">
        <f t="shared" si="5"/>
        <v>December</v>
      </c>
    </row>
    <row r="25" spans="1:22" ht="60" x14ac:dyDescent="0.2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7994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  <c r="U25" t="str">
        <f t="shared" si="4"/>
        <v>2015</v>
      </c>
      <c r="V25" t="str">
        <f t="shared" si="5"/>
        <v>April</v>
      </c>
    </row>
    <row r="26" spans="1:22" ht="45" x14ac:dyDescent="0.2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7994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  <c r="U26" t="str">
        <f t="shared" si="4"/>
        <v>2015</v>
      </c>
      <c r="V26" t="str">
        <f t="shared" si="5"/>
        <v>August</v>
      </c>
    </row>
    <row r="27" spans="1:22" ht="75" x14ac:dyDescent="0.2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7994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  <c r="U27" t="str">
        <f t="shared" si="4"/>
        <v>2015</v>
      </c>
      <c r="V27" t="str">
        <f t="shared" si="5"/>
        <v>November</v>
      </c>
    </row>
    <row r="28" spans="1:22" ht="60" x14ac:dyDescent="0.2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7994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  <c r="U28" t="str">
        <f t="shared" si="4"/>
        <v>2014</v>
      </c>
      <c r="V28" t="str">
        <f t="shared" si="5"/>
        <v>July</v>
      </c>
    </row>
    <row r="29" spans="1:22" ht="60" x14ac:dyDescent="0.2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7994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  <c r="U29" t="str">
        <f t="shared" si="4"/>
        <v>2014</v>
      </c>
      <c r="V29" t="str">
        <f t="shared" si="5"/>
        <v>October</v>
      </c>
    </row>
    <row r="30" spans="1:22" ht="75" x14ac:dyDescent="0.2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7994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  <c r="U30" t="str">
        <f t="shared" si="4"/>
        <v>2015</v>
      </c>
      <c r="V30" t="str">
        <f t="shared" si="5"/>
        <v>November</v>
      </c>
    </row>
    <row r="31" spans="1:22" ht="75" x14ac:dyDescent="0.2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7994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  <c r="U31" t="str">
        <f t="shared" si="4"/>
        <v>2014</v>
      </c>
      <c r="V31" t="str">
        <f t="shared" si="5"/>
        <v>June</v>
      </c>
    </row>
    <row r="32" spans="1:22" ht="75" x14ac:dyDescent="0.2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7994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  <c r="U32" t="str">
        <f t="shared" si="4"/>
        <v>2014</v>
      </c>
      <c r="V32" t="str">
        <f t="shared" si="5"/>
        <v>July</v>
      </c>
    </row>
    <row r="33" spans="1:22" ht="75" x14ac:dyDescent="0.2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7994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  <c r="U33" t="str">
        <f t="shared" si="4"/>
        <v>2016</v>
      </c>
      <c r="V33" t="str">
        <f t="shared" si="5"/>
        <v>January</v>
      </c>
    </row>
    <row r="34" spans="1:22" ht="75" x14ac:dyDescent="0.2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7994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  <c r="U34" t="str">
        <f t="shared" si="4"/>
        <v>2016</v>
      </c>
      <c r="V34" t="str">
        <f t="shared" si="5"/>
        <v>April</v>
      </c>
    </row>
    <row r="35" spans="1:22" ht="75" x14ac:dyDescent="0.2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7994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  <c r="U35" t="str">
        <f t="shared" si="4"/>
        <v>2015</v>
      </c>
      <c r="V35" t="str">
        <f t="shared" si="5"/>
        <v>October</v>
      </c>
    </row>
    <row r="36" spans="1:22" ht="75" x14ac:dyDescent="0.2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7994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  <c r="U36" t="str">
        <f t="shared" si="4"/>
        <v>2014</v>
      </c>
      <c r="V36" t="str">
        <f t="shared" si="5"/>
        <v>July</v>
      </c>
    </row>
    <row r="37" spans="1:22" ht="75" x14ac:dyDescent="0.2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7994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  <c r="U37" t="str">
        <f t="shared" si="4"/>
        <v>2015</v>
      </c>
      <c r="V37" t="str">
        <f t="shared" si="5"/>
        <v>April</v>
      </c>
    </row>
    <row r="38" spans="1:22" ht="45" x14ac:dyDescent="0.2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7994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  <c r="U38" t="str">
        <f t="shared" si="4"/>
        <v>2015</v>
      </c>
      <c r="V38" t="str">
        <f t="shared" si="5"/>
        <v>March</v>
      </c>
    </row>
    <row r="39" spans="1:22" ht="75" x14ac:dyDescent="0.2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7994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  <c r="U39" t="str">
        <f t="shared" si="4"/>
        <v>2015</v>
      </c>
      <c r="V39" t="str">
        <f t="shared" si="5"/>
        <v>January</v>
      </c>
    </row>
    <row r="40" spans="1:22" ht="60" x14ac:dyDescent="0.2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7994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  <c r="U40" t="str">
        <f t="shared" si="4"/>
        <v>2013</v>
      </c>
      <c r="V40" t="str">
        <f t="shared" si="5"/>
        <v>April</v>
      </c>
    </row>
    <row r="41" spans="1:22" ht="75" x14ac:dyDescent="0.2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7994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  <c r="U41" t="str">
        <f t="shared" si="4"/>
        <v>2014</v>
      </c>
      <c r="V41" t="str">
        <f t="shared" si="5"/>
        <v>April</v>
      </c>
    </row>
    <row r="42" spans="1:22" ht="75" x14ac:dyDescent="0.2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7994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  <c r="U42" t="str">
        <f t="shared" si="4"/>
        <v>2014</v>
      </c>
      <c r="V42" t="str">
        <f t="shared" si="5"/>
        <v>May</v>
      </c>
    </row>
    <row r="43" spans="1:22" ht="75" x14ac:dyDescent="0.2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7994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  <c r="U43" t="str">
        <f t="shared" si="4"/>
        <v>2014</v>
      </c>
      <c r="V43" t="str">
        <f t="shared" si="5"/>
        <v>September</v>
      </c>
    </row>
    <row r="44" spans="1:22" ht="75" x14ac:dyDescent="0.2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7994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  <c r="U44" t="str">
        <f t="shared" si="4"/>
        <v>2014</v>
      </c>
      <c r="V44" t="str">
        <f t="shared" si="5"/>
        <v>November</v>
      </c>
    </row>
    <row r="45" spans="1:22" ht="75" x14ac:dyDescent="0.2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7994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  <c r="U45" t="str">
        <f t="shared" si="4"/>
        <v>2014</v>
      </c>
      <c r="V45" t="str">
        <f t="shared" si="5"/>
        <v>June</v>
      </c>
    </row>
    <row r="46" spans="1:22" ht="75" x14ac:dyDescent="0.2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7994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  <c r="U46" t="str">
        <f t="shared" si="4"/>
        <v>2014</v>
      </c>
      <c r="V46" t="str">
        <f t="shared" si="5"/>
        <v>August</v>
      </c>
    </row>
    <row r="47" spans="1:22" ht="75" x14ac:dyDescent="0.2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7994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  <c r="U47" t="str">
        <f t="shared" si="4"/>
        <v>2016</v>
      </c>
      <c r="V47" t="str">
        <f t="shared" si="5"/>
        <v>March</v>
      </c>
    </row>
    <row r="48" spans="1:22" ht="60" x14ac:dyDescent="0.2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7994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  <c r="U48" t="str">
        <f t="shared" si="4"/>
        <v>2015</v>
      </c>
      <c r="V48" t="str">
        <f t="shared" si="5"/>
        <v>November</v>
      </c>
    </row>
    <row r="49" spans="1:22" ht="75" x14ac:dyDescent="0.2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7994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  <c r="U49" t="str">
        <f t="shared" si="4"/>
        <v>2014</v>
      </c>
      <c r="V49" t="str">
        <f t="shared" si="5"/>
        <v>October</v>
      </c>
    </row>
    <row r="50" spans="1:22" ht="75" x14ac:dyDescent="0.2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7994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  <c r="U50" t="str">
        <f t="shared" si="4"/>
        <v>2015</v>
      </c>
      <c r="V50" t="str">
        <f t="shared" si="5"/>
        <v>January</v>
      </c>
    </row>
    <row r="51" spans="1:22" ht="30" x14ac:dyDescent="0.2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7994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  <c r="U51" t="str">
        <f t="shared" si="4"/>
        <v>2015</v>
      </c>
      <c r="V51" t="str">
        <f t="shared" si="5"/>
        <v>September</v>
      </c>
    </row>
    <row r="52" spans="1:22" ht="60" x14ac:dyDescent="0.2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7994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  <c r="U52" t="str">
        <f t="shared" si="4"/>
        <v>2014</v>
      </c>
      <c r="V52" t="str">
        <f t="shared" si="5"/>
        <v>December</v>
      </c>
    </row>
    <row r="53" spans="1:22" ht="75" x14ac:dyDescent="0.2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7994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  <c r="U53" t="str">
        <f t="shared" si="4"/>
        <v>2015</v>
      </c>
      <c r="V53" t="str">
        <f t="shared" si="5"/>
        <v>July</v>
      </c>
    </row>
    <row r="54" spans="1:22" ht="75" x14ac:dyDescent="0.2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7994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  <c r="U54" t="str">
        <f t="shared" si="4"/>
        <v>2014</v>
      </c>
      <c r="V54" t="str">
        <f t="shared" si="5"/>
        <v>June</v>
      </c>
    </row>
    <row r="55" spans="1:22" ht="45" x14ac:dyDescent="0.2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7994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  <c r="U55" t="str">
        <f t="shared" si="4"/>
        <v>2014</v>
      </c>
      <c r="V55" t="str">
        <f t="shared" si="5"/>
        <v>March</v>
      </c>
    </row>
    <row r="56" spans="1:22" ht="75" x14ac:dyDescent="0.2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7994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  <c r="U56" t="str">
        <f t="shared" si="4"/>
        <v>2015</v>
      </c>
      <c r="V56" t="str">
        <f t="shared" si="5"/>
        <v>November</v>
      </c>
    </row>
    <row r="57" spans="1:22" ht="60" x14ac:dyDescent="0.2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7994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  <c r="U57" t="str">
        <f t="shared" si="4"/>
        <v>2016</v>
      </c>
      <c r="V57" t="str">
        <f t="shared" si="5"/>
        <v>May</v>
      </c>
    </row>
    <row r="58" spans="1:22" ht="45" x14ac:dyDescent="0.2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7994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  <c r="U58" t="str">
        <f t="shared" si="4"/>
        <v>2015</v>
      </c>
      <c r="V58" t="str">
        <f t="shared" si="5"/>
        <v>May</v>
      </c>
    </row>
    <row r="59" spans="1:22" ht="75" x14ac:dyDescent="0.2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7994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  <c r="U59" t="str">
        <f t="shared" si="4"/>
        <v>2015</v>
      </c>
      <c r="V59" t="str">
        <f t="shared" si="5"/>
        <v>March</v>
      </c>
    </row>
    <row r="60" spans="1:22" ht="60" x14ac:dyDescent="0.2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7994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  <c r="U60" t="str">
        <f t="shared" si="4"/>
        <v>2014</v>
      </c>
      <c r="V60" t="str">
        <f t="shared" si="5"/>
        <v>October</v>
      </c>
    </row>
    <row r="61" spans="1:22" ht="75" x14ac:dyDescent="0.2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7994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  <c r="U61" t="str">
        <f t="shared" si="4"/>
        <v>2015</v>
      </c>
      <c r="V61" t="str">
        <f t="shared" si="5"/>
        <v>August</v>
      </c>
    </row>
    <row r="62" spans="1:22" ht="60" x14ac:dyDescent="0.2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7995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  <c r="U62" t="str">
        <f t="shared" si="4"/>
        <v>2014</v>
      </c>
      <c r="V62" t="str">
        <f t="shared" si="5"/>
        <v>March</v>
      </c>
    </row>
    <row r="63" spans="1:22" ht="75" x14ac:dyDescent="0.2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7995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  <c r="U63" t="str">
        <f t="shared" si="4"/>
        <v>2013</v>
      </c>
      <c r="V63" t="str">
        <f t="shared" si="5"/>
        <v>May</v>
      </c>
    </row>
    <row r="64" spans="1:22" ht="75" x14ac:dyDescent="0.2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7995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  <c r="U64" t="str">
        <f t="shared" si="4"/>
        <v>2013</v>
      </c>
      <c r="V64" t="str">
        <f t="shared" si="5"/>
        <v>February</v>
      </c>
    </row>
    <row r="65" spans="1:22" ht="75" x14ac:dyDescent="0.2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7995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  <c r="U65" t="str">
        <f t="shared" si="4"/>
        <v>2013</v>
      </c>
      <c r="V65" t="str">
        <f t="shared" si="5"/>
        <v>December</v>
      </c>
    </row>
    <row r="66" spans="1:22" ht="75" x14ac:dyDescent="0.2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7995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  <c r="U66" t="str">
        <f t="shared" si="4"/>
        <v>2013</v>
      </c>
      <c r="V66" t="str">
        <f t="shared" si="5"/>
        <v>June</v>
      </c>
    </row>
    <row r="67" spans="1:22" ht="60" x14ac:dyDescent="0.2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7995</v>
      </c>
      <c r="O67">
        <f t="shared" ref="O67:O130" si="6">ROUND((E67/D67)*100,2)</f>
        <v>107.53</v>
      </c>
      <c r="P67">
        <f t="shared" ref="P67:P130" si="7">IF(L67&gt;0,ROUND(E67/L67,2),0)</f>
        <v>132.05000000000001</v>
      </c>
      <c r="Q67" t="s">
        <v>8310</v>
      </c>
      <c r="R67" t="s">
        <v>8312</v>
      </c>
      <c r="S67" s="11">
        <f t="shared" ref="S67:S130" si="8">(((J67/60)/60)/24)+DATE(1970,1,1)</f>
        <v>41835.821226851855</v>
      </c>
      <c r="T67" s="11">
        <f t="shared" ref="T67:T130" si="9">(((I67/60)/60)/24)+DATE(1970,1,1)</f>
        <v>41862.249305555553</v>
      </c>
      <c r="U67" t="str">
        <f t="shared" ref="U67:U130" si="10">TEXT(S67,"yyyy")</f>
        <v>2014</v>
      </c>
      <c r="V67" t="str">
        <f t="shared" ref="V67:V130" si="11">TEXT(S67,"mmmm")</f>
        <v>July</v>
      </c>
    </row>
    <row r="68" spans="1:22" ht="45" x14ac:dyDescent="0.2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7995</v>
      </c>
      <c r="O68">
        <f t="shared" si="6"/>
        <v>118.6</v>
      </c>
      <c r="P68">
        <f t="shared" si="7"/>
        <v>91.23</v>
      </c>
      <c r="Q68" t="s">
        <v>8310</v>
      </c>
      <c r="R68" t="s">
        <v>8312</v>
      </c>
      <c r="S68" s="11">
        <f t="shared" si="8"/>
        <v>42539.849768518514</v>
      </c>
      <c r="T68" s="11">
        <f t="shared" si="9"/>
        <v>42569.849768518514</v>
      </c>
      <c r="U68" t="str">
        <f t="shared" si="10"/>
        <v>2016</v>
      </c>
      <c r="V68" t="str">
        <f t="shared" si="11"/>
        <v>June</v>
      </c>
    </row>
    <row r="69" spans="1:22" ht="75" x14ac:dyDescent="0.2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7995</v>
      </c>
      <c r="O69">
        <f t="shared" si="6"/>
        <v>116.25</v>
      </c>
      <c r="P69">
        <f t="shared" si="7"/>
        <v>116.25</v>
      </c>
      <c r="Q69" t="s">
        <v>8310</v>
      </c>
      <c r="R69" t="s">
        <v>8312</v>
      </c>
      <c r="S69" s="11">
        <f t="shared" si="8"/>
        <v>41075.583379629628</v>
      </c>
      <c r="T69" s="11">
        <f t="shared" si="9"/>
        <v>41105.583379629628</v>
      </c>
      <c r="U69" t="str">
        <f t="shared" si="10"/>
        <v>2012</v>
      </c>
      <c r="V69" t="str">
        <f t="shared" si="11"/>
        <v>June</v>
      </c>
    </row>
    <row r="70" spans="1:22" ht="75" x14ac:dyDescent="0.2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7995</v>
      </c>
      <c r="O70">
        <f t="shared" si="6"/>
        <v>127.17</v>
      </c>
      <c r="P70">
        <f t="shared" si="7"/>
        <v>21.19</v>
      </c>
      <c r="Q70" t="s">
        <v>8310</v>
      </c>
      <c r="R70" t="s">
        <v>8312</v>
      </c>
      <c r="S70" s="11">
        <f t="shared" si="8"/>
        <v>41663.569340277776</v>
      </c>
      <c r="T70" s="11">
        <f t="shared" si="9"/>
        <v>41693.569340277776</v>
      </c>
      <c r="U70" t="str">
        <f t="shared" si="10"/>
        <v>2014</v>
      </c>
      <c r="V70" t="str">
        <f t="shared" si="11"/>
        <v>January</v>
      </c>
    </row>
    <row r="71" spans="1:22" ht="75" x14ac:dyDescent="0.2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7995</v>
      </c>
      <c r="O71">
        <f t="shared" si="6"/>
        <v>110.94</v>
      </c>
      <c r="P71">
        <f t="shared" si="7"/>
        <v>62.33</v>
      </c>
      <c r="Q71" t="s">
        <v>8310</v>
      </c>
      <c r="R71" t="s">
        <v>8312</v>
      </c>
      <c r="S71" s="11">
        <f t="shared" si="8"/>
        <v>40786.187789351854</v>
      </c>
      <c r="T71" s="11">
        <f t="shared" si="9"/>
        <v>40818.290972222225</v>
      </c>
      <c r="U71" t="str">
        <f t="shared" si="10"/>
        <v>2011</v>
      </c>
      <c r="V71" t="str">
        <f t="shared" si="11"/>
        <v>August</v>
      </c>
    </row>
    <row r="72" spans="1:22" ht="75" x14ac:dyDescent="0.2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7995</v>
      </c>
      <c r="O72">
        <f t="shared" si="6"/>
        <v>127.2</v>
      </c>
      <c r="P72">
        <f t="shared" si="7"/>
        <v>37.409999999999997</v>
      </c>
      <c r="Q72" t="s">
        <v>8310</v>
      </c>
      <c r="R72" t="s">
        <v>8312</v>
      </c>
      <c r="S72" s="11">
        <f t="shared" si="8"/>
        <v>40730.896354166667</v>
      </c>
      <c r="T72" s="11">
        <f t="shared" si="9"/>
        <v>40790.896354166667</v>
      </c>
      <c r="U72" t="str">
        <f t="shared" si="10"/>
        <v>2011</v>
      </c>
      <c r="V72" t="str">
        <f t="shared" si="11"/>
        <v>July</v>
      </c>
    </row>
    <row r="73" spans="1:22" ht="75" x14ac:dyDescent="0.2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7995</v>
      </c>
      <c r="O73">
        <f t="shared" si="6"/>
        <v>123.94</v>
      </c>
      <c r="P73">
        <f t="shared" si="7"/>
        <v>69.72</v>
      </c>
      <c r="Q73" t="s">
        <v>8310</v>
      </c>
      <c r="R73" t="s">
        <v>8312</v>
      </c>
      <c r="S73" s="11">
        <f t="shared" si="8"/>
        <v>40997.271493055552</v>
      </c>
      <c r="T73" s="11">
        <f t="shared" si="9"/>
        <v>41057.271493055552</v>
      </c>
      <c r="U73" t="str">
        <f t="shared" si="10"/>
        <v>2012</v>
      </c>
      <c r="V73" t="str">
        <f t="shared" si="11"/>
        <v>March</v>
      </c>
    </row>
    <row r="74" spans="1:22" ht="75" x14ac:dyDescent="0.2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7995</v>
      </c>
      <c r="O74">
        <f t="shared" si="6"/>
        <v>108.41</v>
      </c>
      <c r="P74">
        <f t="shared" si="7"/>
        <v>58.17</v>
      </c>
      <c r="Q74" t="s">
        <v>8310</v>
      </c>
      <c r="R74" t="s">
        <v>8312</v>
      </c>
      <c r="S74" s="11">
        <f t="shared" si="8"/>
        <v>41208.010196759256</v>
      </c>
      <c r="T74" s="11">
        <f t="shared" si="9"/>
        <v>41228</v>
      </c>
      <c r="U74" t="str">
        <f t="shared" si="10"/>
        <v>2012</v>
      </c>
      <c r="V74" t="str">
        <f t="shared" si="11"/>
        <v>October</v>
      </c>
    </row>
    <row r="75" spans="1:22" ht="75" x14ac:dyDescent="0.2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7995</v>
      </c>
      <c r="O75">
        <f t="shared" si="6"/>
        <v>100</v>
      </c>
      <c r="P75">
        <f t="shared" si="7"/>
        <v>50</v>
      </c>
      <c r="Q75" t="s">
        <v>8310</v>
      </c>
      <c r="R75" t="s">
        <v>8312</v>
      </c>
      <c r="S75" s="11">
        <f t="shared" si="8"/>
        <v>40587.75675925926</v>
      </c>
      <c r="T75" s="11">
        <f t="shared" si="9"/>
        <v>40666.165972222225</v>
      </c>
      <c r="U75" t="str">
        <f t="shared" si="10"/>
        <v>2011</v>
      </c>
      <c r="V75" t="str">
        <f t="shared" si="11"/>
        <v>February</v>
      </c>
    </row>
    <row r="76" spans="1:22" ht="75" x14ac:dyDescent="0.2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7995</v>
      </c>
      <c r="O76">
        <f t="shared" si="6"/>
        <v>112.93</v>
      </c>
      <c r="P76">
        <f t="shared" si="7"/>
        <v>19.47</v>
      </c>
      <c r="Q76" t="s">
        <v>8310</v>
      </c>
      <c r="R76" t="s">
        <v>8312</v>
      </c>
      <c r="S76" s="11">
        <f t="shared" si="8"/>
        <v>42360.487210648149</v>
      </c>
      <c r="T76" s="11">
        <f t="shared" si="9"/>
        <v>42390.487210648149</v>
      </c>
      <c r="U76" t="str">
        <f t="shared" si="10"/>
        <v>2015</v>
      </c>
      <c r="V76" t="str">
        <f t="shared" si="11"/>
        <v>December</v>
      </c>
    </row>
    <row r="77" spans="1:22" ht="60" x14ac:dyDescent="0.2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7995</v>
      </c>
      <c r="O77">
        <f t="shared" si="6"/>
        <v>115.43</v>
      </c>
      <c r="P77">
        <f t="shared" si="7"/>
        <v>85.96</v>
      </c>
      <c r="Q77" t="s">
        <v>8310</v>
      </c>
      <c r="R77" t="s">
        <v>8312</v>
      </c>
      <c r="S77" s="11">
        <f t="shared" si="8"/>
        <v>41357.209166666667</v>
      </c>
      <c r="T77" s="11">
        <f t="shared" si="9"/>
        <v>41387.209166666667</v>
      </c>
      <c r="U77" t="str">
        <f t="shared" si="10"/>
        <v>2013</v>
      </c>
      <c r="V77" t="str">
        <f t="shared" si="11"/>
        <v>March</v>
      </c>
    </row>
    <row r="78" spans="1:22" ht="75" x14ac:dyDescent="0.2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7995</v>
      </c>
      <c r="O78">
        <f t="shared" si="6"/>
        <v>153.33000000000001</v>
      </c>
      <c r="P78">
        <f t="shared" si="7"/>
        <v>30.67</v>
      </c>
      <c r="Q78" t="s">
        <v>8310</v>
      </c>
      <c r="R78" t="s">
        <v>8312</v>
      </c>
      <c r="S78" s="11">
        <f t="shared" si="8"/>
        <v>40844.691643518519</v>
      </c>
      <c r="T78" s="11">
        <f t="shared" si="9"/>
        <v>40904.733310185184</v>
      </c>
      <c r="U78" t="str">
        <f t="shared" si="10"/>
        <v>2011</v>
      </c>
      <c r="V78" t="str">
        <f t="shared" si="11"/>
        <v>October</v>
      </c>
    </row>
    <row r="79" spans="1:22" ht="60" x14ac:dyDescent="0.2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7995</v>
      </c>
      <c r="O79">
        <f t="shared" si="6"/>
        <v>392.5</v>
      </c>
      <c r="P79">
        <f t="shared" si="7"/>
        <v>60.38</v>
      </c>
      <c r="Q79" t="s">
        <v>8310</v>
      </c>
      <c r="R79" t="s">
        <v>8312</v>
      </c>
      <c r="S79" s="11">
        <f t="shared" si="8"/>
        <v>40997.144872685189</v>
      </c>
      <c r="T79" s="11">
        <f t="shared" si="9"/>
        <v>41050.124305555553</v>
      </c>
      <c r="U79" t="str">
        <f t="shared" si="10"/>
        <v>2012</v>
      </c>
      <c r="V79" t="str">
        <f t="shared" si="11"/>
        <v>March</v>
      </c>
    </row>
    <row r="80" spans="1:22" ht="105" x14ac:dyDescent="0.2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7995</v>
      </c>
      <c r="O80">
        <f t="shared" si="6"/>
        <v>2702</v>
      </c>
      <c r="P80">
        <f t="shared" si="7"/>
        <v>38.6</v>
      </c>
      <c r="Q80" t="s">
        <v>8310</v>
      </c>
      <c r="R80" t="s">
        <v>8312</v>
      </c>
      <c r="S80" s="11">
        <f t="shared" si="8"/>
        <v>42604.730567129634</v>
      </c>
      <c r="T80" s="11">
        <f t="shared" si="9"/>
        <v>42614.730567129634</v>
      </c>
      <c r="U80" t="str">
        <f t="shared" si="10"/>
        <v>2016</v>
      </c>
      <c r="V80" t="str">
        <f t="shared" si="11"/>
        <v>August</v>
      </c>
    </row>
    <row r="81" spans="1:22" ht="60" x14ac:dyDescent="0.2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7995</v>
      </c>
      <c r="O81">
        <f t="shared" si="6"/>
        <v>127</v>
      </c>
      <c r="P81">
        <f t="shared" si="7"/>
        <v>40.270000000000003</v>
      </c>
      <c r="Q81" t="s">
        <v>8310</v>
      </c>
      <c r="R81" t="s">
        <v>8312</v>
      </c>
      <c r="S81" s="11">
        <f t="shared" si="8"/>
        <v>41724.776539351849</v>
      </c>
      <c r="T81" s="11">
        <f t="shared" si="9"/>
        <v>41754.776539351849</v>
      </c>
      <c r="U81" t="str">
        <f t="shared" si="10"/>
        <v>2014</v>
      </c>
      <c r="V81" t="str">
        <f t="shared" si="11"/>
        <v>March</v>
      </c>
    </row>
    <row r="82" spans="1:22" ht="60" x14ac:dyDescent="0.2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7995</v>
      </c>
      <c r="O82">
        <f t="shared" si="6"/>
        <v>107.25</v>
      </c>
      <c r="P82">
        <f t="shared" si="7"/>
        <v>273.83</v>
      </c>
      <c r="Q82" t="s">
        <v>8310</v>
      </c>
      <c r="R82" t="s">
        <v>8312</v>
      </c>
      <c r="S82" s="11">
        <f t="shared" si="8"/>
        <v>41583.083981481483</v>
      </c>
      <c r="T82" s="11">
        <f t="shared" si="9"/>
        <v>41618.083981481483</v>
      </c>
      <c r="U82" t="str">
        <f t="shared" si="10"/>
        <v>2013</v>
      </c>
      <c r="V82" t="str">
        <f t="shared" si="11"/>
        <v>November</v>
      </c>
    </row>
    <row r="83" spans="1:22" ht="75" x14ac:dyDescent="0.2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7995</v>
      </c>
      <c r="O83">
        <f t="shared" si="6"/>
        <v>198</v>
      </c>
      <c r="P83">
        <f t="shared" si="7"/>
        <v>53.04</v>
      </c>
      <c r="Q83" t="s">
        <v>8310</v>
      </c>
      <c r="R83" t="s">
        <v>8312</v>
      </c>
      <c r="S83" s="11">
        <f t="shared" si="8"/>
        <v>41100.158877314818</v>
      </c>
      <c r="T83" s="11">
        <f t="shared" si="9"/>
        <v>41104.126388888886</v>
      </c>
      <c r="U83" t="str">
        <f t="shared" si="10"/>
        <v>2012</v>
      </c>
      <c r="V83" t="str">
        <f t="shared" si="11"/>
        <v>July</v>
      </c>
    </row>
    <row r="84" spans="1:22" ht="60" x14ac:dyDescent="0.2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7995</v>
      </c>
      <c r="O84">
        <f t="shared" si="6"/>
        <v>100.01</v>
      </c>
      <c r="P84">
        <f t="shared" si="7"/>
        <v>40.01</v>
      </c>
      <c r="Q84" t="s">
        <v>8310</v>
      </c>
      <c r="R84" t="s">
        <v>8312</v>
      </c>
      <c r="S84" s="11">
        <f t="shared" si="8"/>
        <v>40795.820150462961</v>
      </c>
      <c r="T84" s="11">
        <f t="shared" si="9"/>
        <v>40825.820150462961</v>
      </c>
      <c r="U84" t="str">
        <f t="shared" si="10"/>
        <v>2011</v>
      </c>
      <c r="V84" t="str">
        <f t="shared" si="11"/>
        <v>September</v>
      </c>
    </row>
    <row r="85" spans="1:22" ht="75" x14ac:dyDescent="0.2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7995</v>
      </c>
      <c r="O85">
        <f t="shared" si="6"/>
        <v>102.5</v>
      </c>
      <c r="P85">
        <f t="shared" si="7"/>
        <v>15.77</v>
      </c>
      <c r="Q85" t="s">
        <v>8310</v>
      </c>
      <c r="R85" t="s">
        <v>8312</v>
      </c>
      <c r="S85" s="11">
        <f t="shared" si="8"/>
        <v>42042.615613425922</v>
      </c>
      <c r="T85" s="11">
        <f t="shared" si="9"/>
        <v>42057.479166666672</v>
      </c>
      <c r="U85" t="str">
        <f t="shared" si="10"/>
        <v>2015</v>
      </c>
      <c r="V85" t="str">
        <f t="shared" si="11"/>
        <v>February</v>
      </c>
    </row>
    <row r="86" spans="1:22" ht="60" x14ac:dyDescent="0.2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7995</v>
      </c>
      <c r="O86">
        <f t="shared" si="6"/>
        <v>100</v>
      </c>
      <c r="P86">
        <f t="shared" si="7"/>
        <v>71.430000000000007</v>
      </c>
      <c r="Q86" t="s">
        <v>8310</v>
      </c>
      <c r="R86" t="s">
        <v>8312</v>
      </c>
      <c r="S86" s="11">
        <f t="shared" si="8"/>
        <v>40648.757939814815</v>
      </c>
      <c r="T86" s="11">
        <f t="shared" si="9"/>
        <v>40678.757939814815</v>
      </c>
      <c r="U86" t="str">
        <f t="shared" si="10"/>
        <v>2011</v>
      </c>
      <c r="V86" t="str">
        <f t="shared" si="11"/>
        <v>April</v>
      </c>
    </row>
    <row r="87" spans="1:22" ht="75" x14ac:dyDescent="0.2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7995</v>
      </c>
      <c r="O87">
        <f t="shared" si="6"/>
        <v>125.5</v>
      </c>
      <c r="P87">
        <f t="shared" si="7"/>
        <v>71.709999999999994</v>
      </c>
      <c r="Q87" t="s">
        <v>8310</v>
      </c>
      <c r="R87" t="s">
        <v>8312</v>
      </c>
      <c r="S87" s="11">
        <f t="shared" si="8"/>
        <v>40779.125428240739</v>
      </c>
      <c r="T87" s="11">
        <f t="shared" si="9"/>
        <v>40809.125428240739</v>
      </c>
      <c r="U87" t="str">
        <f t="shared" si="10"/>
        <v>2011</v>
      </c>
      <c r="V87" t="str">
        <f t="shared" si="11"/>
        <v>August</v>
      </c>
    </row>
    <row r="88" spans="1:22" ht="75" x14ac:dyDescent="0.2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7995</v>
      </c>
      <c r="O88">
        <f t="shared" si="6"/>
        <v>106.47</v>
      </c>
      <c r="P88">
        <f t="shared" si="7"/>
        <v>375.76</v>
      </c>
      <c r="Q88" t="s">
        <v>8310</v>
      </c>
      <c r="R88" t="s">
        <v>8312</v>
      </c>
      <c r="S88" s="11">
        <f t="shared" si="8"/>
        <v>42291.556076388893</v>
      </c>
      <c r="T88" s="11">
        <f t="shared" si="9"/>
        <v>42365.59774305555</v>
      </c>
      <c r="U88" t="str">
        <f t="shared" si="10"/>
        <v>2015</v>
      </c>
      <c r="V88" t="str">
        <f t="shared" si="11"/>
        <v>October</v>
      </c>
    </row>
    <row r="89" spans="1:22" ht="60" x14ac:dyDescent="0.2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7995</v>
      </c>
      <c r="O89">
        <f t="shared" si="6"/>
        <v>104.6</v>
      </c>
      <c r="P89">
        <f t="shared" si="7"/>
        <v>104.6</v>
      </c>
      <c r="Q89" t="s">
        <v>8310</v>
      </c>
      <c r="R89" t="s">
        <v>8312</v>
      </c>
      <c r="S89" s="11">
        <f t="shared" si="8"/>
        <v>40322.53938657407</v>
      </c>
      <c r="T89" s="11">
        <f t="shared" si="9"/>
        <v>40332.070138888892</v>
      </c>
      <c r="U89" t="str">
        <f t="shared" si="10"/>
        <v>2010</v>
      </c>
      <c r="V89" t="str">
        <f t="shared" si="11"/>
        <v>May</v>
      </c>
    </row>
    <row r="90" spans="1:22" ht="75" x14ac:dyDescent="0.2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7995</v>
      </c>
      <c r="O90">
        <f t="shared" si="6"/>
        <v>102.86</v>
      </c>
      <c r="P90">
        <f t="shared" si="7"/>
        <v>60</v>
      </c>
      <c r="Q90" t="s">
        <v>8310</v>
      </c>
      <c r="R90" t="s">
        <v>8312</v>
      </c>
      <c r="S90" s="11">
        <f t="shared" si="8"/>
        <v>41786.65892361111</v>
      </c>
      <c r="T90" s="11">
        <f t="shared" si="9"/>
        <v>41812.65892361111</v>
      </c>
      <c r="U90" t="str">
        <f t="shared" si="10"/>
        <v>2014</v>
      </c>
      <c r="V90" t="str">
        <f t="shared" si="11"/>
        <v>May</v>
      </c>
    </row>
    <row r="91" spans="1:22" ht="60" x14ac:dyDescent="0.2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7995</v>
      </c>
      <c r="O91">
        <f t="shared" si="6"/>
        <v>115.07</v>
      </c>
      <c r="P91">
        <f t="shared" si="7"/>
        <v>123.29</v>
      </c>
      <c r="Q91" t="s">
        <v>8310</v>
      </c>
      <c r="R91" t="s">
        <v>8312</v>
      </c>
      <c r="S91" s="11">
        <f t="shared" si="8"/>
        <v>41402.752222222225</v>
      </c>
      <c r="T91" s="11">
        <f t="shared" si="9"/>
        <v>41427.752222222225</v>
      </c>
      <c r="U91" t="str">
        <f t="shared" si="10"/>
        <v>2013</v>
      </c>
      <c r="V91" t="str">
        <f t="shared" si="11"/>
        <v>May</v>
      </c>
    </row>
    <row r="92" spans="1:22" ht="75" x14ac:dyDescent="0.2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7995</v>
      </c>
      <c r="O92">
        <f t="shared" si="6"/>
        <v>100.4</v>
      </c>
      <c r="P92">
        <f t="shared" si="7"/>
        <v>31.38</v>
      </c>
      <c r="Q92" t="s">
        <v>8310</v>
      </c>
      <c r="R92" t="s">
        <v>8312</v>
      </c>
      <c r="S92" s="11">
        <f t="shared" si="8"/>
        <v>40706.297442129631</v>
      </c>
      <c r="T92" s="11">
        <f t="shared" si="9"/>
        <v>40736.297442129631</v>
      </c>
      <c r="U92" t="str">
        <f t="shared" si="10"/>
        <v>2011</v>
      </c>
      <c r="V92" t="str">
        <f t="shared" si="11"/>
        <v>June</v>
      </c>
    </row>
    <row r="93" spans="1:22" ht="75" x14ac:dyDescent="0.2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7995</v>
      </c>
      <c r="O93">
        <f t="shared" si="6"/>
        <v>120</v>
      </c>
      <c r="P93">
        <f t="shared" si="7"/>
        <v>78.260000000000005</v>
      </c>
      <c r="Q93" t="s">
        <v>8310</v>
      </c>
      <c r="R93" t="s">
        <v>8312</v>
      </c>
      <c r="S93" s="11">
        <f t="shared" si="8"/>
        <v>40619.402361111112</v>
      </c>
      <c r="T93" s="11">
        <f t="shared" si="9"/>
        <v>40680.402361111112</v>
      </c>
      <c r="U93" t="str">
        <f t="shared" si="10"/>
        <v>2011</v>
      </c>
      <c r="V93" t="str">
        <f t="shared" si="11"/>
        <v>March</v>
      </c>
    </row>
    <row r="94" spans="1:22" ht="75" x14ac:dyDescent="0.2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7995</v>
      </c>
      <c r="O94">
        <f t="shared" si="6"/>
        <v>105.2</v>
      </c>
      <c r="P94">
        <f t="shared" si="7"/>
        <v>122.33</v>
      </c>
      <c r="Q94" t="s">
        <v>8310</v>
      </c>
      <c r="R94" t="s">
        <v>8312</v>
      </c>
      <c r="S94" s="11">
        <f t="shared" si="8"/>
        <v>42721.198877314819</v>
      </c>
      <c r="T94" s="11">
        <f t="shared" si="9"/>
        <v>42767.333333333328</v>
      </c>
      <c r="U94" t="str">
        <f t="shared" si="10"/>
        <v>2016</v>
      </c>
      <c r="V94" t="str">
        <f t="shared" si="11"/>
        <v>December</v>
      </c>
    </row>
    <row r="95" spans="1:22" ht="75" x14ac:dyDescent="0.2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7995</v>
      </c>
      <c r="O95">
        <f t="shared" si="6"/>
        <v>110.6</v>
      </c>
      <c r="P95">
        <f t="shared" si="7"/>
        <v>73.73</v>
      </c>
      <c r="Q95" t="s">
        <v>8310</v>
      </c>
      <c r="R95" t="s">
        <v>8312</v>
      </c>
      <c r="S95" s="11">
        <f t="shared" si="8"/>
        <v>41065.858067129629</v>
      </c>
      <c r="T95" s="11">
        <f t="shared" si="9"/>
        <v>41093.875</v>
      </c>
      <c r="U95" t="str">
        <f t="shared" si="10"/>
        <v>2012</v>
      </c>
      <c r="V95" t="str">
        <f t="shared" si="11"/>
        <v>June</v>
      </c>
    </row>
    <row r="96" spans="1:22" ht="75" x14ac:dyDescent="0.2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7995</v>
      </c>
      <c r="O96">
        <f t="shared" si="6"/>
        <v>104</v>
      </c>
      <c r="P96">
        <f t="shared" si="7"/>
        <v>21.67</v>
      </c>
      <c r="Q96" t="s">
        <v>8310</v>
      </c>
      <c r="R96" t="s">
        <v>8312</v>
      </c>
      <c r="S96" s="11">
        <f t="shared" si="8"/>
        <v>41716.717847222222</v>
      </c>
      <c r="T96" s="11">
        <f t="shared" si="9"/>
        <v>41736.717847222222</v>
      </c>
      <c r="U96" t="str">
        <f t="shared" si="10"/>
        <v>2014</v>
      </c>
      <c r="V96" t="str">
        <f t="shared" si="11"/>
        <v>March</v>
      </c>
    </row>
    <row r="97" spans="1:22" ht="75" x14ac:dyDescent="0.2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7995</v>
      </c>
      <c r="O97">
        <f t="shared" si="6"/>
        <v>131.43</v>
      </c>
      <c r="P97">
        <f t="shared" si="7"/>
        <v>21.9</v>
      </c>
      <c r="Q97" t="s">
        <v>8310</v>
      </c>
      <c r="R97" t="s">
        <v>8312</v>
      </c>
      <c r="S97" s="11">
        <f t="shared" si="8"/>
        <v>40935.005104166667</v>
      </c>
      <c r="T97" s="11">
        <f t="shared" si="9"/>
        <v>40965.005104166667</v>
      </c>
      <c r="U97" t="str">
        <f t="shared" si="10"/>
        <v>2012</v>
      </c>
      <c r="V97" t="str">
        <f t="shared" si="11"/>
        <v>January</v>
      </c>
    </row>
    <row r="98" spans="1:22" ht="75" x14ac:dyDescent="0.2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7995</v>
      </c>
      <c r="O98">
        <f t="shared" si="6"/>
        <v>114.67</v>
      </c>
      <c r="P98">
        <f t="shared" si="7"/>
        <v>50.59</v>
      </c>
      <c r="Q98" t="s">
        <v>8310</v>
      </c>
      <c r="R98" t="s">
        <v>8312</v>
      </c>
      <c r="S98" s="11">
        <f t="shared" si="8"/>
        <v>40324.662511574075</v>
      </c>
      <c r="T98" s="11">
        <f t="shared" si="9"/>
        <v>40391.125</v>
      </c>
      <c r="U98" t="str">
        <f t="shared" si="10"/>
        <v>2010</v>
      </c>
      <c r="V98" t="str">
        <f t="shared" si="11"/>
        <v>May</v>
      </c>
    </row>
    <row r="99" spans="1:22" ht="75" x14ac:dyDescent="0.2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7995</v>
      </c>
      <c r="O99">
        <f t="shared" si="6"/>
        <v>106.25</v>
      </c>
      <c r="P99">
        <f t="shared" si="7"/>
        <v>53.13</v>
      </c>
      <c r="Q99" t="s">
        <v>8310</v>
      </c>
      <c r="R99" t="s">
        <v>8312</v>
      </c>
      <c r="S99" s="11">
        <f t="shared" si="8"/>
        <v>40706.135208333333</v>
      </c>
      <c r="T99" s="11">
        <f t="shared" si="9"/>
        <v>40736.135208333333</v>
      </c>
      <c r="U99" t="str">
        <f t="shared" si="10"/>
        <v>2011</v>
      </c>
      <c r="V99" t="str">
        <f t="shared" si="11"/>
        <v>June</v>
      </c>
    </row>
    <row r="100" spans="1:22" ht="75" x14ac:dyDescent="0.2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7995</v>
      </c>
      <c r="O100">
        <f t="shared" si="6"/>
        <v>106.25</v>
      </c>
      <c r="P100">
        <f t="shared" si="7"/>
        <v>56.67</v>
      </c>
      <c r="Q100" t="s">
        <v>8310</v>
      </c>
      <c r="R100" t="s">
        <v>8312</v>
      </c>
      <c r="S100" s="11">
        <f t="shared" si="8"/>
        <v>41214.79483796296</v>
      </c>
      <c r="T100" s="11">
        <f t="shared" si="9"/>
        <v>41250.979166666664</v>
      </c>
      <c r="U100" t="str">
        <f t="shared" si="10"/>
        <v>2012</v>
      </c>
      <c r="V100" t="str">
        <f t="shared" si="11"/>
        <v>November</v>
      </c>
    </row>
    <row r="101" spans="1:22" ht="45" x14ac:dyDescent="0.2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7995</v>
      </c>
      <c r="O101">
        <f t="shared" si="6"/>
        <v>106.02</v>
      </c>
      <c r="P101">
        <f t="shared" si="7"/>
        <v>40.78</v>
      </c>
      <c r="Q101" t="s">
        <v>8310</v>
      </c>
      <c r="R101" t="s">
        <v>8312</v>
      </c>
      <c r="S101" s="11">
        <f t="shared" si="8"/>
        <v>41631.902766203704</v>
      </c>
      <c r="T101" s="11">
        <f t="shared" si="9"/>
        <v>41661.902766203704</v>
      </c>
      <c r="U101" t="str">
        <f t="shared" si="10"/>
        <v>2013</v>
      </c>
      <c r="V101" t="str">
        <f t="shared" si="11"/>
        <v>December</v>
      </c>
    </row>
    <row r="102" spans="1:22" ht="75" x14ac:dyDescent="0.2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7995</v>
      </c>
      <c r="O102">
        <f t="shared" si="6"/>
        <v>100</v>
      </c>
      <c r="P102">
        <f t="shared" si="7"/>
        <v>192.31</v>
      </c>
      <c r="Q102" t="s">
        <v>8310</v>
      </c>
      <c r="R102" t="s">
        <v>8312</v>
      </c>
      <c r="S102" s="11">
        <f t="shared" si="8"/>
        <v>41197.753310185188</v>
      </c>
      <c r="T102" s="11">
        <f t="shared" si="9"/>
        <v>41217.794976851852</v>
      </c>
      <c r="U102" t="str">
        <f t="shared" si="10"/>
        <v>2012</v>
      </c>
      <c r="V102" t="str">
        <f t="shared" si="11"/>
        <v>October</v>
      </c>
    </row>
    <row r="103" spans="1:22" ht="75" x14ac:dyDescent="0.2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7995</v>
      </c>
      <c r="O103">
        <f t="shared" si="6"/>
        <v>100</v>
      </c>
      <c r="P103">
        <f t="shared" si="7"/>
        <v>100</v>
      </c>
      <c r="Q103" t="s">
        <v>8310</v>
      </c>
      <c r="R103" t="s">
        <v>8312</v>
      </c>
      <c r="S103" s="11">
        <f t="shared" si="8"/>
        <v>41274.776736111111</v>
      </c>
      <c r="T103" s="11">
        <f t="shared" si="9"/>
        <v>41298.776736111111</v>
      </c>
      <c r="U103" t="str">
        <f t="shared" si="10"/>
        <v>2012</v>
      </c>
      <c r="V103" t="str">
        <f t="shared" si="11"/>
        <v>December</v>
      </c>
    </row>
    <row r="104" spans="1:22" ht="60" x14ac:dyDescent="0.2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7995</v>
      </c>
      <c r="O104">
        <f t="shared" si="6"/>
        <v>127.75</v>
      </c>
      <c r="P104">
        <f t="shared" si="7"/>
        <v>117.92</v>
      </c>
      <c r="Q104" t="s">
        <v>8310</v>
      </c>
      <c r="R104" t="s">
        <v>8312</v>
      </c>
      <c r="S104" s="11">
        <f t="shared" si="8"/>
        <v>40505.131168981483</v>
      </c>
      <c r="T104" s="11">
        <f t="shared" si="9"/>
        <v>40535.131168981483</v>
      </c>
      <c r="U104" t="str">
        <f t="shared" si="10"/>
        <v>2010</v>
      </c>
      <c r="V104" t="str">
        <f t="shared" si="11"/>
        <v>November</v>
      </c>
    </row>
    <row r="105" spans="1:22" ht="60" x14ac:dyDescent="0.2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7995</v>
      </c>
      <c r="O105">
        <f t="shared" si="6"/>
        <v>105.15</v>
      </c>
      <c r="P105">
        <f t="shared" si="7"/>
        <v>27.9</v>
      </c>
      <c r="Q105" t="s">
        <v>8310</v>
      </c>
      <c r="R105" t="s">
        <v>8312</v>
      </c>
      <c r="S105" s="11">
        <f t="shared" si="8"/>
        <v>41682.805902777778</v>
      </c>
      <c r="T105" s="11">
        <f t="shared" si="9"/>
        <v>41705.805902777778</v>
      </c>
      <c r="U105" t="str">
        <f t="shared" si="10"/>
        <v>2014</v>
      </c>
      <c r="V105" t="str">
        <f t="shared" si="11"/>
        <v>February</v>
      </c>
    </row>
    <row r="106" spans="1:22" ht="45" x14ac:dyDescent="0.2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7995</v>
      </c>
      <c r="O106">
        <f t="shared" si="6"/>
        <v>120</v>
      </c>
      <c r="P106">
        <f t="shared" si="7"/>
        <v>60</v>
      </c>
      <c r="Q106" t="s">
        <v>8310</v>
      </c>
      <c r="R106" t="s">
        <v>8312</v>
      </c>
      <c r="S106" s="11">
        <f t="shared" si="8"/>
        <v>40612.695208333331</v>
      </c>
      <c r="T106" s="11">
        <f t="shared" si="9"/>
        <v>40636.041666666664</v>
      </c>
      <c r="U106" t="str">
        <f t="shared" si="10"/>
        <v>2011</v>
      </c>
      <c r="V106" t="str">
        <f t="shared" si="11"/>
        <v>March</v>
      </c>
    </row>
    <row r="107" spans="1:22" ht="60" x14ac:dyDescent="0.2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7995</v>
      </c>
      <c r="O107">
        <f t="shared" si="6"/>
        <v>107.41</v>
      </c>
      <c r="P107">
        <f t="shared" si="7"/>
        <v>39.380000000000003</v>
      </c>
      <c r="Q107" t="s">
        <v>8310</v>
      </c>
      <c r="R107" t="s">
        <v>8312</v>
      </c>
      <c r="S107" s="11">
        <f t="shared" si="8"/>
        <v>42485.724768518514</v>
      </c>
      <c r="T107" s="11">
        <f t="shared" si="9"/>
        <v>42504</v>
      </c>
      <c r="U107" t="str">
        <f t="shared" si="10"/>
        <v>2016</v>
      </c>
      <c r="V107" t="str">
        <f t="shared" si="11"/>
        <v>April</v>
      </c>
    </row>
    <row r="108" spans="1:22" ht="30" x14ac:dyDescent="0.2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7995</v>
      </c>
      <c r="O108">
        <f t="shared" si="6"/>
        <v>100.5</v>
      </c>
      <c r="P108">
        <f t="shared" si="7"/>
        <v>186.11</v>
      </c>
      <c r="Q108" t="s">
        <v>8310</v>
      </c>
      <c r="R108" t="s">
        <v>8312</v>
      </c>
      <c r="S108" s="11">
        <f t="shared" si="8"/>
        <v>40987.776631944449</v>
      </c>
      <c r="T108" s="11">
        <f t="shared" si="9"/>
        <v>41001.776631944449</v>
      </c>
      <c r="U108" t="str">
        <f t="shared" si="10"/>
        <v>2012</v>
      </c>
      <c r="V108" t="str">
        <f t="shared" si="11"/>
        <v>March</v>
      </c>
    </row>
    <row r="109" spans="1:22" ht="75" x14ac:dyDescent="0.2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7995</v>
      </c>
      <c r="O109">
        <f t="shared" si="6"/>
        <v>102.47</v>
      </c>
      <c r="P109">
        <f t="shared" si="7"/>
        <v>111.38</v>
      </c>
      <c r="Q109" t="s">
        <v>8310</v>
      </c>
      <c r="R109" t="s">
        <v>8312</v>
      </c>
      <c r="S109" s="11">
        <f t="shared" si="8"/>
        <v>40635.982488425929</v>
      </c>
      <c r="T109" s="11">
        <f t="shared" si="9"/>
        <v>40657.982488425929</v>
      </c>
      <c r="U109" t="str">
        <f t="shared" si="10"/>
        <v>2011</v>
      </c>
      <c r="V109" t="str">
        <f t="shared" si="11"/>
        <v>April</v>
      </c>
    </row>
    <row r="110" spans="1:22" ht="60" x14ac:dyDescent="0.2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7995</v>
      </c>
      <c r="O110">
        <f t="shared" si="6"/>
        <v>246.67</v>
      </c>
      <c r="P110">
        <f t="shared" si="7"/>
        <v>78.72</v>
      </c>
      <c r="Q110" t="s">
        <v>8310</v>
      </c>
      <c r="R110" t="s">
        <v>8312</v>
      </c>
      <c r="S110" s="11">
        <f t="shared" si="8"/>
        <v>41365.613078703704</v>
      </c>
      <c r="T110" s="11">
        <f t="shared" si="9"/>
        <v>41425.613078703704</v>
      </c>
      <c r="U110" t="str">
        <f t="shared" si="10"/>
        <v>2013</v>
      </c>
      <c r="V110" t="str">
        <f t="shared" si="11"/>
        <v>April</v>
      </c>
    </row>
    <row r="111" spans="1:22" ht="60" x14ac:dyDescent="0.2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7995</v>
      </c>
      <c r="O111">
        <f t="shared" si="6"/>
        <v>219.5</v>
      </c>
      <c r="P111">
        <f t="shared" si="7"/>
        <v>46.7</v>
      </c>
      <c r="Q111" t="s">
        <v>8310</v>
      </c>
      <c r="R111" t="s">
        <v>8312</v>
      </c>
      <c r="S111" s="11">
        <f t="shared" si="8"/>
        <v>40570.025810185187</v>
      </c>
      <c r="T111" s="11">
        <f t="shared" si="9"/>
        <v>40600.025810185187</v>
      </c>
      <c r="U111" t="str">
        <f t="shared" si="10"/>
        <v>2011</v>
      </c>
      <c r="V111" t="str">
        <f t="shared" si="11"/>
        <v>January</v>
      </c>
    </row>
    <row r="112" spans="1:22" ht="60" x14ac:dyDescent="0.2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7995</v>
      </c>
      <c r="O112">
        <f t="shared" si="6"/>
        <v>130.77000000000001</v>
      </c>
      <c r="P112">
        <f t="shared" si="7"/>
        <v>65.38</v>
      </c>
      <c r="Q112" t="s">
        <v>8310</v>
      </c>
      <c r="R112" t="s">
        <v>8312</v>
      </c>
      <c r="S112" s="11">
        <f t="shared" si="8"/>
        <v>41557.949687500004</v>
      </c>
      <c r="T112" s="11">
        <f t="shared" si="9"/>
        <v>41592.249305555553</v>
      </c>
      <c r="U112" t="str">
        <f t="shared" si="10"/>
        <v>2013</v>
      </c>
      <c r="V112" t="str">
        <f t="shared" si="11"/>
        <v>October</v>
      </c>
    </row>
    <row r="113" spans="1:22" ht="60" x14ac:dyDescent="0.2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7995</v>
      </c>
      <c r="O113">
        <f t="shared" si="6"/>
        <v>154.57</v>
      </c>
      <c r="P113">
        <f t="shared" si="7"/>
        <v>102.08</v>
      </c>
      <c r="Q113" t="s">
        <v>8310</v>
      </c>
      <c r="R113" t="s">
        <v>8312</v>
      </c>
      <c r="S113" s="11">
        <f t="shared" si="8"/>
        <v>42125.333182870367</v>
      </c>
      <c r="T113" s="11">
        <f t="shared" si="9"/>
        <v>42155.333182870367</v>
      </c>
      <c r="U113" t="str">
        <f t="shared" si="10"/>
        <v>2015</v>
      </c>
      <c r="V113" t="str">
        <f t="shared" si="11"/>
        <v>May</v>
      </c>
    </row>
    <row r="114" spans="1:22" ht="75" x14ac:dyDescent="0.2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7995</v>
      </c>
      <c r="O114">
        <f t="shared" si="6"/>
        <v>104</v>
      </c>
      <c r="P114">
        <f t="shared" si="7"/>
        <v>64.2</v>
      </c>
      <c r="Q114" t="s">
        <v>8310</v>
      </c>
      <c r="R114" t="s">
        <v>8312</v>
      </c>
      <c r="S114" s="11">
        <f t="shared" si="8"/>
        <v>41718.043032407404</v>
      </c>
      <c r="T114" s="11">
        <f t="shared" si="9"/>
        <v>41742.083333333336</v>
      </c>
      <c r="U114" t="str">
        <f t="shared" si="10"/>
        <v>2014</v>
      </c>
      <c r="V114" t="str">
        <f t="shared" si="11"/>
        <v>March</v>
      </c>
    </row>
    <row r="115" spans="1:22" ht="45" x14ac:dyDescent="0.2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7995</v>
      </c>
      <c r="O115">
        <f t="shared" si="6"/>
        <v>141</v>
      </c>
      <c r="P115">
        <f t="shared" si="7"/>
        <v>90.38</v>
      </c>
      <c r="Q115" t="s">
        <v>8310</v>
      </c>
      <c r="R115" t="s">
        <v>8312</v>
      </c>
      <c r="S115" s="11">
        <f t="shared" si="8"/>
        <v>40753.758425925924</v>
      </c>
      <c r="T115" s="11">
        <f t="shared" si="9"/>
        <v>40761.625</v>
      </c>
      <c r="U115" t="str">
        <f t="shared" si="10"/>
        <v>2011</v>
      </c>
      <c r="V115" t="str">
        <f t="shared" si="11"/>
        <v>July</v>
      </c>
    </row>
    <row r="116" spans="1:22" ht="75" x14ac:dyDescent="0.2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7995</v>
      </c>
      <c r="O116">
        <f t="shared" si="6"/>
        <v>103.33</v>
      </c>
      <c r="P116">
        <f t="shared" si="7"/>
        <v>88.57</v>
      </c>
      <c r="Q116" t="s">
        <v>8310</v>
      </c>
      <c r="R116" t="s">
        <v>8312</v>
      </c>
      <c r="S116" s="11">
        <f t="shared" si="8"/>
        <v>40861.27416666667</v>
      </c>
      <c r="T116" s="11">
        <f t="shared" si="9"/>
        <v>40921.27416666667</v>
      </c>
      <c r="U116" t="str">
        <f t="shared" si="10"/>
        <v>2011</v>
      </c>
      <c r="V116" t="str">
        <f t="shared" si="11"/>
        <v>November</v>
      </c>
    </row>
    <row r="117" spans="1:22" ht="30" x14ac:dyDescent="0.2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7995</v>
      </c>
      <c r="O117">
        <f t="shared" si="6"/>
        <v>140.44</v>
      </c>
      <c r="P117">
        <f t="shared" si="7"/>
        <v>28.73</v>
      </c>
      <c r="Q117" t="s">
        <v>8310</v>
      </c>
      <c r="R117" t="s">
        <v>8312</v>
      </c>
      <c r="S117" s="11">
        <f t="shared" si="8"/>
        <v>40918.738935185182</v>
      </c>
      <c r="T117" s="11">
        <f t="shared" si="9"/>
        <v>40943.738935185182</v>
      </c>
      <c r="U117" t="str">
        <f t="shared" si="10"/>
        <v>2012</v>
      </c>
      <c r="V117" t="str">
        <f t="shared" si="11"/>
        <v>January</v>
      </c>
    </row>
    <row r="118" spans="1:22" ht="75" x14ac:dyDescent="0.2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7995</v>
      </c>
      <c r="O118">
        <f t="shared" si="6"/>
        <v>113.66</v>
      </c>
      <c r="P118">
        <f t="shared" si="7"/>
        <v>69.790000000000006</v>
      </c>
      <c r="Q118" t="s">
        <v>8310</v>
      </c>
      <c r="R118" t="s">
        <v>8312</v>
      </c>
      <c r="S118" s="11">
        <f t="shared" si="8"/>
        <v>40595.497164351851</v>
      </c>
      <c r="T118" s="11">
        <f t="shared" si="9"/>
        <v>40641.455497685187</v>
      </c>
      <c r="U118" t="str">
        <f t="shared" si="10"/>
        <v>2011</v>
      </c>
      <c r="V118" t="str">
        <f t="shared" si="11"/>
        <v>February</v>
      </c>
    </row>
    <row r="119" spans="1:22" ht="75" x14ac:dyDescent="0.2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7995</v>
      </c>
      <c r="O119">
        <f t="shared" si="6"/>
        <v>100.49</v>
      </c>
      <c r="P119">
        <f t="shared" si="7"/>
        <v>167.49</v>
      </c>
      <c r="Q119" t="s">
        <v>8310</v>
      </c>
      <c r="R119" t="s">
        <v>8312</v>
      </c>
      <c r="S119" s="11">
        <f t="shared" si="8"/>
        <v>40248.834999999999</v>
      </c>
      <c r="T119" s="11">
        <f t="shared" si="9"/>
        <v>40338.791666666664</v>
      </c>
      <c r="U119" t="str">
        <f t="shared" si="10"/>
        <v>2010</v>
      </c>
      <c r="V119" t="str">
        <f t="shared" si="11"/>
        <v>March</v>
      </c>
    </row>
    <row r="120" spans="1:22" ht="45" x14ac:dyDescent="0.2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7995</v>
      </c>
      <c r="O120">
        <f t="shared" si="6"/>
        <v>113.03</v>
      </c>
      <c r="P120">
        <f t="shared" si="7"/>
        <v>144.91</v>
      </c>
      <c r="Q120" t="s">
        <v>8310</v>
      </c>
      <c r="R120" t="s">
        <v>8312</v>
      </c>
      <c r="S120" s="11">
        <f t="shared" si="8"/>
        <v>40723.053657407407</v>
      </c>
      <c r="T120" s="11">
        <f t="shared" si="9"/>
        <v>40753.053657407407</v>
      </c>
      <c r="U120" t="str">
        <f t="shared" si="10"/>
        <v>2011</v>
      </c>
      <c r="V120" t="str">
        <f t="shared" si="11"/>
        <v>June</v>
      </c>
    </row>
    <row r="121" spans="1:22" ht="75" x14ac:dyDescent="0.2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7995</v>
      </c>
      <c r="O121">
        <f t="shared" si="6"/>
        <v>104.56</v>
      </c>
      <c r="P121">
        <f t="shared" si="7"/>
        <v>91.84</v>
      </c>
      <c r="Q121" t="s">
        <v>8310</v>
      </c>
      <c r="R121" t="s">
        <v>8312</v>
      </c>
      <c r="S121" s="11">
        <f t="shared" si="8"/>
        <v>40739.069282407407</v>
      </c>
      <c r="T121" s="11">
        <f t="shared" si="9"/>
        <v>40768.958333333336</v>
      </c>
      <c r="U121" t="str">
        <f t="shared" si="10"/>
        <v>2011</v>
      </c>
      <c r="V121" t="str">
        <f t="shared" si="11"/>
        <v>July</v>
      </c>
    </row>
    <row r="122" spans="1:22" ht="75" x14ac:dyDescent="0.2">
      <c r="A122">
        <v>120</v>
      </c>
      <c r="B122" s="3" t="s">
        <v>8035</v>
      </c>
      <c r="C122" s="3" t="s">
        <v>3961</v>
      </c>
      <c r="D122">
        <v>70000</v>
      </c>
      <c r="E122">
        <v>10</v>
      </c>
      <c r="F122" t="s">
        <v>8036</v>
      </c>
      <c r="G122" t="s">
        <v>7960</v>
      </c>
      <c r="H122" t="s">
        <v>7981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7996</v>
      </c>
      <c r="O122">
        <f t="shared" si="6"/>
        <v>0.01</v>
      </c>
      <c r="P122">
        <f t="shared" si="7"/>
        <v>10</v>
      </c>
      <c r="Q122" t="s">
        <v>8310</v>
      </c>
      <c r="R122" t="s">
        <v>8313</v>
      </c>
      <c r="S122" s="11">
        <f t="shared" si="8"/>
        <v>42616.049849537041</v>
      </c>
      <c r="T122" s="11">
        <f t="shared" si="9"/>
        <v>42646.049849537041</v>
      </c>
      <c r="U122" t="str">
        <f t="shared" si="10"/>
        <v>2016</v>
      </c>
      <c r="V122" t="str">
        <f t="shared" si="11"/>
        <v>September</v>
      </c>
    </row>
    <row r="123" spans="1:22" ht="75" x14ac:dyDescent="0.2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8036</v>
      </c>
      <c r="G123" t="s">
        <v>7953</v>
      </c>
      <c r="H123" t="s">
        <v>7975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7996</v>
      </c>
      <c r="O123">
        <f t="shared" si="6"/>
        <v>0.03</v>
      </c>
      <c r="P123">
        <f t="shared" si="7"/>
        <v>1</v>
      </c>
      <c r="Q123" t="s">
        <v>8310</v>
      </c>
      <c r="R123" t="s">
        <v>8313</v>
      </c>
      <c r="S123" s="11">
        <f t="shared" si="8"/>
        <v>42096.704976851848</v>
      </c>
      <c r="T123" s="11">
        <f t="shared" si="9"/>
        <v>42112.427777777775</v>
      </c>
      <c r="U123" t="str">
        <f t="shared" si="10"/>
        <v>2015</v>
      </c>
      <c r="V123" t="str">
        <f t="shared" si="11"/>
        <v>April</v>
      </c>
    </row>
    <row r="124" spans="1:22" ht="45" x14ac:dyDescent="0.2">
      <c r="A124">
        <v>122</v>
      </c>
      <c r="B124" s="3" t="s">
        <v>8037</v>
      </c>
      <c r="C124" s="3" t="s">
        <v>3963</v>
      </c>
      <c r="D124">
        <v>100000000</v>
      </c>
      <c r="E124">
        <v>0</v>
      </c>
      <c r="F124" t="s">
        <v>8036</v>
      </c>
      <c r="G124" t="s">
        <v>7953</v>
      </c>
      <c r="H124" t="s">
        <v>7975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7996</v>
      </c>
      <c r="O124">
        <f t="shared" si="6"/>
        <v>0</v>
      </c>
      <c r="P124">
        <f t="shared" si="7"/>
        <v>0</v>
      </c>
      <c r="Q124" t="s">
        <v>8310</v>
      </c>
      <c r="R124" t="s">
        <v>8313</v>
      </c>
      <c r="S124" s="11">
        <f t="shared" si="8"/>
        <v>42593.431793981479</v>
      </c>
      <c r="T124" s="11">
        <f t="shared" si="9"/>
        <v>42653.431793981479</v>
      </c>
      <c r="U124" t="str">
        <f t="shared" si="10"/>
        <v>2016</v>
      </c>
      <c r="V124" t="str">
        <f t="shared" si="11"/>
        <v>August</v>
      </c>
    </row>
    <row r="125" spans="1:22" ht="75" x14ac:dyDescent="0.2">
      <c r="A125">
        <v>123</v>
      </c>
      <c r="B125" s="3" t="s">
        <v>8038</v>
      </c>
      <c r="C125" s="3" t="s">
        <v>3964</v>
      </c>
      <c r="D125">
        <v>55000</v>
      </c>
      <c r="E125">
        <v>151</v>
      </c>
      <c r="F125" t="s">
        <v>8036</v>
      </c>
      <c r="G125" t="s">
        <v>7953</v>
      </c>
      <c r="H125" t="s">
        <v>7975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7996</v>
      </c>
      <c r="O125">
        <f t="shared" si="6"/>
        <v>0.27</v>
      </c>
      <c r="P125">
        <f t="shared" si="7"/>
        <v>25.17</v>
      </c>
      <c r="Q125" t="s">
        <v>8310</v>
      </c>
      <c r="R125" t="s">
        <v>8313</v>
      </c>
      <c r="S125" s="11">
        <f t="shared" si="8"/>
        <v>41904.781990740739</v>
      </c>
      <c r="T125" s="11">
        <f t="shared" si="9"/>
        <v>41940.916666666664</v>
      </c>
      <c r="U125" t="str">
        <f t="shared" si="10"/>
        <v>2014</v>
      </c>
      <c r="V125" t="str">
        <f t="shared" si="11"/>
        <v>September</v>
      </c>
    </row>
    <row r="126" spans="1:22" ht="75" x14ac:dyDescent="0.2">
      <c r="A126">
        <v>124</v>
      </c>
      <c r="B126" s="3" t="s">
        <v>8039</v>
      </c>
      <c r="C126" s="3" t="s">
        <v>3965</v>
      </c>
      <c r="D126">
        <v>4000</v>
      </c>
      <c r="E126">
        <v>0</v>
      </c>
      <c r="F126" t="s">
        <v>8036</v>
      </c>
      <c r="G126" t="s">
        <v>7953</v>
      </c>
      <c r="H126" t="s">
        <v>7975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7996</v>
      </c>
      <c r="O126">
        <f t="shared" si="6"/>
        <v>0</v>
      </c>
      <c r="P126">
        <f t="shared" si="7"/>
        <v>0</v>
      </c>
      <c r="Q126" t="s">
        <v>8310</v>
      </c>
      <c r="R126" t="s">
        <v>8313</v>
      </c>
      <c r="S126" s="11">
        <f t="shared" si="8"/>
        <v>42114.928726851853</v>
      </c>
      <c r="T126" s="11">
        <f t="shared" si="9"/>
        <v>42139.928726851853</v>
      </c>
      <c r="U126" t="str">
        <f t="shared" si="10"/>
        <v>2015</v>
      </c>
      <c r="V126" t="str">
        <f t="shared" si="11"/>
        <v>April</v>
      </c>
    </row>
    <row r="127" spans="1:22" ht="75" x14ac:dyDescent="0.2">
      <c r="A127">
        <v>125</v>
      </c>
      <c r="B127" s="3" t="s">
        <v>8040</v>
      </c>
      <c r="C127" s="3" t="s">
        <v>3966</v>
      </c>
      <c r="D127">
        <v>500</v>
      </c>
      <c r="E127">
        <v>70</v>
      </c>
      <c r="F127" t="s">
        <v>8036</v>
      </c>
      <c r="G127" t="s">
        <v>7958</v>
      </c>
      <c r="H127" t="s">
        <v>7980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7996</v>
      </c>
      <c r="O127">
        <f t="shared" si="6"/>
        <v>14</v>
      </c>
      <c r="P127">
        <f t="shared" si="7"/>
        <v>11.67</v>
      </c>
      <c r="Q127" t="s">
        <v>8310</v>
      </c>
      <c r="R127" t="s">
        <v>8313</v>
      </c>
      <c r="S127" s="11">
        <f t="shared" si="8"/>
        <v>42709.993981481486</v>
      </c>
      <c r="T127" s="11">
        <f t="shared" si="9"/>
        <v>42769.993981481486</v>
      </c>
      <c r="U127" t="str">
        <f t="shared" si="10"/>
        <v>2016</v>
      </c>
      <c r="V127" t="str">
        <f t="shared" si="11"/>
        <v>December</v>
      </c>
    </row>
    <row r="128" spans="1:22" ht="75" x14ac:dyDescent="0.2">
      <c r="A128">
        <v>126</v>
      </c>
      <c r="B128" s="3" t="s">
        <v>8041</v>
      </c>
      <c r="C128" s="3" t="s">
        <v>3967</v>
      </c>
      <c r="D128">
        <v>25000</v>
      </c>
      <c r="E128">
        <v>1387</v>
      </c>
      <c r="F128" t="s">
        <v>8036</v>
      </c>
      <c r="G128" t="s">
        <v>7953</v>
      </c>
      <c r="H128" t="s">
        <v>7975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7996</v>
      </c>
      <c r="O128">
        <f t="shared" si="6"/>
        <v>5.55</v>
      </c>
      <c r="P128">
        <f t="shared" si="7"/>
        <v>106.69</v>
      </c>
      <c r="Q128" t="s">
        <v>8310</v>
      </c>
      <c r="R128" t="s">
        <v>8313</v>
      </c>
      <c r="S128" s="11">
        <f t="shared" si="8"/>
        <v>42135.589548611111</v>
      </c>
      <c r="T128" s="11">
        <f t="shared" si="9"/>
        <v>42166.083333333328</v>
      </c>
      <c r="U128" t="str">
        <f t="shared" si="10"/>
        <v>2015</v>
      </c>
      <c r="V128" t="str">
        <f t="shared" si="11"/>
        <v>May</v>
      </c>
    </row>
    <row r="129" spans="1:22" ht="75" x14ac:dyDescent="0.2">
      <c r="A129">
        <v>127</v>
      </c>
      <c r="B129" s="3" t="s">
        <v>8042</v>
      </c>
      <c r="C129" s="3" t="s">
        <v>3968</v>
      </c>
      <c r="D129">
        <v>8000</v>
      </c>
      <c r="E129">
        <v>190</v>
      </c>
      <c r="F129" t="s">
        <v>8036</v>
      </c>
      <c r="G129" t="s">
        <v>7953</v>
      </c>
      <c r="H129" t="s">
        <v>7975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7996</v>
      </c>
      <c r="O129">
        <f t="shared" si="6"/>
        <v>2.38</v>
      </c>
      <c r="P129">
        <f t="shared" si="7"/>
        <v>47.5</v>
      </c>
      <c r="Q129" t="s">
        <v>8310</v>
      </c>
      <c r="R129" t="s">
        <v>8313</v>
      </c>
      <c r="S129" s="11">
        <f t="shared" si="8"/>
        <v>42067.62431712963</v>
      </c>
      <c r="T129" s="11">
        <f t="shared" si="9"/>
        <v>42097.582650462966</v>
      </c>
      <c r="U129" t="str">
        <f t="shared" si="10"/>
        <v>2015</v>
      </c>
      <c r="V129" t="str">
        <f t="shared" si="11"/>
        <v>March</v>
      </c>
    </row>
    <row r="130" spans="1:22" ht="30" x14ac:dyDescent="0.2">
      <c r="A130">
        <v>128</v>
      </c>
      <c r="B130" s="3" t="s">
        <v>8043</v>
      </c>
      <c r="C130" s="3" t="s">
        <v>3969</v>
      </c>
      <c r="D130">
        <v>100000</v>
      </c>
      <c r="E130">
        <v>1867</v>
      </c>
      <c r="F130" t="s">
        <v>8036</v>
      </c>
      <c r="G130" t="s">
        <v>7953</v>
      </c>
      <c r="H130" t="s">
        <v>7975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7996</v>
      </c>
      <c r="O130">
        <f t="shared" si="6"/>
        <v>1.87</v>
      </c>
      <c r="P130">
        <f t="shared" si="7"/>
        <v>311.17</v>
      </c>
      <c r="Q130" t="s">
        <v>8310</v>
      </c>
      <c r="R130" t="s">
        <v>8313</v>
      </c>
      <c r="S130" s="11">
        <f t="shared" si="8"/>
        <v>42628.22792824074</v>
      </c>
      <c r="T130" s="11">
        <f t="shared" si="9"/>
        <v>42663.22792824074</v>
      </c>
      <c r="U130" t="str">
        <f t="shared" si="10"/>
        <v>2016</v>
      </c>
      <c r="V130" t="str">
        <f t="shared" si="11"/>
        <v>September</v>
      </c>
    </row>
    <row r="131" spans="1:22" ht="75" x14ac:dyDescent="0.2">
      <c r="A131">
        <v>129</v>
      </c>
      <c r="B131" s="3" t="s">
        <v>8044</v>
      </c>
      <c r="C131" s="3" t="s">
        <v>3970</v>
      </c>
      <c r="D131">
        <v>20000</v>
      </c>
      <c r="E131">
        <v>0</v>
      </c>
      <c r="F131" t="s">
        <v>8036</v>
      </c>
      <c r="G131" t="s">
        <v>7953</v>
      </c>
      <c r="H131" t="s">
        <v>7975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7996</v>
      </c>
      <c r="O131">
        <f t="shared" ref="O131:O194" si="12">ROUND((E131/D131)*100,2)</f>
        <v>0</v>
      </c>
      <c r="P131">
        <f t="shared" ref="P131:P194" si="13">IF(L131&gt;0,ROUND(E131/L131,2),0)</f>
        <v>0</v>
      </c>
      <c r="Q131" t="s">
        <v>8310</v>
      </c>
      <c r="R131" t="s">
        <v>8313</v>
      </c>
      <c r="S131" s="11">
        <f t="shared" ref="S131:S194" si="14">(((J131/60)/60)/24)+DATE(1970,1,1)</f>
        <v>41882.937303240738</v>
      </c>
      <c r="T131" s="11">
        <f t="shared" ref="T131:T194" si="15">(((I131/60)/60)/24)+DATE(1970,1,1)</f>
        <v>41942.937303240738</v>
      </c>
      <c r="U131" t="str">
        <f t="shared" ref="U131:U194" si="16">TEXT(S131,"yyyy")</f>
        <v>2014</v>
      </c>
      <c r="V131" t="str">
        <f t="shared" ref="V131:V194" si="17">TEXT(S131,"mmmm")</f>
        <v>August</v>
      </c>
    </row>
    <row r="132" spans="1:22" ht="75" x14ac:dyDescent="0.2">
      <c r="A132">
        <v>130</v>
      </c>
      <c r="B132" s="3" t="s">
        <v>8045</v>
      </c>
      <c r="C132" s="3" t="s">
        <v>3971</v>
      </c>
      <c r="D132">
        <v>600</v>
      </c>
      <c r="E132">
        <v>0</v>
      </c>
      <c r="F132" t="s">
        <v>8036</v>
      </c>
      <c r="G132" t="s">
        <v>7954</v>
      </c>
      <c r="H132" t="s">
        <v>7976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7996</v>
      </c>
      <c r="O132">
        <f t="shared" si="12"/>
        <v>0</v>
      </c>
      <c r="P132">
        <f t="shared" si="13"/>
        <v>0</v>
      </c>
      <c r="Q132" t="s">
        <v>8310</v>
      </c>
      <c r="R132" t="s">
        <v>8313</v>
      </c>
      <c r="S132" s="11">
        <f t="shared" si="14"/>
        <v>41778.915416666663</v>
      </c>
      <c r="T132" s="11">
        <f t="shared" si="15"/>
        <v>41806.844444444447</v>
      </c>
      <c r="U132" t="str">
        <f t="shared" si="16"/>
        <v>2014</v>
      </c>
      <c r="V132" t="str">
        <f t="shared" si="17"/>
        <v>May</v>
      </c>
    </row>
    <row r="133" spans="1:22" x14ac:dyDescent="0.2">
      <c r="A133">
        <v>131</v>
      </c>
      <c r="B133" s="3" t="s">
        <v>8046</v>
      </c>
      <c r="C133" s="3" t="s">
        <v>3972</v>
      </c>
      <c r="D133">
        <v>1200</v>
      </c>
      <c r="E133">
        <v>0</v>
      </c>
      <c r="F133" t="s">
        <v>8036</v>
      </c>
      <c r="G133" t="s">
        <v>7953</v>
      </c>
      <c r="H133" t="s">
        <v>7975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7996</v>
      </c>
      <c r="O133">
        <f t="shared" si="12"/>
        <v>0</v>
      </c>
      <c r="P133">
        <f t="shared" si="13"/>
        <v>0</v>
      </c>
      <c r="Q133" t="s">
        <v>8310</v>
      </c>
      <c r="R133" t="s">
        <v>8313</v>
      </c>
      <c r="S133" s="11">
        <f t="shared" si="14"/>
        <v>42541.837511574078</v>
      </c>
      <c r="T133" s="11">
        <f t="shared" si="15"/>
        <v>42557</v>
      </c>
      <c r="U133" t="str">
        <f t="shared" si="16"/>
        <v>2016</v>
      </c>
      <c r="V133" t="str">
        <f t="shared" si="17"/>
        <v>June</v>
      </c>
    </row>
    <row r="134" spans="1:22" ht="75" x14ac:dyDescent="0.2">
      <c r="A134">
        <v>132</v>
      </c>
      <c r="B134" s="3" t="s">
        <v>8047</v>
      </c>
      <c r="C134" s="3" t="s">
        <v>3973</v>
      </c>
      <c r="D134">
        <v>80000</v>
      </c>
      <c r="E134">
        <v>7655</v>
      </c>
      <c r="F134" t="s">
        <v>8036</v>
      </c>
      <c r="G134" t="s">
        <v>7953</v>
      </c>
      <c r="H134" t="s">
        <v>7975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7996</v>
      </c>
      <c r="O134">
        <f t="shared" si="12"/>
        <v>9.57</v>
      </c>
      <c r="P134">
        <f t="shared" si="13"/>
        <v>94.51</v>
      </c>
      <c r="Q134" t="s">
        <v>8310</v>
      </c>
      <c r="R134" t="s">
        <v>8313</v>
      </c>
      <c r="S134" s="11">
        <f t="shared" si="14"/>
        <v>41905.812581018516</v>
      </c>
      <c r="T134" s="11">
        <f t="shared" si="15"/>
        <v>41950.854247685187</v>
      </c>
      <c r="U134" t="str">
        <f t="shared" si="16"/>
        <v>2014</v>
      </c>
      <c r="V134" t="str">
        <f t="shared" si="17"/>
        <v>September</v>
      </c>
    </row>
    <row r="135" spans="1:22" ht="60" x14ac:dyDescent="0.2">
      <c r="A135">
        <v>133</v>
      </c>
      <c r="B135" s="3" t="s">
        <v>8048</v>
      </c>
      <c r="C135" s="3" t="s">
        <v>3974</v>
      </c>
      <c r="D135">
        <v>71764</v>
      </c>
      <c r="E135">
        <v>0</v>
      </c>
      <c r="F135" t="s">
        <v>8036</v>
      </c>
      <c r="G135" t="s">
        <v>7953</v>
      </c>
      <c r="H135" t="s">
        <v>7975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7996</v>
      </c>
      <c r="O135">
        <f t="shared" si="12"/>
        <v>0</v>
      </c>
      <c r="P135">
        <f t="shared" si="13"/>
        <v>0</v>
      </c>
      <c r="Q135" t="s">
        <v>8310</v>
      </c>
      <c r="R135" t="s">
        <v>8313</v>
      </c>
      <c r="S135" s="11">
        <f t="shared" si="14"/>
        <v>42491.80768518518</v>
      </c>
      <c r="T135" s="11">
        <f t="shared" si="15"/>
        <v>42521.729861111111</v>
      </c>
      <c r="U135" t="str">
        <f t="shared" si="16"/>
        <v>2016</v>
      </c>
      <c r="V135" t="str">
        <f t="shared" si="17"/>
        <v>May</v>
      </c>
    </row>
    <row r="136" spans="1:22" ht="75" x14ac:dyDescent="0.2">
      <c r="A136">
        <v>134</v>
      </c>
      <c r="B136" s="3" t="s">
        <v>8049</v>
      </c>
      <c r="C136" s="3" t="s">
        <v>3975</v>
      </c>
      <c r="D136">
        <v>5000</v>
      </c>
      <c r="E136">
        <v>0</v>
      </c>
      <c r="F136" t="s">
        <v>8036</v>
      </c>
      <c r="G136" t="s">
        <v>7953</v>
      </c>
      <c r="H136" t="s">
        <v>7975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7996</v>
      </c>
      <c r="O136">
        <f t="shared" si="12"/>
        <v>0</v>
      </c>
      <c r="P136">
        <f t="shared" si="13"/>
        <v>0</v>
      </c>
      <c r="Q136" t="s">
        <v>8310</v>
      </c>
      <c r="R136" t="s">
        <v>8313</v>
      </c>
      <c r="S136" s="11">
        <f t="shared" si="14"/>
        <v>42221.909930555557</v>
      </c>
      <c r="T136" s="11">
        <f t="shared" si="15"/>
        <v>42251.708333333328</v>
      </c>
      <c r="U136" t="str">
        <f t="shared" si="16"/>
        <v>2015</v>
      </c>
      <c r="V136" t="str">
        <f t="shared" si="17"/>
        <v>August</v>
      </c>
    </row>
    <row r="137" spans="1:22" ht="75" x14ac:dyDescent="0.2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8036</v>
      </c>
      <c r="G137" t="s">
        <v>7953</v>
      </c>
      <c r="H137" t="s">
        <v>7975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7996</v>
      </c>
      <c r="O137">
        <f t="shared" si="12"/>
        <v>13.43</v>
      </c>
      <c r="P137">
        <f t="shared" si="13"/>
        <v>80.599999999999994</v>
      </c>
      <c r="Q137" t="s">
        <v>8310</v>
      </c>
      <c r="R137" t="s">
        <v>8313</v>
      </c>
      <c r="S137" s="11">
        <f t="shared" si="14"/>
        <v>41788.381909722222</v>
      </c>
      <c r="T137" s="11">
        <f t="shared" si="15"/>
        <v>41821.791666666664</v>
      </c>
      <c r="U137" t="str">
        <f t="shared" si="16"/>
        <v>2014</v>
      </c>
      <c r="V137" t="str">
        <f t="shared" si="17"/>
        <v>May</v>
      </c>
    </row>
    <row r="138" spans="1:22" ht="75" x14ac:dyDescent="0.2">
      <c r="A138">
        <v>136</v>
      </c>
      <c r="B138" s="3" t="s">
        <v>8050</v>
      </c>
      <c r="C138" s="3" t="s">
        <v>3962</v>
      </c>
      <c r="D138">
        <v>3000</v>
      </c>
      <c r="E138">
        <v>0</v>
      </c>
      <c r="F138" t="s">
        <v>8036</v>
      </c>
      <c r="G138" t="s">
        <v>7953</v>
      </c>
      <c r="H138" t="s">
        <v>7975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7996</v>
      </c>
      <c r="O138">
        <f t="shared" si="12"/>
        <v>0</v>
      </c>
      <c r="P138">
        <f t="shared" si="13"/>
        <v>0</v>
      </c>
      <c r="Q138" t="s">
        <v>8310</v>
      </c>
      <c r="R138" t="s">
        <v>8313</v>
      </c>
      <c r="S138" s="11">
        <f t="shared" si="14"/>
        <v>42096.410115740742</v>
      </c>
      <c r="T138" s="11">
        <f t="shared" si="15"/>
        <v>42140.427777777775</v>
      </c>
      <c r="U138" t="str">
        <f t="shared" si="16"/>
        <v>2015</v>
      </c>
      <c r="V138" t="str">
        <f t="shared" si="17"/>
        <v>April</v>
      </c>
    </row>
    <row r="139" spans="1:22" ht="75" x14ac:dyDescent="0.2">
      <c r="A139">
        <v>137</v>
      </c>
      <c r="B139" s="3" t="s">
        <v>8051</v>
      </c>
      <c r="C139" s="3" t="s">
        <v>3977</v>
      </c>
      <c r="D139">
        <v>55000</v>
      </c>
      <c r="E139">
        <v>0</v>
      </c>
      <c r="F139" t="s">
        <v>8036</v>
      </c>
      <c r="G139" t="s">
        <v>7961</v>
      </c>
      <c r="H139" t="s">
        <v>7982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7996</v>
      </c>
      <c r="O139">
        <f t="shared" si="12"/>
        <v>0</v>
      </c>
      <c r="P139">
        <f t="shared" si="13"/>
        <v>0</v>
      </c>
      <c r="Q139" t="s">
        <v>8310</v>
      </c>
      <c r="R139" t="s">
        <v>8313</v>
      </c>
      <c r="S139" s="11">
        <f t="shared" si="14"/>
        <v>42239.573993055557</v>
      </c>
      <c r="T139" s="11">
        <f t="shared" si="15"/>
        <v>42289.573993055557</v>
      </c>
      <c r="U139" t="str">
        <f t="shared" si="16"/>
        <v>2015</v>
      </c>
      <c r="V139" t="str">
        <f t="shared" si="17"/>
        <v>August</v>
      </c>
    </row>
    <row r="140" spans="1:22" ht="75" x14ac:dyDescent="0.2">
      <c r="A140">
        <v>138</v>
      </c>
      <c r="B140" s="3" t="s">
        <v>8052</v>
      </c>
      <c r="C140" s="3" t="s">
        <v>3978</v>
      </c>
      <c r="D140">
        <v>150000</v>
      </c>
      <c r="E140">
        <v>4712</v>
      </c>
      <c r="F140" t="s">
        <v>8036</v>
      </c>
      <c r="G140" t="s">
        <v>7953</v>
      </c>
      <c r="H140" t="s">
        <v>7975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7996</v>
      </c>
      <c r="O140">
        <f t="shared" si="12"/>
        <v>3.14</v>
      </c>
      <c r="P140">
        <f t="shared" si="13"/>
        <v>81.239999999999995</v>
      </c>
      <c r="Q140" t="s">
        <v>8310</v>
      </c>
      <c r="R140" t="s">
        <v>8313</v>
      </c>
      <c r="S140" s="11">
        <f t="shared" si="14"/>
        <v>42186.257418981477</v>
      </c>
      <c r="T140" s="11">
        <f t="shared" si="15"/>
        <v>42217.207638888889</v>
      </c>
      <c r="U140" t="str">
        <f t="shared" si="16"/>
        <v>2015</v>
      </c>
      <c r="V140" t="str">
        <f t="shared" si="17"/>
        <v>July</v>
      </c>
    </row>
    <row r="141" spans="1:22" ht="60" x14ac:dyDescent="0.2">
      <c r="A141">
        <v>139</v>
      </c>
      <c r="B141" s="3" t="s">
        <v>8053</v>
      </c>
      <c r="C141" s="3" t="s">
        <v>3979</v>
      </c>
      <c r="D141">
        <v>500</v>
      </c>
      <c r="E141">
        <v>500</v>
      </c>
      <c r="F141" t="s">
        <v>8036</v>
      </c>
      <c r="G141" t="s">
        <v>7953</v>
      </c>
      <c r="H141" t="s">
        <v>7975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7996</v>
      </c>
      <c r="O141">
        <f t="shared" si="12"/>
        <v>100</v>
      </c>
      <c r="P141">
        <f t="shared" si="13"/>
        <v>500</v>
      </c>
      <c r="Q141" t="s">
        <v>8310</v>
      </c>
      <c r="R141" t="s">
        <v>8313</v>
      </c>
      <c r="S141" s="11">
        <f t="shared" si="14"/>
        <v>42187.920972222222</v>
      </c>
      <c r="T141" s="11">
        <f t="shared" si="15"/>
        <v>42197.920972222222</v>
      </c>
      <c r="U141" t="str">
        <f t="shared" si="16"/>
        <v>2015</v>
      </c>
      <c r="V141" t="str">
        <f t="shared" si="17"/>
        <v>July</v>
      </c>
    </row>
    <row r="142" spans="1:22" ht="75" x14ac:dyDescent="0.2">
      <c r="A142">
        <v>140</v>
      </c>
      <c r="B142" s="3" t="s">
        <v>8054</v>
      </c>
      <c r="C142" s="3" t="s">
        <v>3980</v>
      </c>
      <c r="D142">
        <v>200000</v>
      </c>
      <c r="E142">
        <v>0</v>
      </c>
      <c r="F142" t="s">
        <v>8036</v>
      </c>
      <c r="G142" t="s">
        <v>7953</v>
      </c>
      <c r="H142" t="s">
        <v>7975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7996</v>
      </c>
      <c r="O142">
        <f t="shared" si="12"/>
        <v>0</v>
      </c>
      <c r="P142">
        <f t="shared" si="13"/>
        <v>0</v>
      </c>
      <c r="Q142" t="s">
        <v>8310</v>
      </c>
      <c r="R142" t="s">
        <v>8313</v>
      </c>
      <c r="S142" s="11">
        <f t="shared" si="14"/>
        <v>42053.198287037041</v>
      </c>
      <c r="T142" s="11">
        <f t="shared" si="15"/>
        <v>42083.15662037037</v>
      </c>
      <c r="U142" t="str">
        <f t="shared" si="16"/>
        <v>2015</v>
      </c>
      <c r="V142" t="str">
        <f t="shared" si="17"/>
        <v>February</v>
      </c>
    </row>
    <row r="143" spans="1:22" ht="75" x14ac:dyDescent="0.2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8036</v>
      </c>
      <c r="G143" t="s">
        <v>7953</v>
      </c>
      <c r="H143" t="s">
        <v>7975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7996</v>
      </c>
      <c r="O143">
        <f t="shared" si="12"/>
        <v>10.78</v>
      </c>
      <c r="P143">
        <f t="shared" si="13"/>
        <v>46.18</v>
      </c>
      <c r="Q143" t="s">
        <v>8310</v>
      </c>
      <c r="R143" t="s">
        <v>8313</v>
      </c>
      <c r="S143" s="11">
        <f t="shared" si="14"/>
        <v>42110.153043981481</v>
      </c>
      <c r="T143" s="11">
        <f t="shared" si="15"/>
        <v>42155.153043981481</v>
      </c>
      <c r="U143" t="str">
        <f t="shared" si="16"/>
        <v>2015</v>
      </c>
      <c r="V143" t="str">
        <f t="shared" si="17"/>
        <v>April</v>
      </c>
    </row>
    <row r="144" spans="1:22" ht="75" x14ac:dyDescent="0.2">
      <c r="A144">
        <v>142</v>
      </c>
      <c r="B144" s="3" t="s">
        <v>8055</v>
      </c>
      <c r="C144" s="3" t="s">
        <v>3982</v>
      </c>
      <c r="D144">
        <v>3000</v>
      </c>
      <c r="E144">
        <v>10</v>
      </c>
      <c r="F144" t="s">
        <v>8036</v>
      </c>
      <c r="G144" t="s">
        <v>7953</v>
      </c>
      <c r="H144" t="s">
        <v>7975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7996</v>
      </c>
      <c r="O144">
        <f t="shared" si="12"/>
        <v>0.33</v>
      </c>
      <c r="P144">
        <f t="shared" si="13"/>
        <v>10</v>
      </c>
      <c r="Q144" t="s">
        <v>8310</v>
      </c>
      <c r="R144" t="s">
        <v>8313</v>
      </c>
      <c r="S144" s="11">
        <f t="shared" si="14"/>
        <v>41938.893263888887</v>
      </c>
      <c r="T144" s="11">
        <f t="shared" si="15"/>
        <v>41959.934930555552</v>
      </c>
      <c r="U144" t="str">
        <f t="shared" si="16"/>
        <v>2014</v>
      </c>
      <c r="V144" t="str">
        <f t="shared" si="17"/>
        <v>October</v>
      </c>
    </row>
    <row r="145" spans="1:22" ht="75" x14ac:dyDescent="0.2">
      <c r="A145">
        <v>143</v>
      </c>
      <c r="B145" s="3" t="s">
        <v>8056</v>
      </c>
      <c r="C145" s="3" t="s">
        <v>3983</v>
      </c>
      <c r="D145">
        <v>5500</v>
      </c>
      <c r="E145">
        <v>0</v>
      </c>
      <c r="F145" t="s">
        <v>8036</v>
      </c>
      <c r="G145" t="s">
        <v>7955</v>
      </c>
      <c r="H145" t="s">
        <v>7977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7996</v>
      </c>
      <c r="O145">
        <f t="shared" si="12"/>
        <v>0</v>
      </c>
      <c r="P145">
        <f t="shared" si="13"/>
        <v>0</v>
      </c>
      <c r="Q145" t="s">
        <v>8310</v>
      </c>
      <c r="R145" t="s">
        <v>8313</v>
      </c>
      <c r="S145" s="11">
        <f t="shared" si="14"/>
        <v>42559.064143518524</v>
      </c>
      <c r="T145" s="11">
        <f t="shared" si="15"/>
        <v>42616.246527777781</v>
      </c>
      <c r="U145" t="str">
        <f t="shared" si="16"/>
        <v>2016</v>
      </c>
      <c r="V145" t="str">
        <f t="shared" si="17"/>
        <v>July</v>
      </c>
    </row>
    <row r="146" spans="1:22" ht="60" x14ac:dyDescent="0.2">
      <c r="A146">
        <v>144</v>
      </c>
      <c r="B146" s="3" t="s">
        <v>8057</v>
      </c>
      <c r="C146" s="3" t="s">
        <v>3984</v>
      </c>
      <c r="D146">
        <v>7500</v>
      </c>
      <c r="E146">
        <v>2070</v>
      </c>
      <c r="F146" t="s">
        <v>8036</v>
      </c>
      <c r="G146" t="s">
        <v>7958</v>
      </c>
      <c r="H146" t="s">
        <v>7980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7996</v>
      </c>
      <c r="O146">
        <f t="shared" si="12"/>
        <v>27.6</v>
      </c>
      <c r="P146">
        <f t="shared" si="13"/>
        <v>55.95</v>
      </c>
      <c r="Q146" t="s">
        <v>8310</v>
      </c>
      <c r="R146" t="s">
        <v>8313</v>
      </c>
      <c r="S146" s="11">
        <f t="shared" si="14"/>
        <v>42047.762407407412</v>
      </c>
      <c r="T146" s="11">
        <f t="shared" si="15"/>
        <v>42107.72074074074</v>
      </c>
      <c r="U146" t="str">
        <f t="shared" si="16"/>
        <v>2015</v>
      </c>
      <c r="V146" t="str">
        <f t="shared" si="17"/>
        <v>February</v>
      </c>
    </row>
    <row r="147" spans="1:22" ht="75" x14ac:dyDescent="0.2">
      <c r="A147">
        <v>145</v>
      </c>
      <c r="B147" s="3" t="s">
        <v>8058</v>
      </c>
      <c r="C147" s="3" t="s">
        <v>3985</v>
      </c>
      <c r="D147">
        <v>4500</v>
      </c>
      <c r="E147">
        <v>338</v>
      </c>
      <c r="F147" t="s">
        <v>8036</v>
      </c>
      <c r="G147" t="s">
        <v>7953</v>
      </c>
      <c r="H147" t="s">
        <v>7975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7996</v>
      </c>
      <c r="O147">
        <f t="shared" si="12"/>
        <v>7.51</v>
      </c>
      <c r="P147">
        <f t="shared" si="13"/>
        <v>37.56</v>
      </c>
      <c r="Q147" t="s">
        <v>8310</v>
      </c>
      <c r="R147" t="s">
        <v>8313</v>
      </c>
      <c r="S147" s="11">
        <f t="shared" si="14"/>
        <v>42200.542268518519</v>
      </c>
      <c r="T147" s="11">
        <f t="shared" si="15"/>
        <v>42227.542268518519</v>
      </c>
      <c r="U147" t="str">
        <f t="shared" si="16"/>
        <v>2015</v>
      </c>
      <c r="V147" t="str">
        <f t="shared" si="17"/>
        <v>July</v>
      </c>
    </row>
    <row r="148" spans="1:22" ht="75" x14ac:dyDescent="0.2">
      <c r="A148">
        <v>146</v>
      </c>
      <c r="B148" s="3" t="s">
        <v>8059</v>
      </c>
      <c r="C148" s="3" t="s">
        <v>3986</v>
      </c>
      <c r="D148">
        <v>20000</v>
      </c>
      <c r="E148">
        <v>115</v>
      </c>
      <c r="F148" t="s">
        <v>8036</v>
      </c>
      <c r="G148" t="s">
        <v>7953</v>
      </c>
      <c r="H148" t="s">
        <v>7975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7996</v>
      </c>
      <c r="O148">
        <f t="shared" si="12"/>
        <v>0.57999999999999996</v>
      </c>
      <c r="P148">
        <f t="shared" si="13"/>
        <v>38.33</v>
      </c>
      <c r="Q148" t="s">
        <v>8310</v>
      </c>
      <c r="R148" t="s">
        <v>8313</v>
      </c>
      <c r="S148" s="11">
        <f t="shared" si="14"/>
        <v>42693.016180555554</v>
      </c>
      <c r="T148" s="11">
        <f t="shared" si="15"/>
        <v>42753.016180555554</v>
      </c>
      <c r="U148" t="str">
        <f t="shared" si="16"/>
        <v>2016</v>
      </c>
      <c r="V148" t="str">
        <f t="shared" si="17"/>
        <v>November</v>
      </c>
    </row>
    <row r="149" spans="1:22" ht="45" x14ac:dyDescent="0.2">
      <c r="A149">
        <v>147</v>
      </c>
      <c r="B149" s="3" t="s">
        <v>8060</v>
      </c>
      <c r="C149" s="3" t="s">
        <v>3987</v>
      </c>
      <c r="D149">
        <v>7000</v>
      </c>
      <c r="E149">
        <v>0</v>
      </c>
      <c r="F149" t="s">
        <v>8036</v>
      </c>
      <c r="G149" t="s">
        <v>7954</v>
      </c>
      <c r="H149" t="s">
        <v>7976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7996</v>
      </c>
      <c r="O149">
        <f t="shared" si="12"/>
        <v>0</v>
      </c>
      <c r="P149">
        <f t="shared" si="13"/>
        <v>0</v>
      </c>
      <c r="Q149" t="s">
        <v>8310</v>
      </c>
      <c r="R149" t="s">
        <v>8313</v>
      </c>
      <c r="S149" s="11">
        <f t="shared" si="14"/>
        <v>41969.767824074079</v>
      </c>
      <c r="T149" s="11">
        <f t="shared" si="15"/>
        <v>42012.762499999997</v>
      </c>
      <c r="U149" t="str">
        <f t="shared" si="16"/>
        <v>2014</v>
      </c>
      <c r="V149" t="str">
        <f t="shared" si="17"/>
        <v>November</v>
      </c>
    </row>
    <row r="150" spans="1:22" ht="60" x14ac:dyDescent="0.2">
      <c r="A150">
        <v>148</v>
      </c>
      <c r="B150" s="3" t="s">
        <v>8061</v>
      </c>
      <c r="C150" s="3" t="s">
        <v>3988</v>
      </c>
      <c r="D150">
        <v>50000</v>
      </c>
      <c r="E150">
        <v>40</v>
      </c>
      <c r="F150" t="s">
        <v>8036</v>
      </c>
      <c r="G150" t="s">
        <v>7953</v>
      </c>
      <c r="H150" t="s">
        <v>7975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7996</v>
      </c>
      <c r="O150">
        <f t="shared" si="12"/>
        <v>0.08</v>
      </c>
      <c r="P150">
        <f t="shared" si="13"/>
        <v>20</v>
      </c>
      <c r="Q150" t="s">
        <v>8310</v>
      </c>
      <c r="R150" t="s">
        <v>8313</v>
      </c>
      <c r="S150" s="11">
        <f t="shared" si="14"/>
        <v>42397.281666666662</v>
      </c>
      <c r="T150" s="11">
        <f t="shared" si="15"/>
        <v>42427.281666666662</v>
      </c>
      <c r="U150" t="str">
        <f t="shared" si="16"/>
        <v>2016</v>
      </c>
      <c r="V150" t="str">
        <f t="shared" si="17"/>
        <v>January</v>
      </c>
    </row>
    <row r="151" spans="1:22" ht="75" x14ac:dyDescent="0.2">
      <c r="A151">
        <v>149</v>
      </c>
      <c r="B151" s="3" t="s">
        <v>8062</v>
      </c>
      <c r="C151" s="3" t="s">
        <v>3989</v>
      </c>
      <c r="D151">
        <v>10000</v>
      </c>
      <c r="E151">
        <v>92</v>
      </c>
      <c r="F151" t="s">
        <v>8036</v>
      </c>
      <c r="G151" t="s">
        <v>7953</v>
      </c>
      <c r="H151" t="s">
        <v>7975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7996</v>
      </c>
      <c r="O151">
        <f t="shared" si="12"/>
        <v>0.92</v>
      </c>
      <c r="P151">
        <f t="shared" si="13"/>
        <v>15.33</v>
      </c>
      <c r="Q151" t="s">
        <v>8310</v>
      </c>
      <c r="R151" t="s">
        <v>8313</v>
      </c>
      <c r="S151" s="11">
        <f t="shared" si="14"/>
        <v>41968.172106481477</v>
      </c>
      <c r="T151" s="11">
        <f t="shared" si="15"/>
        <v>41998.333333333328</v>
      </c>
      <c r="U151" t="str">
        <f t="shared" si="16"/>
        <v>2014</v>
      </c>
      <c r="V151" t="str">
        <f t="shared" si="17"/>
        <v>November</v>
      </c>
    </row>
    <row r="152" spans="1:22" ht="60" x14ac:dyDescent="0.2">
      <c r="A152">
        <v>150</v>
      </c>
      <c r="B152" s="3" t="s">
        <v>8063</v>
      </c>
      <c r="C152" s="3" t="s">
        <v>3990</v>
      </c>
      <c r="D152">
        <v>130000</v>
      </c>
      <c r="E152">
        <v>30112</v>
      </c>
      <c r="F152" t="s">
        <v>8036</v>
      </c>
      <c r="G152" t="s">
        <v>7953</v>
      </c>
      <c r="H152" t="s">
        <v>7975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7996</v>
      </c>
      <c r="O152">
        <f t="shared" si="12"/>
        <v>23.16</v>
      </c>
      <c r="P152">
        <f t="shared" si="13"/>
        <v>449.43</v>
      </c>
      <c r="Q152" t="s">
        <v>8310</v>
      </c>
      <c r="R152" t="s">
        <v>8313</v>
      </c>
      <c r="S152" s="11">
        <f t="shared" si="14"/>
        <v>42090.161828703705</v>
      </c>
      <c r="T152" s="11">
        <f t="shared" si="15"/>
        <v>42150.161828703705</v>
      </c>
      <c r="U152" t="str">
        <f t="shared" si="16"/>
        <v>2015</v>
      </c>
      <c r="V152" t="str">
        <f t="shared" si="17"/>
        <v>March</v>
      </c>
    </row>
    <row r="153" spans="1:22" ht="75" x14ac:dyDescent="0.2">
      <c r="A153">
        <v>151</v>
      </c>
      <c r="B153" s="3" t="s">
        <v>8064</v>
      </c>
      <c r="C153" s="3" t="s">
        <v>3991</v>
      </c>
      <c r="D153">
        <v>250000</v>
      </c>
      <c r="E153">
        <v>140</v>
      </c>
      <c r="F153" t="s">
        <v>8036</v>
      </c>
      <c r="G153" t="s">
        <v>7955</v>
      </c>
      <c r="H153" t="s">
        <v>7977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7996</v>
      </c>
      <c r="O153">
        <f t="shared" si="12"/>
        <v>0.06</v>
      </c>
      <c r="P153">
        <f t="shared" si="13"/>
        <v>28</v>
      </c>
      <c r="Q153" t="s">
        <v>8310</v>
      </c>
      <c r="R153" t="s">
        <v>8313</v>
      </c>
      <c r="S153" s="11">
        <f t="shared" si="14"/>
        <v>42113.550821759258</v>
      </c>
      <c r="T153" s="11">
        <f t="shared" si="15"/>
        <v>42173.550821759258</v>
      </c>
      <c r="U153" t="str">
        <f t="shared" si="16"/>
        <v>2015</v>
      </c>
      <c r="V153" t="str">
        <f t="shared" si="17"/>
        <v>April</v>
      </c>
    </row>
    <row r="154" spans="1:22" ht="45" x14ac:dyDescent="0.2">
      <c r="A154">
        <v>152</v>
      </c>
      <c r="B154" s="3" t="s">
        <v>8065</v>
      </c>
      <c r="C154" s="3" t="s">
        <v>3992</v>
      </c>
      <c r="D154">
        <v>380000</v>
      </c>
      <c r="E154">
        <v>30</v>
      </c>
      <c r="F154" t="s">
        <v>8036</v>
      </c>
      <c r="G154" t="s">
        <v>7953</v>
      </c>
      <c r="H154" t="s">
        <v>7975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7996</v>
      </c>
      <c r="O154">
        <f t="shared" si="12"/>
        <v>0.01</v>
      </c>
      <c r="P154">
        <f t="shared" si="13"/>
        <v>15</v>
      </c>
      <c r="Q154" t="s">
        <v>8310</v>
      </c>
      <c r="R154" t="s">
        <v>8313</v>
      </c>
      <c r="S154" s="11">
        <f t="shared" si="14"/>
        <v>41875.077546296299</v>
      </c>
      <c r="T154" s="11">
        <f t="shared" si="15"/>
        <v>41905.077546296299</v>
      </c>
      <c r="U154" t="str">
        <f t="shared" si="16"/>
        <v>2014</v>
      </c>
      <c r="V154" t="str">
        <f t="shared" si="17"/>
        <v>August</v>
      </c>
    </row>
    <row r="155" spans="1:22" ht="75" x14ac:dyDescent="0.2">
      <c r="A155">
        <v>153</v>
      </c>
      <c r="B155" s="3" t="s">
        <v>8066</v>
      </c>
      <c r="C155" s="3" t="s">
        <v>3993</v>
      </c>
      <c r="D155">
        <v>50000</v>
      </c>
      <c r="E155">
        <v>359</v>
      </c>
      <c r="F155" t="s">
        <v>8036</v>
      </c>
      <c r="G155" t="s">
        <v>7953</v>
      </c>
      <c r="H155" t="s">
        <v>7975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7996</v>
      </c>
      <c r="O155">
        <f t="shared" si="12"/>
        <v>0.72</v>
      </c>
      <c r="P155">
        <f t="shared" si="13"/>
        <v>35.9</v>
      </c>
      <c r="Q155" t="s">
        <v>8310</v>
      </c>
      <c r="R155" t="s">
        <v>8313</v>
      </c>
      <c r="S155" s="11">
        <f t="shared" si="14"/>
        <v>41933.586157407408</v>
      </c>
      <c r="T155" s="11">
        <f t="shared" si="15"/>
        <v>41975.627824074079</v>
      </c>
      <c r="U155" t="str">
        <f t="shared" si="16"/>
        <v>2014</v>
      </c>
      <c r="V155" t="str">
        <f t="shared" si="17"/>
        <v>October</v>
      </c>
    </row>
    <row r="156" spans="1:22" ht="75" x14ac:dyDescent="0.2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8036</v>
      </c>
      <c r="G156" t="s">
        <v>7953</v>
      </c>
      <c r="H156" t="s">
        <v>7975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7996</v>
      </c>
      <c r="O156">
        <f t="shared" si="12"/>
        <v>2.67</v>
      </c>
      <c r="P156">
        <f t="shared" si="13"/>
        <v>13.33</v>
      </c>
      <c r="Q156" t="s">
        <v>8310</v>
      </c>
      <c r="R156" t="s">
        <v>8313</v>
      </c>
      <c r="S156" s="11">
        <f t="shared" si="14"/>
        <v>42115.547395833331</v>
      </c>
      <c r="T156" s="11">
        <f t="shared" si="15"/>
        <v>42158.547395833331</v>
      </c>
      <c r="U156" t="str">
        <f t="shared" si="16"/>
        <v>2015</v>
      </c>
      <c r="V156" t="str">
        <f t="shared" si="17"/>
        <v>April</v>
      </c>
    </row>
    <row r="157" spans="1:22" ht="75" x14ac:dyDescent="0.2">
      <c r="A157">
        <v>155</v>
      </c>
      <c r="B157" s="3" t="s">
        <v>8067</v>
      </c>
      <c r="C157" s="3" t="s">
        <v>3995</v>
      </c>
      <c r="D157">
        <v>1350000</v>
      </c>
      <c r="E157">
        <v>81</v>
      </c>
      <c r="F157" t="s">
        <v>8036</v>
      </c>
      <c r="G157" t="s">
        <v>7953</v>
      </c>
      <c r="H157" t="s">
        <v>7975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7996</v>
      </c>
      <c r="O157">
        <f t="shared" si="12"/>
        <v>0.01</v>
      </c>
      <c r="P157">
        <f t="shared" si="13"/>
        <v>20.25</v>
      </c>
      <c r="Q157" t="s">
        <v>8310</v>
      </c>
      <c r="R157" t="s">
        <v>8313</v>
      </c>
      <c r="S157" s="11">
        <f t="shared" si="14"/>
        <v>42168.559432870374</v>
      </c>
      <c r="T157" s="11">
        <f t="shared" si="15"/>
        <v>42208.559432870374</v>
      </c>
      <c r="U157" t="str">
        <f t="shared" si="16"/>
        <v>2015</v>
      </c>
      <c r="V157" t="str">
        <f t="shared" si="17"/>
        <v>June</v>
      </c>
    </row>
    <row r="158" spans="1:22" ht="75" x14ac:dyDescent="0.2">
      <c r="A158">
        <v>156</v>
      </c>
      <c r="B158" s="3" t="s">
        <v>8068</v>
      </c>
      <c r="C158" s="3" t="s">
        <v>3996</v>
      </c>
      <c r="D158">
        <v>35000</v>
      </c>
      <c r="E158">
        <v>1785</v>
      </c>
      <c r="F158" t="s">
        <v>8036</v>
      </c>
      <c r="G158" t="s">
        <v>7958</v>
      </c>
      <c r="H158" t="s">
        <v>7980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7996</v>
      </c>
      <c r="O158">
        <f t="shared" si="12"/>
        <v>5.0999999999999996</v>
      </c>
      <c r="P158">
        <f t="shared" si="13"/>
        <v>119</v>
      </c>
      <c r="Q158" t="s">
        <v>8310</v>
      </c>
      <c r="R158" t="s">
        <v>8313</v>
      </c>
      <c r="S158" s="11">
        <f t="shared" si="14"/>
        <v>41794.124953703707</v>
      </c>
      <c r="T158" s="11">
        <f t="shared" si="15"/>
        <v>41854.124953703707</v>
      </c>
      <c r="U158" t="str">
        <f t="shared" si="16"/>
        <v>2014</v>
      </c>
      <c r="V158" t="str">
        <f t="shared" si="17"/>
        <v>June</v>
      </c>
    </row>
    <row r="159" spans="1:22" ht="60" x14ac:dyDescent="0.2">
      <c r="A159">
        <v>157</v>
      </c>
      <c r="B159" s="3" t="s">
        <v>8069</v>
      </c>
      <c r="C159" s="3" t="s">
        <v>3997</v>
      </c>
      <c r="D159">
        <v>2995</v>
      </c>
      <c r="E159">
        <v>8</v>
      </c>
      <c r="F159" t="s">
        <v>8036</v>
      </c>
      <c r="G159" t="s">
        <v>7953</v>
      </c>
      <c r="H159" t="s">
        <v>7975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7996</v>
      </c>
      <c r="O159">
        <f t="shared" si="12"/>
        <v>0.27</v>
      </c>
      <c r="P159">
        <f t="shared" si="13"/>
        <v>4</v>
      </c>
      <c r="Q159" t="s">
        <v>8310</v>
      </c>
      <c r="R159" t="s">
        <v>8313</v>
      </c>
      <c r="S159" s="11">
        <f t="shared" si="14"/>
        <v>42396.911712962959</v>
      </c>
      <c r="T159" s="11">
        <f t="shared" si="15"/>
        <v>42426.911712962959</v>
      </c>
      <c r="U159" t="str">
        <f t="shared" si="16"/>
        <v>2016</v>
      </c>
      <c r="V159" t="str">
        <f t="shared" si="17"/>
        <v>January</v>
      </c>
    </row>
    <row r="160" spans="1:22" ht="75" x14ac:dyDescent="0.2">
      <c r="A160">
        <v>158</v>
      </c>
      <c r="B160" s="3" t="s">
        <v>8070</v>
      </c>
      <c r="C160" s="3" t="s">
        <v>3998</v>
      </c>
      <c r="D160">
        <v>5000</v>
      </c>
      <c r="E160">
        <v>0</v>
      </c>
      <c r="F160" t="s">
        <v>8036</v>
      </c>
      <c r="G160" t="s">
        <v>7953</v>
      </c>
      <c r="H160" t="s">
        <v>7975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7996</v>
      </c>
      <c r="O160">
        <f t="shared" si="12"/>
        <v>0</v>
      </c>
      <c r="P160">
        <f t="shared" si="13"/>
        <v>0</v>
      </c>
      <c r="Q160" t="s">
        <v>8310</v>
      </c>
      <c r="R160" t="s">
        <v>8313</v>
      </c>
      <c r="S160" s="11">
        <f t="shared" si="14"/>
        <v>41904.07671296296</v>
      </c>
      <c r="T160" s="11">
        <f t="shared" si="15"/>
        <v>41934.07671296296</v>
      </c>
      <c r="U160" t="str">
        <f t="shared" si="16"/>
        <v>2014</v>
      </c>
      <c r="V160" t="str">
        <f t="shared" si="17"/>
        <v>September</v>
      </c>
    </row>
    <row r="161" spans="1:22" ht="75" x14ac:dyDescent="0.2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8036</v>
      </c>
      <c r="G161" t="s">
        <v>7953</v>
      </c>
      <c r="H161" t="s">
        <v>7975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7996</v>
      </c>
      <c r="O161">
        <f t="shared" si="12"/>
        <v>0</v>
      </c>
      <c r="P161">
        <f t="shared" si="13"/>
        <v>10</v>
      </c>
      <c r="Q161" t="s">
        <v>8310</v>
      </c>
      <c r="R161" t="s">
        <v>8313</v>
      </c>
      <c r="S161" s="11">
        <f t="shared" si="14"/>
        <v>42514.434548611112</v>
      </c>
      <c r="T161" s="11">
        <f t="shared" si="15"/>
        <v>42554.434548611112</v>
      </c>
      <c r="U161" t="str">
        <f t="shared" si="16"/>
        <v>2016</v>
      </c>
      <c r="V161" t="str">
        <f t="shared" si="17"/>
        <v>May</v>
      </c>
    </row>
    <row r="162" spans="1:22" ht="75" x14ac:dyDescent="0.2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7997</v>
      </c>
      <c r="O162">
        <f t="shared" si="12"/>
        <v>0</v>
      </c>
      <c r="P162">
        <f t="shared" si="13"/>
        <v>0</v>
      </c>
      <c r="Q162" t="s">
        <v>8310</v>
      </c>
      <c r="R162" t="s">
        <v>8314</v>
      </c>
      <c r="S162" s="11">
        <f t="shared" si="14"/>
        <v>42171.913090277783</v>
      </c>
      <c r="T162" s="11">
        <f t="shared" si="15"/>
        <v>42231.913090277783</v>
      </c>
      <c r="U162" t="str">
        <f t="shared" si="16"/>
        <v>2015</v>
      </c>
      <c r="V162" t="str">
        <f t="shared" si="17"/>
        <v>June</v>
      </c>
    </row>
    <row r="163" spans="1:22" ht="60" x14ac:dyDescent="0.2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7997</v>
      </c>
      <c r="O163">
        <f t="shared" si="12"/>
        <v>0.01</v>
      </c>
      <c r="P163">
        <f t="shared" si="13"/>
        <v>5</v>
      </c>
      <c r="Q163" t="s">
        <v>8310</v>
      </c>
      <c r="R163" t="s">
        <v>8314</v>
      </c>
      <c r="S163" s="11">
        <f t="shared" si="14"/>
        <v>41792.687442129631</v>
      </c>
      <c r="T163" s="11">
        <f t="shared" si="15"/>
        <v>41822.687442129631</v>
      </c>
      <c r="U163" t="str">
        <f t="shared" si="16"/>
        <v>2014</v>
      </c>
      <c r="V163" t="str">
        <f t="shared" si="17"/>
        <v>June</v>
      </c>
    </row>
    <row r="164" spans="1:22" ht="60" x14ac:dyDescent="0.2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7997</v>
      </c>
      <c r="O164">
        <f t="shared" si="12"/>
        <v>15.54</v>
      </c>
      <c r="P164">
        <f t="shared" si="13"/>
        <v>43.5</v>
      </c>
      <c r="Q164" t="s">
        <v>8310</v>
      </c>
      <c r="R164" t="s">
        <v>8314</v>
      </c>
      <c r="S164" s="11">
        <f t="shared" si="14"/>
        <v>41835.126805555556</v>
      </c>
      <c r="T164" s="11">
        <f t="shared" si="15"/>
        <v>41867.987500000003</v>
      </c>
      <c r="U164" t="str">
        <f t="shared" si="16"/>
        <v>2014</v>
      </c>
      <c r="V164" t="str">
        <f t="shared" si="17"/>
        <v>July</v>
      </c>
    </row>
    <row r="165" spans="1:22" ht="90" x14ac:dyDescent="0.2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7997</v>
      </c>
      <c r="O165">
        <f t="shared" si="12"/>
        <v>0</v>
      </c>
      <c r="P165">
        <f t="shared" si="13"/>
        <v>0</v>
      </c>
      <c r="Q165" t="s">
        <v>8310</v>
      </c>
      <c r="R165" t="s">
        <v>8314</v>
      </c>
      <c r="S165" s="11">
        <f t="shared" si="14"/>
        <v>42243.961273148147</v>
      </c>
      <c r="T165" s="11">
        <f t="shared" si="15"/>
        <v>42278</v>
      </c>
      <c r="U165" t="str">
        <f t="shared" si="16"/>
        <v>2015</v>
      </c>
      <c r="V165" t="str">
        <f t="shared" si="17"/>
        <v>August</v>
      </c>
    </row>
    <row r="166" spans="1:22" ht="75" x14ac:dyDescent="0.2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7997</v>
      </c>
      <c r="O166">
        <f t="shared" si="12"/>
        <v>0.53</v>
      </c>
      <c r="P166">
        <f t="shared" si="13"/>
        <v>91.43</v>
      </c>
      <c r="Q166" t="s">
        <v>8310</v>
      </c>
      <c r="R166" t="s">
        <v>8314</v>
      </c>
      <c r="S166" s="11">
        <f t="shared" si="14"/>
        <v>41841.762743055559</v>
      </c>
      <c r="T166" s="11">
        <f t="shared" si="15"/>
        <v>41901.762743055559</v>
      </c>
      <c r="U166" t="str">
        <f t="shared" si="16"/>
        <v>2014</v>
      </c>
      <c r="V166" t="str">
        <f t="shared" si="17"/>
        <v>July</v>
      </c>
    </row>
    <row r="167" spans="1:22" ht="45" x14ac:dyDescent="0.2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7997</v>
      </c>
      <c r="O167">
        <f t="shared" si="12"/>
        <v>0</v>
      </c>
      <c r="P167">
        <f t="shared" si="13"/>
        <v>0</v>
      </c>
      <c r="Q167" t="s">
        <v>8310</v>
      </c>
      <c r="R167" t="s">
        <v>8314</v>
      </c>
      <c r="S167" s="11">
        <f t="shared" si="14"/>
        <v>42351.658842592587</v>
      </c>
      <c r="T167" s="11">
        <f t="shared" si="15"/>
        <v>42381.658842592587</v>
      </c>
      <c r="U167" t="str">
        <f t="shared" si="16"/>
        <v>2015</v>
      </c>
      <c r="V167" t="str">
        <f t="shared" si="17"/>
        <v>December</v>
      </c>
    </row>
    <row r="168" spans="1:22" ht="60" x14ac:dyDescent="0.2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7997</v>
      </c>
      <c r="O168">
        <f t="shared" si="12"/>
        <v>60</v>
      </c>
      <c r="P168">
        <f t="shared" si="13"/>
        <v>3000</v>
      </c>
      <c r="Q168" t="s">
        <v>8310</v>
      </c>
      <c r="R168" t="s">
        <v>8314</v>
      </c>
      <c r="S168" s="11">
        <f t="shared" si="14"/>
        <v>42721.075949074075</v>
      </c>
      <c r="T168" s="11">
        <f t="shared" si="15"/>
        <v>42751.075949074075</v>
      </c>
      <c r="U168" t="str">
        <f t="shared" si="16"/>
        <v>2016</v>
      </c>
      <c r="V168" t="str">
        <f t="shared" si="17"/>
        <v>December</v>
      </c>
    </row>
    <row r="169" spans="1:22" ht="75" x14ac:dyDescent="0.2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7997</v>
      </c>
      <c r="O169">
        <f t="shared" si="12"/>
        <v>0.01</v>
      </c>
      <c r="P169">
        <f t="shared" si="13"/>
        <v>5.5</v>
      </c>
      <c r="Q169" t="s">
        <v>8310</v>
      </c>
      <c r="R169" t="s">
        <v>8314</v>
      </c>
      <c r="S169" s="11">
        <f t="shared" si="14"/>
        <v>42160.927488425921</v>
      </c>
      <c r="T169" s="11">
        <f t="shared" si="15"/>
        <v>42220.927488425921</v>
      </c>
      <c r="U169" t="str">
        <f t="shared" si="16"/>
        <v>2015</v>
      </c>
      <c r="V169" t="str">
        <f t="shared" si="17"/>
        <v>June</v>
      </c>
    </row>
    <row r="170" spans="1:22" ht="75" x14ac:dyDescent="0.2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7997</v>
      </c>
      <c r="O170">
        <f t="shared" si="12"/>
        <v>4.0599999999999996</v>
      </c>
      <c r="P170">
        <f t="shared" si="13"/>
        <v>108.33</v>
      </c>
      <c r="Q170" t="s">
        <v>8310</v>
      </c>
      <c r="R170" t="s">
        <v>8314</v>
      </c>
      <c r="S170" s="11">
        <f t="shared" si="14"/>
        <v>42052.83530092593</v>
      </c>
      <c r="T170" s="11">
        <f t="shared" si="15"/>
        <v>42082.793634259258</v>
      </c>
      <c r="U170" t="str">
        <f t="shared" si="16"/>
        <v>2015</v>
      </c>
      <c r="V170" t="str">
        <f t="shared" si="17"/>
        <v>February</v>
      </c>
    </row>
    <row r="171" spans="1:22" ht="75" x14ac:dyDescent="0.2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7997</v>
      </c>
      <c r="O171">
        <f t="shared" si="12"/>
        <v>22.4</v>
      </c>
      <c r="P171">
        <f t="shared" si="13"/>
        <v>56</v>
      </c>
      <c r="Q171" t="s">
        <v>8310</v>
      </c>
      <c r="R171" t="s">
        <v>8314</v>
      </c>
      <c r="S171" s="11">
        <f t="shared" si="14"/>
        <v>41900.505312499998</v>
      </c>
      <c r="T171" s="11">
        <f t="shared" si="15"/>
        <v>41930.505312499998</v>
      </c>
      <c r="U171" t="str">
        <f t="shared" si="16"/>
        <v>2014</v>
      </c>
      <c r="V171" t="str">
        <f t="shared" si="17"/>
        <v>September</v>
      </c>
    </row>
    <row r="172" spans="1:22" ht="75" x14ac:dyDescent="0.2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7997</v>
      </c>
      <c r="O172">
        <f t="shared" si="12"/>
        <v>3.25</v>
      </c>
      <c r="P172">
        <f t="shared" si="13"/>
        <v>32.5</v>
      </c>
      <c r="Q172" t="s">
        <v>8310</v>
      </c>
      <c r="R172" t="s">
        <v>8314</v>
      </c>
      <c r="S172" s="11">
        <f t="shared" si="14"/>
        <v>42216.977812500001</v>
      </c>
      <c r="T172" s="11">
        <f t="shared" si="15"/>
        <v>42246.227777777778</v>
      </c>
      <c r="U172" t="str">
        <f t="shared" si="16"/>
        <v>2015</v>
      </c>
      <c r="V172" t="str">
        <f t="shared" si="17"/>
        <v>July</v>
      </c>
    </row>
    <row r="173" spans="1:22" ht="75" x14ac:dyDescent="0.2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7997</v>
      </c>
      <c r="O173">
        <f t="shared" si="12"/>
        <v>0</v>
      </c>
      <c r="P173">
        <f t="shared" si="13"/>
        <v>1</v>
      </c>
      <c r="Q173" t="s">
        <v>8310</v>
      </c>
      <c r="R173" t="s">
        <v>8314</v>
      </c>
      <c r="S173" s="11">
        <f t="shared" si="14"/>
        <v>42534.180717592593</v>
      </c>
      <c r="T173" s="11">
        <f t="shared" si="15"/>
        <v>42594.180717592593</v>
      </c>
      <c r="U173" t="str">
        <f t="shared" si="16"/>
        <v>2016</v>
      </c>
      <c r="V173" t="str">
        <f t="shared" si="17"/>
        <v>June</v>
      </c>
    </row>
    <row r="174" spans="1:22" ht="60" x14ac:dyDescent="0.2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7997</v>
      </c>
      <c r="O174">
        <f t="shared" si="12"/>
        <v>0</v>
      </c>
      <c r="P174">
        <f t="shared" si="13"/>
        <v>0</v>
      </c>
      <c r="Q174" t="s">
        <v>8310</v>
      </c>
      <c r="R174" t="s">
        <v>8314</v>
      </c>
      <c r="S174" s="11">
        <f t="shared" si="14"/>
        <v>42047.394942129627</v>
      </c>
      <c r="T174" s="11">
        <f t="shared" si="15"/>
        <v>42082.353275462956</v>
      </c>
      <c r="U174" t="str">
        <f t="shared" si="16"/>
        <v>2015</v>
      </c>
      <c r="V174" t="str">
        <f t="shared" si="17"/>
        <v>February</v>
      </c>
    </row>
    <row r="175" spans="1:22" ht="60" x14ac:dyDescent="0.2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7997</v>
      </c>
      <c r="O175">
        <f t="shared" si="12"/>
        <v>0</v>
      </c>
      <c r="P175">
        <f t="shared" si="13"/>
        <v>0</v>
      </c>
      <c r="Q175" t="s">
        <v>8310</v>
      </c>
      <c r="R175" t="s">
        <v>8314</v>
      </c>
      <c r="S175" s="11">
        <f t="shared" si="14"/>
        <v>42033.573009259257</v>
      </c>
      <c r="T175" s="11">
        <f t="shared" si="15"/>
        <v>42063.573009259257</v>
      </c>
      <c r="U175" t="str">
        <f t="shared" si="16"/>
        <v>2015</v>
      </c>
      <c r="V175" t="str">
        <f t="shared" si="17"/>
        <v>January</v>
      </c>
    </row>
    <row r="176" spans="1:22" ht="75" x14ac:dyDescent="0.2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7997</v>
      </c>
      <c r="O176">
        <f t="shared" si="12"/>
        <v>0</v>
      </c>
      <c r="P176">
        <f t="shared" si="13"/>
        <v>0</v>
      </c>
      <c r="Q176" t="s">
        <v>8310</v>
      </c>
      <c r="R176" t="s">
        <v>8314</v>
      </c>
      <c r="S176" s="11">
        <f t="shared" si="14"/>
        <v>42072.758981481486</v>
      </c>
      <c r="T176" s="11">
        <f t="shared" si="15"/>
        <v>42132.758981481486</v>
      </c>
      <c r="U176" t="str">
        <f t="shared" si="16"/>
        <v>2015</v>
      </c>
      <c r="V176" t="str">
        <f t="shared" si="17"/>
        <v>March</v>
      </c>
    </row>
    <row r="177" spans="1:22" ht="75" x14ac:dyDescent="0.2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7997</v>
      </c>
      <c r="O177">
        <f t="shared" si="12"/>
        <v>6.49</v>
      </c>
      <c r="P177">
        <f t="shared" si="13"/>
        <v>49.88</v>
      </c>
      <c r="Q177" t="s">
        <v>8310</v>
      </c>
      <c r="R177" t="s">
        <v>8314</v>
      </c>
      <c r="S177" s="11">
        <f t="shared" si="14"/>
        <v>41855.777905092589</v>
      </c>
      <c r="T177" s="11">
        <f t="shared" si="15"/>
        <v>41880.777905092589</v>
      </c>
      <c r="U177" t="str">
        <f t="shared" si="16"/>
        <v>2014</v>
      </c>
      <c r="V177" t="str">
        <f t="shared" si="17"/>
        <v>August</v>
      </c>
    </row>
    <row r="178" spans="1:22" ht="75" x14ac:dyDescent="0.2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7997</v>
      </c>
      <c r="O178">
        <f t="shared" si="12"/>
        <v>0</v>
      </c>
      <c r="P178">
        <f t="shared" si="13"/>
        <v>0</v>
      </c>
      <c r="Q178" t="s">
        <v>8310</v>
      </c>
      <c r="R178" t="s">
        <v>8314</v>
      </c>
      <c r="S178" s="11">
        <f t="shared" si="14"/>
        <v>42191.824062500003</v>
      </c>
      <c r="T178" s="11">
        <f t="shared" si="15"/>
        <v>42221.824062500003</v>
      </c>
      <c r="U178" t="str">
        <f t="shared" si="16"/>
        <v>2015</v>
      </c>
      <c r="V178" t="str">
        <f t="shared" si="17"/>
        <v>July</v>
      </c>
    </row>
    <row r="179" spans="1:22" ht="45" x14ac:dyDescent="0.2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7997</v>
      </c>
      <c r="O179">
        <f t="shared" si="12"/>
        <v>40</v>
      </c>
      <c r="P179">
        <f t="shared" si="13"/>
        <v>25.71</v>
      </c>
      <c r="Q179" t="s">
        <v>8310</v>
      </c>
      <c r="R179" t="s">
        <v>8314</v>
      </c>
      <c r="S179" s="11">
        <f t="shared" si="14"/>
        <v>42070.047754629632</v>
      </c>
      <c r="T179" s="11">
        <f t="shared" si="15"/>
        <v>42087.00608796296</v>
      </c>
      <c r="U179" t="str">
        <f t="shared" si="16"/>
        <v>2015</v>
      </c>
      <c r="V179" t="str">
        <f t="shared" si="17"/>
        <v>March</v>
      </c>
    </row>
    <row r="180" spans="1:22" ht="60" x14ac:dyDescent="0.2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7997</v>
      </c>
      <c r="O180">
        <f t="shared" si="12"/>
        <v>0</v>
      </c>
      <c r="P180">
        <f t="shared" si="13"/>
        <v>0</v>
      </c>
      <c r="Q180" t="s">
        <v>8310</v>
      </c>
      <c r="R180" t="s">
        <v>8314</v>
      </c>
      <c r="S180" s="11">
        <f t="shared" si="14"/>
        <v>42304.955381944441</v>
      </c>
      <c r="T180" s="11">
        <f t="shared" si="15"/>
        <v>42334.997048611112</v>
      </c>
      <c r="U180" t="str">
        <f t="shared" si="16"/>
        <v>2015</v>
      </c>
      <c r="V180" t="str">
        <f t="shared" si="17"/>
        <v>October</v>
      </c>
    </row>
    <row r="181" spans="1:22" ht="45" x14ac:dyDescent="0.2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7997</v>
      </c>
      <c r="O181">
        <f t="shared" si="12"/>
        <v>20</v>
      </c>
      <c r="P181">
        <f t="shared" si="13"/>
        <v>100</v>
      </c>
      <c r="Q181" t="s">
        <v>8310</v>
      </c>
      <c r="R181" t="s">
        <v>8314</v>
      </c>
      <c r="S181" s="11">
        <f t="shared" si="14"/>
        <v>42403.080497685187</v>
      </c>
      <c r="T181" s="11">
        <f t="shared" si="15"/>
        <v>42433.080497685187</v>
      </c>
      <c r="U181" t="str">
        <f t="shared" si="16"/>
        <v>2016</v>
      </c>
      <c r="V181" t="str">
        <f t="shared" si="17"/>
        <v>February</v>
      </c>
    </row>
    <row r="182" spans="1:22" ht="75" x14ac:dyDescent="0.2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7997</v>
      </c>
      <c r="O182">
        <f t="shared" si="12"/>
        <v>33.42</v>
      </c>
      <c r="P182">
        <f t="shared" si="13"/>
        <v>30.85</v>
      </c>
      <c r="Q182" t="s">
        <v>8310</v>
      </c>
      <c r="R182" t="s">
        <v>8314</v>
      </c>
      <c r="S182" s="11">
        <f t="shared" si="14"/>
        <v>42067.991238425922</v>
      </c>
      <c r="T182" s="11">
        <f t="shared" si="15"/>
        <v>42107.791666666672</v>
      </c>
      <c r="U182" t="str">
        <f t="shared" si="16"/>
        <v>2015</v>
      </c>
      <c r="V182" t="str">
        <f t="shared" si="17"/>
        <v>March</v>
      </c>
    </row>
    <row r="183" spans="1:22" ht="75" x14ac:dyDescent="0.2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7997</v>
      </c>
      <c r="O183">
        <f t="shared" si="12"/>
        <v>21.09</v>
      </c>
      <c r="P183">
        <f t="shared" si="13"/>
        <v>180.5</v>
      </c>
      <c r="Q183" t="s">
        <v>8310</v>
      </c>
      <c r="R183" t="s">
        <v>8314</v>
      </c>
      <c r="S183" s="11">
        <f t="shared" si="14"/>
        <v>42147.741840277777</v>
      </c>
      <c r="T183" s="11">
        <f t="shared" si="15"/>
        <v>42177.741840277777</v>
      </c>
      <c r="U183" t="str">
        <f t="shared" si="16"/>
        <v>2015</v>
      </c>
      <c r="V183" t="str">
        <f t="shared" si="17"/>
        <v>May</v>
      </c>
    </row>
    <row r="184" spans="1:22" ht="75" x14ac:dyDescent="0.2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7997</v>
      </c>
      <c r="O184">
        <f t="shared" si="12"/>
        <v>0</v>
      </c>
      <c r="P184">
        <f t="shared" si="13"/>
        <v>0</v>
      </c>
      <c r="Q184" t="s">
        <v>8310</v>
      </c>
      <c r="R184" t="s">
        <v>8314</v>
      </c>
      <c r="S184" s="11">
        <f t="shared" si="14"/>
        <v>42712.011944444443</v>
      </c>
      <c r="T184" s="11">
        <f t="shared" si="15"/>
        <v>42742.011944444443</v>
      </c>
      <c r="U184" t="str">
        <f t="shared" si="16"/>
        <v>2016</v>
      </c>
      <c r="V184" t="str">
        <f t="shared" si="17"/>
        <v>December</v>
      </c>
    </row>
    <row r="185" spans="1:22" ht="30" x14ac:dyDescent="0.2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7997</v>
      </c>
      <c r="O185">
        <f t="shared" si="12"/>
        <v>35.86</v>
      </c>
      <c r="P185">
        <f t="shared" si="13"/>
        <v>373.5</v>
      </c>
      <c r="Q185" t="s">
        <v>8310</v>
      </c>
      <c r="R185" t="s">
        <v>8314</v>
      </c>
      <c r="S185" s="11">
        <f t="shared" si="14"/>
        <v>41939.810300925928</v>
      </c>
      <c r="T185" s="11">
        <f t="shared" si="15"/>
        <v>41969.851967592593</v>
      </c>
      <c r="U185" t="str">
        <f t="shared" si="16"/>
        <v>2014</v>
      </c>
      <c r="V185" t="str">
        <f t="shared" si="17"/>
        <v>October</v>
      </c>
    </row>
    <row r="186" spans="1:22" ht="75" x14ac:dyDescent="0.2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7997</v>
      </c>
      <c r="O186">
        <f t="shared" si="12"/>
        <v>3.4</v>
      </c>
      <c r="P186">
        <f t="shared" si="13"/>
        <v>25.5</v>
      </c>
      <c r="Q186" t="s">
        <v>8310</v>
      </c>
      <c r="R186" t="s">
        <v>8314</v>
      </c>
      <c r="S186" s="11">
        <f t="shared" si="14"/>
        <v>41825.791226851856</v>
      </c>
      <c r="T186" s="11">
        <f t="shared" si="15"/>
        <v>41883.165972222225</v>
      </c>
      <c r="U186" t="str">
        <f t="shared" si="16"/>
        <v>2014</v>
      </c>
      <c r="V186" t="str">
        <f t="shared" si="17"/>
        <v>July</v>
      </c>
    </row>
    <row r="187" spans="1:22" ht="30" x14ac:dyDescent="0.2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7997</v>
      </c>
      <c r="O187">
        <f t="shared" si="12"/>
        <v>5.5</v>
      </c>
      <c r="P187">
        <f t="shared" si="13"/>
        <v>220</v>
      </c>
      <c r="Q187" t="s">
        <v>8310</v>
      </c>
      <c r="R187" t="s">
        <v>8314</v>
      </c>
      <c r="S187" s="11">
        <f t="shared" si="14"/>
        <v>42570.91133101852</v>
      </c>
      <c r="T187" s="11">
        <f t="shared" si="15"/>
        <v>42600.91133101852</v>
      </c>
      <c r="U187" t="str">
        <f t="shared" si="16"/>
        <v>2016</v>
      </c>
      <c r="V187" t="str">
        <f t="shared" si="17"/>
        <v>July</v>
      </c>
    </row>
    <row r="188" spans="1:22" ht="75" x14ac:dyDescent="0.2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7997</v>
      </c>
      <c r="O188">
        <f t="shared" si="12"/>
        <v>0</v>
      </c>
      <c r="P188">
        <f t="shared" si="13"/>
        <v>0</v>
      </c>
      <c r="Q188" t="s">
        <v>8310</v>
      </c>
      <c r="R188" t="s">
        <v>8314</v>
      </c>
      <c r="S188" s="11">
        <f t="shared" si="14"/>
        <v>42767.812893518523</v>
      </c>
      <c r="T188" s="11">
        <f t="shared" si="15"/>
        <v>42797.833333333328</v>
      </c>
      <c r="U188" t="str">
        <f t="shared" si="16"/>
        <v>2017</v>
      </c>
      <c r="V188" t="str">
        <f t="shared" si="17"/>
        <v>February</v>
      </c>
    </row>
    <row r="189" spans="1:22" ht="60" x14ac:dyDescent="0.2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7997</v>
      </c>
      <c r="O189">
        <f t="shared" si="12"/>
        <v>16</v>
      </c>
      <c r="P189">
        <f t="shared" si="13"/>
        <v>160</v>
      </c>
      <c r="Q189" t="s">
        <v>8310</v>
      </c>
      <c r="R189" t="s">
        <v>8314</v>
      </c>
      <c r="S189" s="11">
        <f t="shared" si="14"/>
        <v>42182.234456018516</v>
      </c>
      <c r="T189" s="11">
        <f t="shared" si="15"/>
        <v>42206.290972222225</v>
      </c>
      <c r="U189" t="str">
        <f t="shared" si="16"/>
        <v>2015</v>
      </c>
      <c r="V189" t="str">
        <f t="shared" si="17"/>
        <v>June</v>
      </c>
    </row>
    <row r="190" spans="1:22" ht="75" x14ac:dyDescent="0.2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7997</v>
      </c>
      <c r="O190">
        <f t="shared" si="12"/>
        <v>0</v>
      </c>
      <c r="P190">
        <f t="shared" si="13"/>
        <v>0</v>
      </c>
      <c r="Q190" t="s">
        <v>8310</v>
      </c>
      <c r="R190" t="s">
        <v>8314</v>
      </c>
      <c r="S190" s="11">
        <f t="shared" si="14"/>
        <v>41857.18304398148</v>
      </c>
      <c r="T190" s="11">
        <f t="shared" si="15"/>
        <v>41887.18304398148</v>
      </c>
      <c r="U190" t="str">
        <f t="shared" si="16"/>
        <v>2014</v>
      </c>
      <c r="V190" t="str">
        <f t="shared" si="17"/>
        <v>August</v>
      </c>
    </row>
    <row r="191" spans="1:22" ht="75" x14ac:dyDescent="0.2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7997</v>
      </c>
      <c r="O191">
        <f t="shared" si="12"/>
        <v>7.0000000000000007E-2</v>
      </c>
      <c r="P191">
        <f t="shared" si="13"/>
        <v>69</v>
      </c>
      <c r="Q191" t="s">
        <v>8310</v>
      </c>
      <c r="R191" t="s">
        <v>8314</v>
      </c>
      <c r="S191" s="11">
        <f t="shared" si="14"/>
        <v>42556.690706018519</v>
      </c>
      <c r="T191" s="11">
        <f t="shared" si="15"/>
        <v>42616.690706018519</v>
      </c>
      <c r="U191" t="str">
        <f t="shared" si="16"/>
        <v>2016</v>
      </c>
      <c r="V191" t="str">
        <f t="shared" si="17"/>
        <v>July</v>
      </c>
    </row>
    <row r="192" spans="1:22" ht="30" x14ac:dyDescent="0.2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7997</v>
      </c>
      <c r="O192">
        <f t="shared" si="12"/>
        <v>0.42</v>
      </c>
      <c r="P192">
        <f t="shared" si="13"/>
        <v>50</v>
      </c>
      <c r="Q192" t="s">
        <v>8310</v>
      </c>
      <c r="R192" t="s">
        <v>8314</v>
      </c>
      <c r="S192" s="11">
        <f t="shared" si="14"/>
        <v>42527.650995370372</v>
      </c>
      <c r="T192" s="11">
        <f t="shared" si="15"/>
        <v>42537.650995370372</v>
      </c>
      <c r="U192" t="str">
        <f t="shared" si="16"/>
        <v>2016</v>
      </c>
      <c r="V192" t="str">
        <f t="shared" si="17"/>
        <v>June</v>
      </c>
    </row>
    <row r="193" spans="1:22" ht="60" x14ac:dyDescent="0.2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7997</v>
      </c>
      <c r="O193">
        <f t="shared" si="12"/>
        <v>5</v>
      </c>
      <c r="P193">
        <f t="shared" si="13"/>
        <v>83.33</v>
      </c>
      <c r="Q193" t="s">
        <v>8310</v>
      </c>
      <c r="R193" t="s">
        <v>8314</v>
      </c>
      <c r="S193" s="11">
        <f t="shared" si="14"/>
        <v>42239.441412037035</v>
      </c>
      <c r="T193" s="11">
        <f t="shared" si="15"/>
        <v>42279.441412037035</v>
      </c>
      <c r="U193" t="str">
        <f t="shared" si="16"/>
        <v>2015</v>
      </c>
      <c r="V193" t="str">
        <f t="shared" si="17"/>
        <v>August</v>
      </c>
    </row>
    <row r="194" spans="1:22" ht="75" x14ac:dyDescent="0.2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7997</v>
      </c>
      <c r="O194">
        <f t="shared" si="12"/>
        <v>0</v>
      </c>
      <c r="P194">
        <f t="shared" si="13"/>
        <v>5.67</v>
      </c>
      <c r="Q194" t="s">
        <v>8310</v>
      </c>
      <c r="R194" t="s">
        <v>8314</v>
      </c>
      <c r="S194" s="11">
        <f t="shared" si="14"/>
        <v>41899.792037037041</v>
      </c>
      <c r="T194" s="11">
        <f t="shared" si="15"/>
        <v>41929.792037037041</v>
      </c>
      <c r="U194" t="str">
        <f t="shared" si="16"/>
        <v>2014</v>
      </c>
      <c r="V194" t="str">
        <f t="shared" si="17"/>
        <v>September</v>
      </c>
    </row>
    <row r="195" spans="1:22" ht="75" x14ac:dyDescent="0.2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7997</v>
      </c>
      <c r="O195">
        <f t="shared" ref="O195:O258" si="18">ROUND((E195/D195)*100,2)</f>
        <v>0</v>
      </c>
      <c r="P195">
        <f t="shared" ref="P195:P258" si="19">IF(L195&gt;0,ROUND(E195/L195,2),0)</f>
        <v>0</v>
      </c>
      <c r="Q195" t="s">
        <v>8310</v>
      </c>
      <c r="R195" t="s">
        <v>8314</v>
      </c>
      <c r="S195" s="11">
        <f t="shared" ref="S195:S258" si="20">(((J195/60)/60)/24)+DATE(1970,1,1)</f>
        <v>41911.934791666667</v>
      </c>
      <c r="T195" s="11">
        <f t="shared" ref="T195:T258" si="21">(((I195/60)/60)/24)+DATE(1970,1,1)</f>
        <v>41971.976458333331</v>
      </c>
      <c r="U195" t="str">
        <f t="shared" ref="U195:U258" si="22">TEXT(S195,"yyyy")</f>
        <v>2014</v>
      </c>
      <c r="V195" t="str">
        <f t="shared" ref="V195:V258" si="23">TEXT(S195,"mmmm")</f>
        <v>September</v>
      </c>
    </row>
    <row r="196" spans="1:22" ht="60" x14ac:dyDescent="0.2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7997</v>
      </c>
      <c r="O196">
        <f t="shared" si="18"/>
        <v>0.12</v>
      </c>
      <c r="P196">
        <f t="shared" si="19"/>
        <v>1</v>
      </c>
      <c r="Q196" t="s">
        <v>8310</v>
      </c>
      <c r="R196" t="s">
        <v>8314</v>
      </c>
      <c r="S196" s="11">
        <f t="shared" si="20"/>
        <v>42375.996886574074</v>
      </c>
      <c r="T196" s="11">
        <f t="shared" si="21"/>
        <v>42435.996886574074</v>
      </c>
      <c r="U196" t="str">
        <f t="shared" si="22"/>
        <v>2016</v>
      </c>
      <c r="V196" t="str">
        <f t="shared" si="23"/>
        <v>January</v>
      </c>
    </row>
    <row r="197" spans="1:22" ht="75" x14ac:dyDescent="0.2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7997</v>
      </c>
      <c r="O197">
        <f t="shared" si="18"/>
        <v>0</v>
      </c>
      <c r="P197">
        <f t="shared" si="19"/>
        <v>0</v>
      </c>
      <c r="Q197" t="s">
        <v>8310</v>
      </c>
      <c r="R197" t="s">
        <v>8314</v>
      </c>
      <c r="S197" s="11">
        <f t="shared" si="20"/>
        <v>42135.67050925926</v>
      </c>
      <c r="T197" s="11">
        <f t="shared" si="21"/>
        <v>42195.67050925926</v>
      </c>
      <c r="U197" t="str">
        <f t="shared" si="22"/>
        <v>2015</v>
      </c>
      <c r="V197" t="str">
        <f t="shared" si="23"/>
        <v>May</v>
      </c>
    </row>
    <row r="198" spans="1:22" ht="75" x14ac:dyDescent="0.2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7997</v>
      </c>
      <c r="O198">
        <f t="shared" si="18"/>
        <v>41.86</v>
      </c>
      <c r="P198">
        <f t="shared" si="19"/>
        <v>77.11</v>
      </c>
      <c r="Q198" t="s">
        <v>8310</v>
      </c>
      <c r="R198" t="s">
        <v>8314</v>
      </c>
      <c r="S198" s="11">
        <f t="shared" si="20"/>
        <v>42259.542800925927</v>
      </c>
      <c r="T198" s="11">
        <f t="shared" si="21"/>
        <v>42287.875</v>
      </c>
      <c r="U198" t="str">
        <f t="shared" si="22"/>
        <v>2015</v>
      </c>
      <c r="V198" t="str">
        <f t="shared" si="23"/>
        <v>September</v>
      </c>
    </row>
    <row r="199" spans="1:22" ht="75" x14ac:dyDescent="0.2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7997</v>
      </c>
      <c r="O199">
        <f t="shared" si="18"/>
        <v>10.48</v>
      </c>
      <c r="P199">
        <f t="shared" si="19"/>
        <v>32.75</v>
      </c>
      <c r="Q199" t="s">
        <v>8310</v>
      </c>
      <c r="R199" t="s">
        <v>8314</v>
      </c>
      <c r="S199" s="11">
        <f t="shared" si="20"/>
        <v>42741.848379629635</v>
      </c>
      <c r="T199" s="11">
        <f t="shared" si="21"/>
        <v>42783.875</v>
      </c>
      <c r="U199" t="str">
        <f t="shared" si="22"/>
        <v>2017</v>
      </c>
      <c r="V199" t="str">
        <f t="shared" si="23"/>
        <v>January</v>
      </c>
    </row>
    <row r="200" spans="1:22" ht="75" x14ac:dyDescent="0.2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7997</v>
      </c>
      <c r="O200">
        <f t="shared" si="18"/>
        <v>1.1200000000000001</v>
      </c>
      <c r="P200">
        <f t="shared" si="19"/>
        <v>46.5</v>
      </c>
      <c r="Q200" t="s">
        <v>8310</v>
      </c>
      <c r="R200" t="s">
        <v>8314</v>
      </c>
      <c r="S200" s="11">
        <f t="shared" si="20"/>
        <v>41887.383356481485</v>
      </c>
      <c r="T200" s="11">
        <f t="shared" si="21"/>
        <v>41917.383356481485</v>
      </c>
      <c r="U200" t="str">
        <f t="shared" si="22"/>
        <v>2014</v>
      </c>
      <c r="V200" t="str">
        <f t="shared" si="23"/>
        <v>September</v>
      </c>
    </row>
    <row r="201" spans="1:22" ht="75" x14ac:dyDescent="0.2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7997</v>
      </c>
      <c r="O201">
        <f t="shared" si="18"/>
        <v>0</v>
      </c>
      <c r="P201">
        <f t="shared" si="19"/>
        <v>0</v>
      </c>
      <c r="Q201" t="s">
        <v>8310</v>
      </c>
      <c r="R201" t="s">
        <v>8314</v>
      </c>
      <c r="S201" s="11">
        <f t="shared" si="20"/>
        <v>42584.123865740738</v>
      </c>
      <c r="T201" s="11">
        <f t="shared" si="21"/>
        <v>42614.123865740738</v>
      </c>
      <c r="U201" t="str">
        <f t="shared" si="22"/>
        <v>2016</v>
      </c>
      <c r="V201" t="str">
        <f t="shared" si="23"/>
        <v>August</v>
      </c>
    </row>
    <row r="202" spans="1:22" ht="45" x14ac:dyDescent="0.2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7997</v>
      </c>
      <c r="O202">
        <f t="shared" si="18"/>
        <v>26.19</v>
      </c>
      <c r="P202">
        <f t="shared" si="19"/>
        <v>87.31</v>
      </c>
      <c r="Q202" t="s">
        <v>8310</v>
      </c>
      <c r="R202" t="s">
        <v>8314</v>
      </c>
      <c r="S202" s="11">
        <f t="shared" si="20"/>
        <v>41867.083368055559</v>
      </c>
      <c r="T202" s="11">
        <f t="shared" si="21"/>
        <v>41897.083368055559</v>
      </c>
      <c r="U202" t="str">
        <f t="shared" si="22"/>
        <v>2014</v>
      </c>
      <c r="V202" t="str">
        <f t="shared" si="23"/>
        <v>August</v>
      </c>
    </row>
    <row r="203" spans="1:22" ht="75" x14ac:dyDescent="0.2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7997</v>
      </c>
      <c r="O203">
        <f t="shared" si="18"/>
        <v>58.46</v>
      </c>
      <c r="P203">
        <f t="shared" si="19"/>
        <v>54.29</v>
      </c>
      <c r="Q203" t="s">
        <v>8310</v>
      </c>
      <c r="R203" t="s">
        <v>8314</v>
      </c>
      <c r="S203" s="11">
        <f t="shared" si="20"/>
        <v>42023.818622685183</v>
      </c>
      <c r="T203" s="11">
        <f t="shared" si="21"/>
        <v>42043.818622685183</v>
      </c>
      <c r="U203" t="str">
        <f t="shared" si="22"/>
        <v>2015</v>
      </c>
      <c r="V203" t="str">
        <f t="shared" si="23"/>
        <v>January</v>
      </c>
    </row>
    <row r="204" spans="1:22" ht="30" x14ac:dyDescent="0.2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7997</v>
      </c>
      <c r="O204">
        <f t="shared" si="18"/>
        <v>0</v>
      </c>
      <c r="P204">
        <f t="shared" si="19"/>
        <v>0</v>
      </c>
      <c r="Q204" t="s">
        <v>8310</v>
      </c>
      <c r="R204" t="s">
        <v>8314</v>
      </c>
      <c r="S204" s="11">
        <f t="shared" si="20"/>
        <v>42255.927824074075</v>
      </c>
      <c r="T204" s="11">
        <f t="shared" si="21"/>
        <v>42285.874305555553</v>
      </c>
      <c r="U204" t="str">
        <f t="shared" si="22"/>
        <v>2015</v>
      </c>
      <c r="V204" t="str">
        <f t="shared" si="23"/>
        <v>September</v>
      </c>
    </row>
    <row r="205" spans="1:22" ht="60" x14ac:dyDescent="0.2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7997</v>
      </c>
      <c r="O205">
        <f t="shared" si="18"/>
        <v>29.84</v>
      </c>
      <c r="P205">
        <f t="shared" si="19"/>
        <v>93.25</v>
      </c>
      <c r="Q205" t="s">
        <v>8310</v>
      </c>
      <c r="R205" t="s">
        <v>8314</v>
      </c>
      <c r="S205" s="11">
        <f t="shared" si="20"/>
        <v>41973.847962962958</v>
      </c>
      <c r="T205" s="11">
        <f t="shared" si="21"/>
        <v>42033.847962962958</v>
      </c>
      <c r="U205" t="str">
        <f t="shared" si="22"/>
        <v>2014</v>
      </c>
      <c r="V205" t="str">
        <f t="shared" si="23"/>
        <v>November</v>
      </c>
    </row>
    <row r="206" spans="1:22" ht="75" x14ac:dyDescent="0.2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7997</v>
      </c>
      <c r="O206">
        <f t="shared" si="18"/>
        <v>50.72</v>
      </c>
      <c r="P206">
        <f t="shared" si="19"/>
        <v>117.68</v>
      </c>
      <c r="Q206" t="s">
        <v>8310</v>
      </c>
      <c r="R206" t="s">
        <v>8314</v>
      </c>
      <c r="S206" s="11">
        <f t="shared" si="20"/>
        <v>42556.583368055552</v>
      </c>
      <c r="T206" s="11">
        <f t="shared" si="21"/>
        <v>42586.583368055552</v>
      </c>
      <c r="U206" t="str">
        <f t="shared" si="22"/>
        <v>2016</v>
      </c>
      <c r="V206" t="str">
        <f t="shared" si="23"/>
        <v>July</v>
      </c>
    </row>
    <row r="207" spans="1:22" ht="75" x14ac:dyDescent="0.2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7997</v>
      </c>
      <c r="O207">
        <f t="shared" si="18"/>
        <v>16.25</v>
      </c>
      <c r="P207">
        <f t="shared" si="19"/>
        <v>76.47</v>
      </c>
      <c r="Q207" t="s">
        <v>8310</v>
      </c>
      <c r="R207" t="s">
        <v>8314</v>
      </c>
      <c r="S207" s="11">
        <f t="shared" si="20"/>
        <v>42248.632199074069</v>
      </c>
      <c r="T207" s="11">
        <f t="shared" si="21"/>
        <v>42283.632199074069</v>
      </c>
      <c r="U207" t="str">
        <f t="shared" si="22"/>
        <v>2015</v>
      </c>
      <c r="V207" t="str">
        <f t="shared" si="23"/>
        <v>September</v>
      </c>
    </row>
    <row r="208" spans="1:22" ht="45" x14ac:dyDescent="0.2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7997</v>
      </c>
      <c r="O208">
        <f t="shared" si="18"/>
        <v>0</v>
      </c>
      <c r="P208">
        <f t="shared" si="19"/>
        <v>0</v>
      </c>
      <c r="Q208" t="s">
        <v>8310</v>
      </c>
      <c r="R208" t="s">
        <v>8314</v>
      </c>
      <c r="S208" s="11">
        <f t="shared" si="20"/>
        <v>42567.004432870366</v>
      </c>
      <c r="T208" s="11">
        <f t="shared" si="21"/>
        <v>42588.004432870366</v>
      </c>
      <c r="U208" t="str">
        <f t="shared" si="22"/>
        <v>2016</v>
      </c>
      <c r="V208" t="str">
        <f t="shared" si="23"/>
        <v>July</v>
      </c>
    </row>
    <row r="209" spans="1:22" ht="75" x14ac:dyDescent="0.2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7997</v>
      </c>
      <c r="O209">
        <f t="shared" si="18"/>
        <v>15.21</v>
      </c>
      <c r="P209">
        <f t="shared" si="19"/>
        <v>163.85</v>
      </c>
      <c r="Q209" t="s">
        <v>8310</v>
      </c>
      <c r="R209" t="s">
        <v>8314</v>
      </c>
      <c r="S209" s="11">
        <f t="shared" si="20"/>
        <v>41978.197199074071</v>
      </c>
      <c r="T209" s="11">
        <f t="shared" si="21"/>
        <v>42008.197199074071</v>
      </c>
      <c r="U209" t="str">
        <f t="shared" si="22"/>
        <v>2014</v>
      </c>
      <c r="V209" t="str">
        <f t="shared" si="23"/>
        <v>December</v>
      </c>
    </row>
    <row r="210" spans="1:22" ht="75" x14ac:dyDescent="0.2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7997</v>
      </c>
      <c r="O210">
        <f t="shared" si="18"/>
        <v>0</v>
      </c>
      <c r="P210">
        <f t="shared" si="19"/>
        <v>0</v>
      </c>
      <c r="Q210" t="s">
        <v>8310</v>
      </c>
      <c r="R210" t="s">
        <v>8314</v>
      </c>
      <c r="S210" s="11">
        <f t="shared" si="20"/>
        <v>41959.369988425926</v>
      </c>
      <c r="T210" s="11">
        <f t="shared" si="21"/>
        <v>41989.369988425926</v>
      </c>
      <c r="U210" t="str">
        <f t="shared" si="22"/>
        <v>2014</v>
      </c>
      <c r="V210" t="str">
        <f t="shared" si="23"/>
        <v>November</v>
      </c>
    </row>
    <row r="211" spans="1:22" ht="75" x14ac:dyDescent="0.2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7997</v>
      </c>
      <c r="O211">
        <f t="shared" si="18"/>
        <v>0</v>
      </c>
      <c r="P211">
        <f t="shared" si="19"/>
        <v>0</v>
      </c>
      <c r="Q211" t="s">
        <v>8310</v>
      </c>
      <c r="R211" t="s">
        <v>8314</v>
      </c>
      <c r="S211" s="11">
        <f t="shared" si="20"/>
        <v>42165.922858796301</v>
      </c>
      <c r="T211" s="11">
        <f t="shared" si="21"/>
        <v>42195.922858796301</v>
      </c>
      <c r="U211" t="str">
        <f t="shared" si="22"/>
        <v>2015</v>
      </c>
      <c r="V211" t="str">
        <f t="shared" si="23"/>
        <v>June</v>
      </c>
    </row>
    <row r="212" spans="1:22" ht="75" x14ac:dyDescent="0.2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7997</v>
      </c>
      <c r="O212">
        <f t="shared" si="18"/>
        <v>25.25</v>
      </c>
      <c r="P212">
        <f t="shared" si="19"/>
        <v>91.82</v>
      </c>
      <c r="Q212" t="s">
        <v>8310</v>
      </c>
      <c r="R212" t="s">
        <v>8314</v>
      </c>
      <c r="S212" s="11">
        <f t="shared" si="20"/>
        <v>42249.064722222218</v>
      </c>
      <c r="T212" s="11">
        <f t="shared" si="21"/>
        <v>42278.208333333328</v>
      </c>
      <c r="U212" t="str">
        <f t="shared" si="22"/>
        <v>2015</v>
      </c>
      <c r="V212" t="str">
        <f t="shared" si="23"/>
        <v>September</v>
      </c>
    </row>
    <row r="213" spans="1:22" ht="75" x14ac:dyDescent="0.2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7997</v>
      </c>
      <c r="O213">
        <f t="shared" si="18"/>
        <v>44.6</v>
      </c>
      <c r="P213">
        <f t="shared" si="19"/>
        <v>185.83</v>
      </c>
      <c r="Q213" t="s">
        <v>8310</v>
      </c>
      <c r="R213" t="s">
        <v>8314</v>
      </c>
      <c r="S213" s="11">
        <f t="shared" si="20"/>
        <v>42236.159918981488</v>
      </c>
      <c r="T213" s="11">
        <f t="shared" si="21"/>
        <v>42266.159918981488</v>
      </c>
      <c r="U213" t="str">
        <f t="shared" si="22"/>
        <v>2015</v>
      </c>
      <c r="V213" t="str">
        <f t="shared" si="23"/>
        <v>August</v>
      </c>
    </row>
    <row r="214" spans="1:22" ht="60" x14ac:dyDescent="0.2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7997</v>
      </c>
      <c r="O214">
        <f t="shared" si="18"/>
        <v>0.02</v>
      </c>
      <c r="P214">
        <f t="shared" si="19"/>
        <v>1</v>
      </c>
      <c r="Q214" t="s">
        <v>8310</v>
      </c>
      <c r="R214" t="s">
        <v>8314</v>
      </c>
      <c r="S214" s="11">
        <f t="shared" si="20"/>
        <v>42416.881018518514</v>
      </c>
      <c r="T214" s="11">
        <f t="shared" si="21"/>
        <v>42476.839351851857</v>
      </c>
      <c r="U214" t="str">
        <f t="shared" si="22"/>
        <v>2016</v>
      </c>
      <c r="V214" t="str">
        <f t="shared" si="23"/>
        <v>February</v>
      </c>
    </row>
    <row r="215" spans="1:22" ht="60" x14ac:dyDescent="0.2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7997</v>
      </c>
      <c r="O215">
        <f t="shared" si="18"/>
        <v>0.04</v>
      </c>
      <c r="P215">
        <f t="shared" si="19"/>
        <v>20</v>
      </c>
      <c r="Q215" t="s">
        <v>8310</v>
      </c>
      <c r="R215" t="s">
        <v>8314</v>
      </c>
      <c r="S215" s="11">
        <f t="shared" si="20"/>
        <v>42202.594293981485</v>
      </c>
      <c r="T215" s="11">
        <f t="shared" si="21"/>
        <v>42232.587974537033</v>
      </c>
      <c r="U215" t="str">
        <f t="shared" si="22"/>
        <v>2015</v>
      </c>
      <c r="V215" t="str">
        <f t="shared" si="23"/>
        <v>July</v>
      </c>
    </row>
    <row r="216" spans="1:22" ht="75" x14ac:dyDescent="0.2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7997</v>
      </c>
      <c r="O216">
        <f t="shared" si="18"/>
        <v>0.01</v>
      </c>
      <c r="P216">
        <f t="shared" si="19"/>
        <v>1</v>
      </c>
      <c r="Q216" t="s">
        <v>8310</v>
      </c>
      <c r="R216" t="s">
        <v>8314</v>
      </c>
      <c r="S216" s="11">
        <f t="shared" si="20"/>
        <v>42009.64061342593</v>
      </c>
      <c r="T216" s="11">
        <f t="shared" si="21"/>
        <v>42069.64061342593</v>
      </c>
      <c r="U216" t="str">
        <f t="shared" si="22"/>
        <v>2015</v>
      </c>
      <c r="V216" t="str">
        <f t="shared" si="23"/>
        <v>January</v>
      </c>
    </row>
    <row r="217" spans="1:22" ht="75" x14ac:dyDescent="0.2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7997</v>
      </c>
      <c r="O217">
        <f t="shared" si="18"/>
        <v>0.23</v>
      </c>
      <c r="P217">
        <f t="shared" si="19"/>
        <v>10</v>
      </c>
      <c r="Q217" t="s">
        <v>8310</v>
      </c>
      <c r="R217" t="s">
        <v>8314</v>
      </c>
      <c r="S217" s="11">
        <f t="shared" si="20"/>
        <v>42375.230115740742</v>
      </c>
      <c r="T217" s="11">
        <f t="shared" si="21"/>
        <v>42417.999305555553</v>
      </c>
      <c r="U217" t="str">
        <f t="shared" si="22"/>
        <v>2016</v>
      </c>
      <c r="V217" t="str">
        <f t="shared" si="23"/>
        <v>January</v>
      </c>
    </row>
    <row r="218" spans="1:22" ht="75" x14ac:dyDescent="0.2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7997</v>
      </c>
      <c r="O218">
        <f t="shared" si="18"/>
        <v>55.7</v>
      </c>
      <c r="P218">
        <f t="shared" si="19"/>
        <v>331.54</v>
      </c>
      <c r="Q218" t="s">
        <v>8310</v>
      </c>
      <c r="R218" t="s">
        <v>8314</v>
      </c>
      <c r="S218" s="11">
        <f t="shared" si="20"/>
        <v>42066.958761574075</v>
      </c>
      <c r="T218" s="11">
        <f t="shared" si="21"/>
        <v>42116.917094907403</v>
      </c>
      <c r="U218" t="str">
        <f t="shared" si="22"/>
        <v>2015</v>
      </c>
      <c r="V218" t="str">
        <f t="shared" si="23"/>
        <v>March</v>
      </c>
    </row>
    <row r="219" spans="1:22" x14ac:dyDescent="0.2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7997</v>
      </c>
      <c r="O219">
        <f t="shared" si="18"/>
        <v>11.94</v>
      </c>
      <c r="P219">
        <f t="shared" si="19"/>
        <v>314.29000000000002</v>
      </c>
      <c r="Q219" t="s">
        <v>8310</v>
      </c>
      <c r="R219" t="s">
        <v>8314</v>
      </c>
      <c r="S219" s="11">
        <f t="shared" si="20"/>
        <v>41970.64061342593</v>
      </c>
      <c r="T219" s="11">
        <f t="shared" si="21"/>
        <v>42001.64061342593</v>
      </c>
      <c r="U219" t="str">
        <f t="shared" si="22"/>
        <v>2014</v>
      </c>
      <c r="V219" t="str">
        <f t="shared" si="23"/>
        <v>November</v>
      </c>
    </row>
    <row r="220" spans="1:22" ht="75" x14ac:dyDescent="0.2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7997</v>
      </c>
      <c r="O220">
        <f t="shared" si="18"/>
        <v>2</v>
      </c>
      <c r="P220">
        <f t="shared" si="19"/>
        <v>100</v>
      </c>
      <c r="Q220" t="s">
        <v>8310</v>
      </c>
      <c r="R220" t="s">
        <v>8314</v>
      </c>
      <c r="S220" s="11">
        <f t="shared" si="20"/>
        <v>42079.628344907411</v>
      </c>
      <c r="T220" s="11">
        <f t="shared" si="21"/>
        <v>42139.628344907411</v>
      </c>
      <c r="U220" t="str">
        <f t="shared" si="22"/>
        <v>2015</v>
      </c>
      <c r="V220" t="str">
        <f t="shared" si="23"/>
        <v>March</v>
      </c>
    </row>
    <row r="221" spans="1:22" ht="45" x14ac:dyDescent="0.2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7997</v>
      </c>
      <c r="O221">
        <f t="shared" si="18"/>
        <v>17.63</v>
      </c>
      <c r="P221">
        <f t="shared" si="19"/>
        <v>115.99</v>
      </c>
      <c r="Q221" t="s">
        <v>8310</v>
      </c>
      <c r="R221" t="s">
        <v>8314</v>
      </c>
      <c r="S221" s="11">
        <f t="shared" si="20"/>
        <v>42429.326678240745</v>
      </c>
      <c r="T221" s="11">
        <f t="shared" si="21"/>
        <v>42461.290972222225</v>
      </c>
      <c r="U221" t="str">
        <f t="shared" si="22"/>
        <v>2016</v>
      </c>
      <c r="V221" t="str">
        <f t="shared" si="23"/>
        <v>February</v>
      </c>
    </row>
    <row r="222" spans="1:22" ht="75" x14ac:dyDescent="0.2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7997</v>
      </c>
      <c r="O222">
        <f t="shared" si="18"/>
        <v>0.72</v>
      </c>
      <c r="P222">
        <f t="shared" si="19"/>
        <v>120</v>
      </c>
      <c r="Q222" t="s">
        <v>8310</v>
      </c>
      <c r="R222" t="s">
        <v>8314</v>
      </c>
      <c r="S222" s="11">
        <f t="shared" si="20"/>
        <v>42195.643865740742</v>
      </c>
      <c r="T222" s="11">
        <f t="shared" si="21"/>
        <v>42236.837499999994</v>
      </c>
      <c r="U222" t="str">
        <f t="shared" si="22"/>
        <v>2015</v>
      </c>
      <c r="V222" t="str">
        <f t="shared" si="23"/>
        <v>July</v>
      </c>
    </row>
    <row r="223" spans="1:22" ht="30" x14ac:dyDescent="0.2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7997</v>
      </c>
      <c r="O223">
        <f t="shared" si="18"/>
        <v>0</v>
      </c>
      <c r="P223">
        <f t="shared" si="19"/>
        <v>0</v>
      </c>
      <c r="Q223" t="s">
        <v>8310</v>
      </c>
      <c r="R223" t="s">
        <v>8314</v>
      </c>
      <c r="S223" s="11">
        <f t="shared" si="20"/>
        <v>42031.837546296301</v>
      </c>
      <c r="T223" s="11">
        <f t="shared" si="21"/>
        <v>42091.79587962963</v>
      </c>
      <c r="U223" t="str">
        <f t="shared" si="22"/>
        <v>2015</v>
      </c>
      <c r="V223" t="str">
        <f t="shared" si="23"/>
        <v>January</v>
      </c>
    </row>
    <row r="224" spans="1:22" ht="60" x14ac:dyDescent="0.2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7997</v>
      </c>
      <c r="O224">
        <f t="shared" si="18"/>
        <v>13</v>
      </c>
      <c r="P224">
        <f t="shared" si="19"/>
        <v>65</v>
      </c>
      <c r="Q224" t="s">
        <v>8310</v>
      </c>
      <c r="R224" t="s">
        <v>8314</v>
      </c>
      <c r="S224" s="11">
        <f t="shared" si="20"/>
        <v>42031.769884259258</v>
      </c>
      <c r="T224" s="11">
        <f t="shared" si="21"/>
        <v>42090.110416666663</v>
      </c>
      <c r="U224" t="str">
        <f t="shared" si="22"/>
        <v>2015</v>
      </c>
      <c r="V224" t="str">
        <f t="shared" si="23"/>
        <v>January</v>
      </c>
    </row>
    <row r="225" spans="1:22" ht="75" x14ac:dyDescent="0.2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7997</v>
      </c>
      <c r="O225">
        <f t="shared" si="18"/>
        <v>0</v>
      </c>
      <c r="P225">
        <f t="shared" si="19"/>
        <v>0</v>
      </c>
      <c r="Q225" t="s">
        <v>8310</v>
      </c>
      <c r="R225" t="s">
        <v>8314</v>
      </c>
      <c r="S225" s="11">
        <f t="shared" si="20"/>
        <v>42482.048032407409</v>
      </c>
      <c r="T225" s="11">
        <f t="shared" si="21"/>
        <v>42512.045138888891</v>
      </c>
      <c r="U225" t="str">
        <f t="shared" si="22"/>
        <v>2016</v>
      </c>
      <c r="V225" t="str">
        <f t="shared" si="23"/>
        <v>April</v>
      </c>
    </row>
    <row r="226" spans="1:22" ht="75" x14ac:dyDescent="0.2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7997</v>
      </c>
      <c r="O226">
        <f t="shared" si="18"/>
        <v>0</v>
      </c>
      <c r="P226">
        <f t="shared" si="19"/>
        <v>0</v>
      </c>
      <c r="Q226" t="s">
        <v>8310</v>
      </c>
      <c r="R226" t="s">
        <v>8314</v>
      </c>
      <c r="S226" s="11">
        <f t="shared" si="20"/>
        <v>42135.235254629632</v>
      </c>
      <c r="T226" s="11">
        <f t="shared" si="21"/>
        <v>42195.235254629632</v>
      </c>
      <c r="U226" t="str">
        <f t="shared" si="22"/>
        <v>2015</v>
      </c>
      <c r="V226" t="str">
        <f t="shared" si="23"/>
        <v>May</v>
      </c>
    </row>
    <row r="227" spans="1:22" ht="60" x14ac:dyDescent="0.2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7997</v>
      </c>
      <c r="O227">
        <f t="shared" si="18"/>
        <v>0</v>
      </c>
      <c r="P227">
        <f t="shared" si="19"/>
        <v>0</v>
      </c>
      <c r="Q227" t="s">
        <v>8310</v>
      </c>
      <c r="R227" t="s">
        <v>8314</v>
      </c>
      <c r="S227" s="11">
        <f t="shared" si="20"/>
        <v>42438.961273148147</v>
      </c>
      <c r="T227" s="11">
        <f t="shared" si="21"/>
        <v>42468.919606481482</v>
      </c>
      <c r="U227" t="str">
        <f t="shared" si="22"/>
        <v>2016</v>
      </c>
      <c r="V227" t="str">
        <f t="shared" si="23"/>
        <v>March</v>
      </c>
    </row>
    <row r="228" spans="1:22" ht="60" x14ac:dyDescent="0.2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7997</v>
      </c>
      <c r="O228">
        <f t="shared" si="18"/>
        <v>0.86</v>
      </c>
      <c r="P228">
        <f t="shared" si="19"/>
        <v>125</v>
      </c>
      <c r="Q228" t="s">
        <v>8310</v>
      </c>
      <c r="R228" t="s">
        <v>8314</v>
      </c>
      <c r="S228" s="11">
        <f t="shared" si="20"/>
        <v>42106.666018518517</v>
      </c>
      <c r="T228" s="11">
        <f t="shared" si="21"/>
        <v>42155.395138888889</v>
      </c>
      <c r="U228" t="str">
        <f t="shared" si="22"/>
        <v>2015</v>
      </c>
      <c r="V228" t="str">
        <f t="shared" si="23"/>
        <v>April</v>
      </c>
    </row>
    <row r="229" spans="1:22" ht="75" x14ac:dyDescent="0.2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7997</v>
      </c>
      <c r="O229">
        <f t="shared" si="18"/>
        <v>0</v>
      </c>
      <c r="P229">
        <f t="shared" si="19"/>
        <v>0</v>
      </c>
      <c r="Q229" t="s">
        <v>8310</v>
      </c>
      <c r="R229" t="s">
        <v>8314</v>
      </c>
      <c r="S229" s="11">
        <f t="shared" si="20"/>
        <v>42164.893993055557</v>
      </c>
      <c r="T229" s="11">
        <f t="shared" si="21"/>
        <v>42194.893993055557</v>
      </c>
      <c r="U229" t="str">
        <f t="shared" si="22"/>
        <v>2015</v>
      </c>
      <c r="V229" t="str">
        <f t="shared" si="23"/>
        <v>June</v>
      </c>
    </row>
    <row r="230" spans="1:22" ht="45" x14ac:dyDescent="0.2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7997</v>
      </c>
      <c r="O230">
        <f t="shared" si="18"/>
        <v>0</v>
      </c>
      <c r="P230">
        <f t="shared" si="19"/>
        <v>0</v>
      </c>
      <c r="Q230" t="s">
        <v>8310</v>
      </c>
      <c r="R230" t="s">
        <v>8314</v>
      </c>
      <c r="S230" s="11">
        <f t="shared" si="20"/>
        <v>42096.686400462961</v>
      </c>
      <c r="T230" s="11">
        <f t="shared" si="21"/>
        <v>42156.686400462961</v>
      </c>
      <c r="U230" t="str">
        <f t="shared" si="22"/>
        <v>2015</v>
      </c>
      <c r="V230" t="str">
        <f t="shared" si="23"/>
        <v>April</v>
      </c>
    </row>
    <row r="231" spans="1:22" ht="75" x14ac:dyDescent="0.2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7997</v>
      </c>
      <c r="O231">
        <f t="shared" si="18"/>
        <v>0</v>
      </c>
      <c r="P231">
        <f t="shared" si="19"/>
        <v>0</v>
      </c>
      <c r="Q231" t="s">
        <v>8310</v>
      </c>
      <c r="R231" t="s">
        <v>8314</v>
      </c>
      <c r="S231" s="11">
        <f t="shared" si="20"/>
        <v>42383.933993055558</v>
      </c>
      <c r="T231" s="11">
        <f t="shared" si="21"/>
        <v>42413.933993055558</v>
      </c>
      <c r="U231" t="str">
        <f t="shared" si="22"/>
        <v>2016</v>
      </c>
      <c r="V231" t="str">
        <f t="shared" si="23"/>
        <v>January</v>
      </c>
    </row>
    <row r="232" spans="1:22" ht="75" x14ac:dyDescent="0.2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7997</v>
      </c>
      <c r="O232">
        <f t="shared" si="18"/>
        <v>0.4</v>
      </c>
      <c r="P232">
        <f t="shared" si="19"/>
        <v>30</v>
      </c>
      <c r="Q232" t="s">
        <v>8310</v>
      </c>
      <c r="R232" t="s">
        <v>8314</v>
      </c>
      <c r="S232" s="11">
        <f t="shared" si="20"/>
        <v>42129.777210648142</v>
      </c>
      <c r="T232" s="11">
        <f t="shared" si="21"/>
        <v>42159.777210648142</v>
      </c>
      <c r="U232" t="str">
        <f t="shared" si="22"/>
        <v>2015</v>
      </c>
      <c r="V232" t="str">
        <f t="shared" si="23"/>
        <v>May</v>
      </c>
    </row>
    <row r="233" spans="1:22" ht="75" x14ac:dyDescent="0.2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7997</v>
      </c>
      <c r="O233">
        <f t="shared" si="18"/>
        <v>0</v>
      </c>
      <c r="P233">
        <f t="shared" si="19"/>
        <v>0</v>
      </c>
      <c r="Q233" t="s">
        <v>8310</v>
      </c>
      <c r="R233" t="s">
        <v>8314</v>
      </c>
      <c r="S233" s="11">
        <f t="shared" si="20"/>
        <v>42341.958923611113</v>
      </c>
      <c r="T233" s="11">
        <f t="shared" si="21"/>
        <v>42371.958923611113</v>
      </c>
      <c r="U233" t="str">
        <f t="shared" si="22"/>
        <v>2015</v>
      </c>
      <c r="V233" t="str">
        <f t="shared" si="23"/>
        <v>December</v>
      </c>
    </row>
    <row r="234" spans="1:22" ht="75" x14ac:dyDescent="0.2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7997</v>
      </c>
      <c r="O234">
        <f t="shared" si="18"/>
        <v>2.75</v>
      </c>
      <c r="P234">
        <f t="shared" si="19"/>
        <v>15.71</v>
      </c>
      <c r="Q234" t="s">
        <v>8310</v>
      </c>
      <c r="R234" t="s">
        <v>8314</v>
      </c>
      <c r="S234" s="11">
        <f t="shared" si="20"/>
        <v>42032.82576388889</v>
      </c>
      <c r="T234" s="11">
        <f t="shared" si="21"/>
        <v>42062.82576388889</v>
      </c>
      <c r="U234" t="str">
        <f t="shared" si="22"/>
        <v>2015</v>
      </c>
      <c r="V234" t="str">
        <f t="shared" si="23"/>
        <v>January</v>
      </c>
    </row>
    <row r="235" spans="1:22" ht="60" x14ac:dyDescent="0.2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7997</v>
      </c>
      <c r="O235">
        <f t="shared" si="18"/>
        <v>0</v>
      </c>
      <c r="P235">
        <f t="shared" si="19"/>
        <v>0</v>
      </c>
      <c r="Q235" t="s">
        <v>8310</v>
      </c>
      <c r="R235" t="s">
        <v>8314</v>
      </c>
      <c r="S235" s="11">
        <f t="shared" si="20"/>
        <v>42612.911712962959</v>
      </c>
      <c r="T235" s="11">
        <f t="shared" si="21"/>
        <v>42642.911712962959</v>
      </c>
      <c r="U235" t="str">
        <f t="shared" si="22"/>
        <v>2016</v>
      </c>
      <c r="V235" t="str">
        <f t="shared" si="23"/>
        <v>August</v>
      </c>
    </row>
    <row r="236" spans="1:22" ht="75" x14ac:dyDescent="0.2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7997</v>
      </c>
      <c r="O236">
        <f t="shared" si="18"/>
        <v>40.1</v>
      </c>
      <c r="P236">
        <f t="shared" si="19"/>
        <v>80.2</v>
      </c>
      <c r="Q236" t="s">
        <v>8310</v>
      </c>
      <c r="R236" t="s">
        <v>8314</v>
      </c>
      <c r="S236" s="11">
        <f t="shared" si="20"/>
        <v>42136.035405092596</v>
      </c>
      <c r="T236" s="11">
        <f t="shared" si="21"/>
        <v>42176.035405092596</v>
      </c>
      <c r="U236" t="str">
        <f t="shared" si="22"/>
        <v>2015</v>
      </c>
      <c r="V236" t="str">
        <f t="shared" si="23"/>
        <v>May</v>
      </c>
    </row>
    <row r="237" spans="1:22" ht="60" x14ac:dyDescent="0.2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7997</v>
      </c>
      <c r="O237">
        <f t="shared" si="18"/>
        <v>0</v>
      </c>
      <c r="P237">
        <f t="shared" si="19"/>
        <v>0</v>
      </c>
      <c r="Q237" t="s">
        <v>8310</v>
      </c>
      <c r="R237" t="s">
        <v>8314</v>
      </c>
      <c r="S237" s="11">
        <f t="shared" si="20"/>
        <v>42164.908530092594</v>
      </c>
      <c r="T237" s="11">
        <f t="shared" si="21"/>
        <v>42194.908530092594</v>
      </c>
      <c r="U237" t="str">
        <f t="shared" si="22"/>
        <v>2015</v>
      </c>
      <c r="V237" t="str">
        <f t="shared" si="23"/>
        <v>June</v>
      </c>
    </row>
    <row r="238" spans="1:22" ht="75" x14ac:dyDescent="0.2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7997</v>
      </c>
      <c r="O238">
        <f t="shared" si="18"/>
        <v>0</v>
      </c>
      <c r="P238">
        <f t="shared" si="19"/>
        <v>0</v>
      </c>
      <c r="Q238" t="s">
        <v>8310</v>
      </c>
      <c r="R238" t="s">
        <v>8314</v>
      </c>
      <c r="S238" s="11">
        <f t="shared" si="20"/>
        <v>42321.08447916666</v>
      </c>
      <c r="T238" s="11">
        <f t="shared" si="21"/>
        <v>42374</v>
      </c>
      <c r="U238" t="str">
        <f t="shared" si="22"/>
        <v>2015</v>
      </c>
      <c r="V238" t="str">
        <f t="shared" si="23"/>
        <v>November</v>
      </c>
    </row>
    <row r="239" spans="1:22" ht="30" x14ac:dyDescent="0.2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7997</v>
      </c>
      <c r="O239">
        <f t="shared" si="18"/>
        <v>0.33</v>
      </c>
      <c r="P239">
        <f t="shared" si="19"/>
        <v>50</v>
      </c>
      <c r="Q239" t="s">
        <v>8310</v>
      </c>
      <c r="R239" t="s">
        <v>8314</v>
      </c>
      <c r="S239" s="11">
        <f t="shared" si="20"/>
        <v>42377.577187499999</v>
      </c>
      <c r="T239" s="11">
        <f t="shared" si="21"/>
        <v>42437.577187499999</v>
      </c>
      <c r="U239" t="str">
        <f t="shared" si="22"/>
        <v>2016</v>
      </c>
      <c r="V239" t="str">
        <f t="shared" si="23"/>
        <v>January</v>
      </c>
    </row>
    <row r="240" spans="1:22" ht="75" x14ac:dyDescent="0.2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7997</v>
      </c>
      <c r="O240">
        <f t="shared" si="18"/>
        <v>0</v>
      </c>
      <c r="P240">
        <f t="shared" si="19"/>
        <v>0</v>
      </c>
      <c r="Q240" t="s">
        <v>8310</v>
      </c>
      <c r="R240" t="s">
        <v>8314</v>
      </c>
      <c r="S240" s="11">
        <f t="shared" si="20"/>
        <v>42713.962499999994</v>
      </c>
      <c r="T240" s="11">
        <f t="shared" si="21"/>
        <v>42734.375</v>
      </c>
      <c r="U240" t="str">
        <f t="shared" si="22"/>
        <v>2016</v>
      </c>
      <c r="V240" t="str">
        <f t="shared" si="23"/>
        <v>December</v>
      </c>
    </row>
    <row r="241" spans="1:22" ht="60" x14ac:dyDescent="0.2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7997</v>
      </c>
      <c r="O241">
        <f t="shared" si="18"/>
        <v>25</v>
      </c>
      <c r="P241">
        <f t="shared" si="19"/>
        <v>50</v>
      </c>
      <c r="Q241" t="s">
        <v>8310</v>
      </c>
      <c r="R241" t="s">
        <v>8314</v>
      </c>
      <c r="S241" s="11">
        <f t="shared" si="20"/>
        <v>42297.110300925924</v>
      </c>
      <c r="T241" s="11">
        <f t="shared" si="21"/>
        <v>42316.5</v>
      </c>
      <c r="U241" t="str">
        <f t="shared" si="22"/>
        <v>2015</v>
      </c>
      <c r="V241" t="str">
        <f t="shared" si="23"/>
        <v>October</v>
      </c>
    </row>
    <row r="242" spans="1:22" ht="75" x14ac:dyDescent="0.2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7998</v>
      </c>
      <c r="O242">
        <f t="shared" si="18"/>
        <v>107.63</v>
      </c>
      <c r="P242">
        <f t="shared" si="19"/>
        <v>117.85</v>
      </c>
      <c r="Q242" t="s">
        <v>8310</v>
      </c>
      <c r="R242" t="s">
        <v>8315</v>
      </c>
      <c r="S242" s="11">
        <f t="shared" si="20"/>
        <v>41354.708460648151</v>
      </c>
      <c r="T242" s="11">
        <f t="shared" si="21"/>
        <v>41399.708460648151</v>
      </c>
      <c r="U242" t="str">
        <f t="shared" si="22"/>
        <v>2013</v>
      </c>
      <c r="V242" t="str">
        <f t="shared" si="23"/>
        <v>March</v>
      </c>
    </row>
    <row r="243" spans="1:22" ht="75" x14ac:dyDescent="0.2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7998</v>
      </c>
      <c r="O243">
        <f t="shared" si="18"/>
        <v>112.64</v>
      </c>
      <c r="P243">
        <f t="shared" si="19"/>
        <v>109.04</v>
      </c>
      <c r="Q243" t="s">
        <v>8310</v>
      </c>
      <c r="R243" t="s">
        <v>8315</v>
      </c>
      <c r="S243" s="11">
        <f t="shared" si="20"/>
        <v>41949.697962962964</v>
      </c>
      <c r="T243" s="11">
        <f t="shared" si="21"/>
        <v>41994.697962962964</v>
      </c>
      <c r="U243" t="str">
        <f t="shared" si="22"/>
        <v>2014</v>
      </c>
      <c r="V243" t="str">
        <f t="shared" si="23"/>
        <v>November</v>
      </c>
    </row>
    <row r="244" spans="1:22" ht="75" x14ac:dyDescent="0.2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7998</v>
      </c>
      <c r="O244">
        <f t="shared" si="18"/>
        <v>113.46</v>
      </c>
      <c r="P244">
        <f t="shared" si="19"/>
        <v>73.02</v>
      </c>
      <c r="Q244" t="s">
        <v>8310</v>
      </c>
      <c r="R244" t="s">
        <v>8315</v>
      </c>
      <c r="S244" s="11">
        <f t="shared" si="20"/>
        <v>40862.492939814816</v>
      </c>
      <c r="T244" s="11">
        <f t="shared" si="21"/>
        <v>40897.492939814816</v>
      </c>
      <c r="U244" t="str">
        <f t="shared" si="22"/>
        <v>2011</v>
      </c>
      <c r="V244" t="str">
        <f t="shared" si="23"/>
        <v>November</v>
      </c>
    </row>
    <row r="245" spans="1:22" ht="75" x14ac:dyDescent="0.2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7998</v>
      </c>
      <c r="O245">
        <f t="shared" si="18"/>
        <v>102.59</v>
      </c>
      <c r="P245">
        <f t="shared" si="19"/>
        <v>78.2</v>
      </c>
      <c r="Q245" t="s">
        <v>8310</v>
      </c>
      <c r="R245" t="s">
        <v>8315</v>
      </c>
      <c r="S245" s="11">
        <f t="shared" si="20"/>
        <v>41662.047500000001</v>
      </c>
      <c r="T245" s="11">
        <f t="shared" si="21"/>
        <v>41692.047500000001</v>
      </c>
      <c r="U245" t="str">
        <f t="shared" si="22"/>
        <v>2014</v>
      </c>
      <c r="V245" t="str">
        <f t="shared" si="23"/>
        <v>January</v>
      </c>
    </row>
    <row r="246" spans="1:22" ht="75" x14ac:dyDescent="0.2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7998</v>
      </c>
      <c r="O246">
        <f t="shared" si="18"/>
        <v>113.76</v>
      </c>
      <c r="P246">
        <f t="shared" si="19"/>
        <v>47.4</v>
      </c>
      <c r="Q246" t="s">
        <v>8310</v>
      </c>
      <c r="R246" t="s">
        <v>8315</v>
      </c>
      <c r="S246" s="11">
        <f t="shared" si="20"/>
        <v>40213.323599537034</v>
      </c>
      <c r="T246" s="11">
        <f t="shared" si="21"/>
        <v>40253.29583333333</v>
      </c>
      <c r="U246" t="str">
        <f t="shared" si="22"/>
        <v>2010</v>
      </c>
      <c r="V246" t="str">
        <f t="shared" si="23"/>
        <v>February</v>
      </c>
    </row>
    <row r="247" spans="1:22" ht="75" x14ac:dyDescent="0.2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7998</v>
      </c>
      <c r="O247">
        <f t="shared" si="18"/>
        <v>103.72</v>
      </c>
      <c r="P247">
        <f t="shared" si="19"/>
        <v>54.02</v>
      </c>
      <c r="Q247" t="s">
        <v>8310</v>
      </c>
      <c r="R247" t="s">
        <v>8315</v>
      </c>
      <c r="S247" s="11">
        <f t="shared" si="20"/>
        <v>41107.053067129629</v>
      </c>
      <c r="T247" s="11">
        <f t="shared" si="21"/>
        <v>41137.053067129629</v>
      </c>
      <c r="U247" t="str">
        <f t="shared" si="22"/>
        <v>2012</v>
      </c>
      <c r="V247" t="str">
        <f t="shared" si="23"/>
        <v>July</v>
      </c>
    </row>
    <row r="248" spans="1:22" ht="60" x14ac:dyDescent="0.2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7998</v>
      </c>
      <c r="O248">
        <f t="shared" si="18"/>
        <v>305.45999999999998</v>
      </c>
      <c r="P248">
        <f t="shared" si="19"/>
        <v>68.489999999999995</v>
      </c>
      <c r="Q248" t="s">
        <v>8310</v>
      </c>
      <c r="R248" t="s">
        <v>8315</v>
      </c>
      <c r="S248" s="11">
        <f t="shared" si="20"/>
        <v>40480.363483796296</v>
      </c>
      <c r="T248" s="11">
        <f t="shared" si="21"/>
        <v>40530.405150462961</v>
      </c>
      <c r="U248" t="str">
        <f t="shared" si="22"/>
        <v>2010</v>
      </c>
      <c r="V248" t="str">
        <f t="shared" si="23"/>
        <v>October</v>
      </c>
    </row>
    <row r="249" spans="1:22" ht="75" x14ac:dyDescent="0.2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7998</v>
      </c>
      <c r="O249">
        <f t="shared" si="18"/>
        <v>134.1</v>
      </c>
      <c r="P249">
        <f t="shared" si="19"/>
        <v>108.15</v>
      </c>
      <c r="Q249" t="s">
        <v>8310</v>
      </c>
      <c r="R249" t="s">
        <v>8315</v>
      </c>
      <c r="S249" s="11">
        <f t="shared" si="20"/>
        <v>40430.604328703703</v>
      </c>
      <c r="T249" s="11">
        <f t="shared" si="21"/>
        <v>40467.152083333334</v>
      </c>
      <c r="U249" t="str">
        <f t="shared" si="22"/>
        <v>2010</v>
      </c>
      <c r="V249" t="str">
        <f t="shared" si="23"/>
        <v>September</v>
      </c>
    </row>
    <row r="250" spans="1:22" ht="75" x14ac:dyDescent="0.2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7998</v>
      </c>
      <c r="O250">
        <f t="shared" si="18"/>
        <v>101.33</v>
      </c>
      <c r="P250">
        <f t="shared" si="19"/>
        <v>589.95000000000005</v>
      </c>
      <c r="Q250" t="s">
        <v>8310</v>
      </c>
      <c r="R250" t="s">
        <v>8315</v>
      </c>
      <c r="S250" s="11">
        <f t="shared" si="20"/>
        <v>40870.774409722224</v>
      </c>
      <c r="T250" s="11">
        <f t="shared" si="21"/>
        <v>40915.774409722224</v>
      </c>
      <c r="U250" t="str">
        <f t="shared" si="22"/>
        <v>2011</v>
      </c>
      <c r="V250" t="str">
        <f t="shared" si="23"/>
        <v>November</v>
      </c>
    </row>
    <row r="251" spans="1:22" ht="90" x14ac:dyDescent="0.2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7998</v>
      </c>
      <c r="O251">
        <f t="shared" si="18"/>
        <v>112.92</v>
      </c>
      <c r="P251">
        <f t="shared" si="19"/>
        <v>48.05</v>
      </c>
      <c r="Q251" t="s">
        <v>8310</v>
      </c>
      <c r="R251" t="s">
        <v>8315</v>
      </c>
      <c r="S251" s="11">
        <f t="shared" si="20"/>
        <v>40332.923842592594</v>
      </c>
      <c r="T251" s="11">
        <f t="shared" si="21"/>
        <v>40412.736111111109</v>
      </c>
      <c r="U251" t="str">
        <f t="shared" si="22"/>
        <v>2010</v>
      </c>
      <c r="V251" t="str">
        <f t="shared" si="23"/>
        <v>June</v>
      </c>
    </row>
    <row r="252" spans="1:22" ht="75" x14ac:dyDescent="0.2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7998</v>
      </c>
      <c r="O252">
        <f t="shared" si="18"/>
        <v>105.58</v>
      </c>
      <c r="P252">
        <f t="shared" si="19"/>
        <v>72.48</v>
      </c>
      <c r="Q252" t="s">
        <v>8310</v>
      </c>
      <c r="R252" t="s">
        <v>8315</v>
      </c>
      <c r="S252" s="11">
        <f t="shared" si="20"/>
        <v>41401.565868055557</v>
      </c>
      <c r="T252" s="11">
        <f t="shared" si="21"/>
        <v>41431.565868055557</v>
      </c>
      <c r="U252" t="str">
        <f t="shared" si="22"/>
        <v>2013</v>
      </c>
      <c r="V252" t="str">
        <f t="shared" si="23"/>
        <v>May</v>
      </c>
    </row>
    <row r="253" spans="1:22" ht="60" x14ac:dyDescent="0.2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7998</v>
      </c>
      <c r="O253">
        <f t="shared" si="18"/>
        <v>125.57</v>
      </c>
      <c r="P253">
        <f t="shared" si="19"/>
        <v>57.08</v>
      </c>
      <c r="Q253" t="s">
        <v>8310</v>
      </c>
      <c r="R253" t="s">
        <v>8315</v>
      </c>
      <c r="S253" s="11">
        <f t="shared" si="20"/>
        <v>41013.787569444445</v>
      </c>
      <c r="T253" s="11">
        <f t="shared" si="21"/>
        <v>41045.791666666664</v>
      </c>
      <c r="U253" t="str">
        <f t="shared" si="22"/>
        <v>2012</v>
      </c>
      <c r="V253" t="str">
        <f t="shared" si="23"/>
        <v>April</v>
      </c>
    </row>
    <row r="254" spans="1:22" ht="90" x14ac:dyDescent="0.2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7998</v>
      </c>
      <c r="O254">
        <f t="shared" si="18"/>
        <v>184.56</v>
      </c>
      <c r="P254">
        <f t="shared" si="19"/>
        <v>85.44</v>
      </c>
      <c r="Q254" t="s">
        <v>8310</v>
      </c>
      <c r="R254" t="s">
        <v>8315</v>
      </c>
      <c r="S254" s="11">
        <f t="shared" si="20"/>
        <v>40266.662708333337</v>
      </c>
      <c r="T254" s="11">
        <f t="shared" si="21"/>
        <v>40330.165972222225</v>
      </c>
      <c r="U254" t="str">
        <f t="shared" si="22"/>
        <v>2010</v>
      </c>
      <c r="V254" t="str">
        <f t="shared" si="23"/>
        <v>March</v>
      </c>
    </row>
    <row r="255" spans="1:22" ht="75" x14ac:dyDescent="0.2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7998</v>
      </c>
      <c r="O255">
        <f t="shared" si="18"/>
        <v>100.73</v>
      </c>
      <c r="P255">
        <f t="shared" si="19"/>
        <v>215.86</v>
      </c>
      <c r="Q255" t="s">
        <v>8310</v>
      </c>
      <c r="R255" t="s">
        <v>8315</v>
      </c>
      <c r="S255" s="11">
        <f t="shared" si="20"/>
        <v>40924.650868055556</v>
      </c>
      <c r="T255" s="11">
        <f t="shared" si="21"/>
        <v>40954.650868055556</v>
      </c>
      <c r="U255" t="str">
        <f t="shared" si="22"/>
        <v>2012</v>
      </c>
      <c r="V255" t="str">
        <f t="shared" si="23"/>
        <v>January</v>
      </c>
    </row>
    <row r="256" spans="1:22" ht="60" x14ac:dyDescent="0.2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7998</v>
      </c>
      <c r="O256">
        <f t="shared" si="18"/>
        <v>116.95</v>
      </c>
      <c r="P256">
        <f t="shared" si="19"/>
        <v>89.39</v>
      </c>
      <c r="Q256" t="s">
        <v>8310</v>
      </c>
      <c r="R256" t="s">
        <v>8315</v>
      </c>
      <c r="S256" s="11">
        <f t="shared" si="20"/>
        <v>42263.952662037031</v>
      </c>
      <c r="T256" s="11">
        <f t="shared" si="21"/>
        <v>42294.083333333328</v>
      </c>
      <c r="U256" t="str">
        <f t="shared" si="22"/>
        <v>2015</v>
      </c>
      <c r="V256" t="str">
        <f t="shared" si="23"/>
        <v>September</v>
      </c>
    </row>
    <row r="257" spans="1:22" ht="60" x14ac:dyDescent="0.2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7998</v>
      </c>
      <c r="O257">
        <f t="shared" si="18"/>
        <v>106.73</v>
      </c>
      <c r="P257">
        <f t="shared" si="19"/>
        <v>45.42</v>
      </c>
      <c r="Q257" t="s">
        <v>8310</v>
      </c>
      <c r="R257" t="s">
        <v>8315</v>
      </c>
      <c r="S257" s="11">
        <f t="shared" si="20"/>
        <v>40588.526412037041</v>
      </c>
      <c r="T257" s="11">
        <f t="shared" si="21"/>
        <v>40618.48474537037</v>
      </c>
      <c r="U257" t="str">
        <f t="shared" si="22"/>
        <v>2011</v>
      </c>
      <c r="V257" t="str">
        <f t="shared" si="23"/>
        <v>February</v>
      </c>
    </row>
    <row r="258" spans="1:22" ht="75" x14ac:dyDescent="0.2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7998</v>
      </c>
      <c r="O258">
        <f t="shared" si="18"/>
        <v>139.1</v>
      </c>
      <c r="P258">
        <f t="shared" si="19"/>
        <v>65.760000000000005</v>
      </c>
      <c r="Q258" t="s">
        <v>8310</v>
      </c>
      <c r="R258" t="s">
        <v>8315</v>
      </c>
      <c r="S258" s="11">
        <f t="shared" si="20"/>
        <v>41319.769293981481</v>
      </c>
      <c r="T258" s="11">
        <f t="shared" si="21"/>
        <v>41349.769293981481</v>
      </c>
      <c r="U258" t="str">
        <f t="shared" si="22"/>
        <v>2013</v>
      </c>
      <c r="V258" t="str">
        <f t="shared" si="23"/>
        <v>February</v>
      </c>
    </row>
    <row r="259" spans="1:22" ht="75" x14ac:dyDescent="0.2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7998</v>
      </c>
      <c r="O259">
        <f t="shared" ref="O259:O322" si="24">ROUND((E259/D259)*100,2)</f>
        <v>106.73</v>
      </c>
      <c r="P259">
        <f t="shared" ref="P259:P322" si="25">IF(L259&gt;0,ROUND(E259/L259,2),0)</f>
        <v>66.7</v>
      </c>
      <c r="Q259" t="s">
        <v>8310</v>
      </c>
      <c r="R259" t="s">
        <v>8315</v>
      </c>
      <c r="S259" s="11">
        <f t="shared" ref="S259:S322" si="26">(((J259/60)/60)/24)+DATE(1970,1,1)</f>
        <v>42479.626875000002</v>
      </c>
      <c r="T259" s="11">
        <f t="shared" ref="T259:T322" si="27">(((I259/60)/60)/24)+DATE(1970,1,1)</f>
        <v>42509.626875000002</v>
      </c>
      <c r="U259" t="str">
        <f t="shared" ref="U259:U322" si="28">TEXT(S259,"yyyy")</f>
        <v>2016</v>
      </c>
      <c r="V259" t="str">
        <f t="shared" ref="V259:V322" si="29">TEXT(S259,"mmmm")</f>
        <v>April</v>
      </c>
    </row>
    <row r="260" spans="1:22" ht="75" x14ac:dyDescent="0.2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7998</v>
      </c>
      <c r="O260">
        <f t="shared" si="24"/>
        <v>191.14</v>
      </c>
      <c r="P260">
        <f t="shared" si="25"/>
        <v>83.35</v>
      </c>
      <c r="Q260" t="s">
        <v>8310</v>
      </c>
      <c r="R260" t="s">
        <v>8315</v>
      </c>
      <c r="S260" s="11">
        <f t="shared" si="26"/>
        <v>40682.051689814813</v>
      </c>
      <c r="T260" s="11">
        <f t="shared" si="27"/>
        <v>40712.051689814813</v>
      </c>
      <c r="U260" t="str">
        <f t="shared" si="28"/>
        <v>2011</v>
      </c>
      <c r="V260" t="str">
        <f t="shared" si="29"/>
        <v>May</v>
      </c>
    </row>
    <row r="261" spans="1:22" ht="75" x14ac:dyDescent="0.2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7998</v>
      </c>
      <c r="O261">
        <f t="shared" si="24"/>
        <v>131.94</v>
      </c>
      <c r="P261">
        <f t="shared" si="25"/>
        <v>105.05</v>
      </c>
      <c r="Q261" t="s">
        <v>8310</v>
      </c>
      <c r="R261" t="s">
        <v>8315</v>
      </c>
      <c r="S261" s="11">
        <f t="shared" si="26"/>
        <v>42072.738067129627</v>
      </c>
      <c r="T261" s="11">
        <f t="shared" si="27"/>
        <v>42102.738067129627</v>
      </c>
      <c r="U261" t="str">
        <f t="shared" si="28"/>
        <v>2015</v>
      </c>
      <c r="V261" t="str">
        <f t="shared" si="29"/>
        <v>March</v>
      </c>
    </row>
    <row r="262" spans="1:22" ht="60" x14ac:dyDescent="0.2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7998</v>
      </c>
      <c r="O262">
        <f t="shared" si="24"/>
        <v>106.4</v>
      </c>
      <c r="P262">
        <f t="shared" si="25"/>
        <v>120.91</v>
      </c>
      <c r="Q262" t="s">
        <v>8310</v>
      </c>
      <c r="R262" t="s">
        <v>8315</v>
      </c>
      <c r="S262" s="11">
        <f t="shared" si="26"/>
        <v>40330.755543981482</v>
      </c>
      <c r="T262" s="11">
        <f t="shared" si="27"/>
        <v>40376.415972222225</v>
      </c>
      <c r="U262" t="str">
        <f t="shared" si="28"/>
        <v>2010</v>
      </c>
      <c r="V262" t="str">
        <f t="shared" si="29"/>
        <v>June</v>
      </c>
    </row>
    <row r="263" spans="1:22" ht="45" x14ac:dyDescent="0.2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7998</v>
      </c>
      <c r="O263">
        <f t="shared" si="24"/>
        <v>107.4</v>
      </c>
      <c r="P263">
        <f t="shared" si="25"/>
        <v>97.64</v>
      </c>
      <c r="Q263" t="s">
        <v>8310</v>
      </c>
      <c r="R263" t="s">
        <v>8315</v>
      </c>
      <c r="S263" s="11">
        <f t="shared" si="26"/>
        <v>41017.885462962964</v>
      </c>
      <c r="T263" s="11">
        <f t="shared" si="27"/>
        <v>41067.621527777781</v>
      </c>
      <c r="U263" t="str">
        <f t="shared" si="28"/>
        <v>2012</v>
      </c>
      <c r="V263" t="str">
        <f t="shared" si="29"/>
        <v>April</v>
      </c>
    </row>
    <row r="264" spans="1:22" ht="45" x14ac:dyDescent="0.2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7998</v>
      </c>
      <c r="O264">
        <f t="shared" si="24"/>
        <v>240</v>
      </c>
      <c r="P264">
        <f t="shared" si="25"/>
        <v>41.38</v>
      </c>
      <c r="Q264" t="s">
        <v>8310</v>
      </c>
      <c r="R264" t="s">
        <v>8315</v>
      </c>
      <c r="S264" s="11">
        <f t="shared" si="26"/>
        <v>40555.24800925926</v>
      </c>
      <c r="T264" s="11">
        <f t="shared" si="27"/>
        <v>40600.24800925926</v>
      </c>
      <c r="U264" t="str">
        <f t="shared" si="28"/>
        <v>2011</v>
      </c>
      <c r="V264" t="str">
        <f t="shared" si="29"/>
        <v>January</v>
      </c>
    </row>
    <row r="265" spans="1:22" ht="90" x14ac:dyDescent="0.2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7998</v>
      </c>
      <c r="O265">
        <f t="shared" si="24"/>
        <v>118.08</v>
      </c>
      <c r="P265">
        <f t="shared" si="25"/>
        <v>30.65</v>
      </c>
      <c r="Q265" t="s">
        <v>8310</v>
      </c>
      <c r="R265" t="s">
        <v>8315</v>
      </c>
      <c r="S265" s="11">
        <f t="shared" si="26"/>
        <v>41149.954791666663</v>
      </c>
      <c r="T265" s="11">
        <f t="shared" si="27"/>
        <v>41179.954791666663</v>
      </c>
      <c r="U265" t="str">
        <f t="shared" si="28"/>
        <v>2012</v>
      </c>
      <c r="V265" t="str">
        <f t="shared" si="29"/>
        <v>August</v>
      </c>
    </row>
    <row r="266" spans="1:22" ht="90" x14ac:dyDescent="0.2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7998</v>
      </c>
      <c r="O266">
        <f t="shared" si="24"/>
        <v>118.2</v>
      </c>
      <c r="P266">
        <f t="shared" si="25"/>
        <v>64.95</v>
      </c>
      <c r="Q266" t="s">
        <v>8310</v>
      </c>
      <c r="R266" t="s">
        <v>8315</v>
      </c>
      <c r="S266" s="11">
        <f t="shared" si="26"/>
        <v>41010.620312500003</v>
      </c>
      <c r="T266" s="11">
        <f t="shared" si="27"/>
        <v>41040.620312500003</v>
      </c>
      <c r="U266" t="str">
        <f t="shared" si="28"/>
        <v>2012</v>
      </c>
      <c r="V266" t="str">
        <f t="shared" si="29"/>
        <v>April</v>
      </c>
    </row>
    <row r="267" spans="1:22" ht="90" x14ac:dyDescent="0.2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7998</v>
      </c>
      <c r="O267">
        <f t="shared" si="24"/>
        <v>111.1</v>
      </c>
      <c r="P267">
        <f t="shared" si="25"/>
        <v>95.78</v>
      </c>
      <c r="Q267" t="s">
        <v>8310</v>
      </c>
      <c r="R267" t="s">
        <v>8315</v>
      </c>
      <c r="S267" s="11">
        <f t="shared" si="26"/>
        <v>40267.245717592588</v>
      </c>
      <c r="T267" s="11">
        <f t="shared" si="27"/>
        <v>40308.844444444447</v>
      </c>
      <c r="U267" t="str">
        <f t="shared" si="28"/>
        <v>2010</v>
      </c>
      <c r="V267" t="str">
        <f t="shared" si="29"/>
        <v>March</v>
      </c>
    </row>
    <row r="268" spans="1:22" ht="75" x14ac:dyDescent="0.2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7998</v>
      </c>
      <c r="O268">
        <f t="shared" si="24"/>
        <v>145.5</v>
      </c>
      <c r="P268">
        <f t="shared" si="25"/>
        <v>40.42</v>
      </c>
      <c r="Q268" t="s">
        <v>8310</v>
      </c>
      <c r="R268" t="s">
        <v>8315</v>
      </c>
      <c r="S268" s="11">
        <f t="shared" si="26"/>
        <v>40205.174849537041</v>
      </c>
      <c r="T268" s="11">
        <f t="shared" si="27"/>
        <v>40291.160416666666</v>
      </c>
      <c r="U268" t="str">
        <f t="shared" si="28"/>
        <v>2010</v>
      </c>
      <c r="V268" t="str">
        <f t="shared" si="29"/>
        <v>January</v>
      </c>
    </row>
    <row r="269" spans="1:22" ht="60" x14ac:dyDescent="0.2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7998</v>
      </c>
      <c r="O269">
        <f t="shared" si="24"/>
        <v>131.63</v>
      </c>
      <c r="P269">
        <f t="shared" si="25"/>
        <v>78.58</v>
      </c>
      <c r="Q269" t="s">
        <v>8310</v>
      </c>
      <c r="R269" t="s">
        <v>8315</v>
      </c>
      <c r="S269" s="11">
        <f t="shared" si="26"/>
        <v>41785.452534722222</v>
      </c>
      <c r="T269" s="11">
        <f t="shared" si="27"/>
        <v>41815.452534722222</v>
      </c>
      <c r="U269" t="str">
        <f t="shared" si="28"/>
        <v>2014</v>
      </c>
      <c r="V269" t="str">
        <f t="shared" si="29"/>
        <v>May</v>
      </c>
    </row>
    <row r="270" spans="1:22" ht="75" x14ac:dyDescent="0.2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7998</v>
      </c>
      <c r="O270">
        <f t="shared" si="24"/>
        <v>111.4</v>
      </c>
      <c r="P270">
        <f t="shared" si="25"/>
        <v>50.18</v>
      </c>
      <c r="Q270" t="s">
        <v>8310</v>
      </c>
      <c r="R270" t="s">
        <v>8315</v>
      </c>
      <c r="S270" s="11">
        <f t="shared" si="26"/>
        <v>40809.15252314815</v>
      </c>
      <c r="T270" s="11">
        <f t="shared" si="27"/>
        <v>40854.194189814814</v>
      </c>
      <c r="U270" t="str">
        <f t="shared" si="28"/>
        <v>2011</v>
      </c>
      <c r="V270" t="str">
        <f t="shared" si="29"/>
        <v>September</v>
      </c>
    </row>
    <row r="271" spans="1:22" ht="75" x14ac:dyDescent="0.2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7998</v>
      </c>
      <c r="O271">
        <f t="shared" si="24"/>
        <v>147.22999999999999</v>
      </c>
      <c r="P271">
        <f t="shared" si="25"/>
        <v>92.25</v>
      </c>
      <c r="Q271" t="s">
        <v>8310</v>
      </c>
      <c r="R271" t="s">
        <v>8315</v>
      </c>
      <c r="S271" s="11">
        <f t="shared" si="26"/>
        <v>42758.197013888886</v>
      </c>
      <c r="T271" s="11">
        <f t="shared" si="27"/>
        <v>42788.197013888886</v>
      </c>
      <c r="U271" t="str">
        <f t="shared" si="28"/>
        <v>2017</v>
      </c>
      <c r="V271" t="str">
        <f t="shared" si="29"/>
        <v>January</v>
      </c>
    </row>
    <row r="272" spans="1:22" ht="60" x14ac:dyDescent="0.2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7998</v>
      </c>
      <c r="O272">
        <f t="shared" si="24"/>
        <v>152.61000000000001</v>
      </c>
      <c r="P272">
        <f t="shared" si="25"/>
        <v>57.54</v>
      </c>
      <c r="Q272" t="s">
        <v>8310</v>
      </c>
      <c r="R272" t="s">
        <v>8315</v>
      </c>
      <c r="S272" s="11">
        <f t="shared" si="26"/>
        <v>40637.866550925923</v>
      </c>
      <c r="T272" s="11">
        <f t="shared" si="27"/>
        <v>40688.166666666664</v>
      </c>
      <c r="U272" t="str">
        <f t="shared" si="28"/>
        <v>2011</v>
      </c>
      <c r="V272" t="str">
        <f t="shared" si="29"/>
        <v>April</v>
      </c>
    </row>
    <row r="273" spans="1:22" ht="75" x14ac:dyDescent="0.2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7998</v>
      </c>
      <c r="O273">
        <f t="shared" si="24"/>
        <v>104.68</v>
      </c>
      <c r="P273">
        <f t="shared" si="25"/>
        <v>109.42</v>
      </c>
      <c r="Q273" t="s">
        <v>8310</v>
      </c>
      <c r="R273" t="s">
        <v>8315</v>
      </c>
      <c r="S273" s="11">
        <f t="shared" si="26"/>
        <v>41612.10024305556</v>
      </c>
      <c r="T273" s="11">
        <f t="shared" si="27"/>
        <v>41641.333333333336</v>
      </c>
      <c r="U273" t="str">
        <f t="shared" si="28"/>
        <v>2013</v>
      </c>
      <c r="V273" t="str">
        <f t="shared" si="29"/>
        <v>December</v>
      </c>
    </row>
    <row r="274" spans="1:22" ht="90" x14ac:dyDescent="0.2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7998</v>
      </c>
      <c r="O274">
        <f t="shared" si="24"/>
        <v>177.43</v>
      </c>
      <c r="P274">
        <f t="shared" si="25"/>
        <v>81.89</v>
      </c>
      <c r="Q274" t="s">
        <v>8310</v>
      </c>
      <c r="R274" t="s">
        <v>8315</v>
      </c>
      <c r="S274" s="11">
        <f t="shared" si="26"/>
        <v>40235.900358796294</v>
      </c>
      <c r="T274" s="11">
        <f t="shared" si="27"/>
        <v>40296.78402777778</v>
      </c>
      <c r="U274" t="str">
        <f t="shared" si="28"/>
        <v>2010</v>
      </c>
      <c r="V274" t="str">
        <f t="shared" si="29"/>
        <v>February</v>
      </c>
    </row>
    <row r="275" spans="1:22" ht="75" x14ac:dyDescent="0.2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7998</v>
      </c>
      <c r="O275">
        <f t="shared" si="24"/>
        <v>107.78</v>
      </c>
      <c r="P275">
        <f t="shared" si="25"/>
        <v>45.67</v>
      </c>
      <c r="Q275" t="s">
        <v>8310</v>
      </c>
      <c r="R275" t="s">
        <v>8315</v>
      </c>
      <c r="S275" s="11">
        <f t="shared" si="26"/>
        <v>40697.498449074075</v>
      </c>
      <c r="T275" s="11">
        <f t="shared" si="27"/>
        <v>40727.498449074075</v>
      </c>
      <c r="U275" t="str">
        <f t="shared" si="28"/>
        <v>2011</v>
      </c>
      <c r="V275" t="str">
        <f t="shared" si="29"/>
        <v>June</v>
      </c>
    </row>
    <row r="276" spans="1:22" ht="75" x14ac:dyDescent="0.2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7998</v>
      </c>
      <c r="O276">
        <f t="shared" si="24"/>
        <v>156</v>
      </c>
      <c r="P276">
        <f t="shared" si="25"/>
        <v>55.22</v>
      </c>
      <c r="Q276" t="s">
        <v>8310</v>
      </c>
      <c r="R276" t="s">
        <v>8315</v>
      </c>
      <c r="S276" s="11">
        <f t="shared" si="26"/>
        <v>40969.912372685183</v>
      </c>
      <c r="T276" s="11">
        <f t="shared" si="27"/>
        <v>41004.290972222225</v>
      </c>
      <c r="U276" t="str">
        <f t="shared" si="28"/>
        <v>2012</v>
      </c>
      <c r="V276" t="str">
        <f t="shared" si="29"/>
        <v>March</v>
      </c>
    </row>
    <row r="277" spans="1:22" ht="60" x14ac:dyDescent="0.2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7998</v>
      </c>
      <c r="O277">
        <f t="shared" si="24"/>
        <v>108.4</v>
      </c>
      <c r="P277">
        <f t="shared" si="25"/>
        <v>65.3</v>
      </c>
      <c r="Q277" t="s">
        <v>8310</v>
      </c>
      <c r="R277" t="s">
        <v>8315</v>
      </c>
      <c r="S277" s="11">
        <f t="shared" si="26"/>
        <v>41193.032013888893</v>
      </c>
      <c r="T277" s="11">
        <f t="shared" si="27"/>
        <v>41223.073680555557</v>
      </c>
      <c r="U277" t="str">
        <f t="shared" si="28"/>
        <v>2012</v>
      </c>
      <c r="V277" t="str">
        <f t="shared" si="29"/>
        <v>October</v>
      </c>
    </row>
    <row r="278" spans="1:22" ht="75" x14ac:dyDescent="0.2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7998</v>
      </c>
      <c r="O278">
        <f t="shared" si="24"/>
        <v>147.6</v>
      </c>
      <c r="P278">
        <f t="shared" si="25"/>
        <v>95.23</v>
      </c>
      <c r="Q278" t="s">
        <v>8310</v>
      </c>
      <c r="R278" t="s">
        <v>8315</v>
      </c>
      <c r="S278" s="11">
        <f t="shared" si="26"/>
        <v>40967.081874999996</v>
      </c>
      <c r="T278" s="11">
        <f t="shared" si="27"/>
        <v>41027.040208333332</v>
      </c>
      <c r="U278" t="str">
        <f t="shared" si="28"/>
        <v>2012</v>
      </c>
      <c r="V278" t="str">
        <f t="shared" si="29"/>
        <v>February</v>
      </c>
    </row>
    <row r="279" spans="1:22" ht="75" x14ac:dyDescent="0.2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7998</v>
      </c>
      <c r="O279">
        <f t="shared" si="24"/>
        <v>110.38</v>
      </c>
      <c r="P279">
        <f t="shared" si="25"/>
        <v>75.44</v>
      </c>
      <c r="Q279" t="s">
        <v>8310</v>
      </c>
      <c r="R279" t="s">
        <v>8315</v>
      </c>
      <c r="S279" s="11">
        <f t="shared" si="26"/>
        <v>42117.891423611116</v>
      </c>
      <c r="T279" s="11">
        <f t="shared" si="27"/>
        <v>42147.891423611116</v>
      </c>
      <c r="U279" t="str">
        <f t="shared" si="28"/>
        <v>2015</v>
      </c>
      <c r="V279" t="str">
        <f t="shared" si="29"/>
        <v>April</v>
      </c>
    </row>
    <row r="280" spans="1:22" ht="60" x14ac:dyDescent="0.2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7998</v>
      </c>
      <c r="O280">
        <f t="shared" si="24"/>
        <v>150.35</v>
      </c>
      <c r="P280">
        <f t="shared" si="25"/>
        <v>97.82</v>
      </c>
      <c r="Q280" t="s">
        <v>8310</v>
      </c>
      <c r="R280" t="s">
        <v>8315</v>
      </c>
      <c r="S280" s="11">
        <f t="shared" si="26"/>
        <v>41164.040960648148</v>
      </c>
      <c r="T280" s="11">
        <f t="shared" si="27"/>
        <v>41194.040960648148</v>
      </c>
      <c r="U280" t="str">
        <f t="shared" si="28"/>
        <v>2012</v>
      </c>
      <c r="V280" t="str">
        <f t="shared" si="29"/>
        <v>September</v>
      </c>
    </row>
    <row r="281" spans="1:22" ht="75" x14ac:dyDescent="0.2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7998</v>
      </c>
      <c r="O281">
        <f t="shared" si="24"/>
        <v>157.32</v>
      </c>
      <c r="P281">
        <f t="shared" si="25"/>
        <v>87.69</v>
      </c>
      <c r="Q281" t="s">
        <v>8310</v>
      </c>
      <c r="R281" t="s">
        <v>8315</v>
      </c>
      <c r="S281" s="11">
        <f t="shared" si="26"/>
        <v>42759.244166666671</v>
      </c>
      <c r="T281" s="11">
        <f t="shared" si="27"/>
        <v>42793.084027777775</v>
      </c>
      <c r="U281" t="str">
        <f t="shared" si="28"/>
        <v>2017</v>
      </c>
      <c r="V281" t="str">
        <f t="shared" si="29"/>
        <v>January</v>
      </c>
    </row>
    <row r="282" spans="1:22" ht="75" x14ac:dyDescent="0.2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7998</v>
      </c>
      <c r="O282">
        <f t="shared" si="24"/>
        <v>156.13999999999999</v>
      </c>
      <c r="P282">
        <f t="shared" si="25"/>
        <v>54.75</v>
      </c>
      <c r="Q282" t="s">
        <v>8310</v>
      </c>
      <c r="R282" t="s">
        <v>8315</v>
      </c>
      <c r="S282" s="11">
        <f t="shared" si="26"/>
        <v>41744.590682870366</v>
      </c>
      <c r="T282" s="11">
        <f t="shared" si="27"/>
        <v>41789.590682870366</v>
      </c>
      <c r="U282" t="str">
        <f t="shared" si="28"/>
        <v>2014</v>
      </c>
      <c r="V282" t="str">
        <f t="shared" si="29"/>
        <v>April</v>
      </c>
    </row>
    <row r="283" spans="1:22" ht="75" x14ac:dyDescent="0.2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7998</v>
      </c>
      <c r="O283">
        <f t="shared" si="24"/>
        <v>120.59</v>
      </c>
      <c r="P283">
        <f t="shared" si="25"/>
        <v>83.95</v>
      </c>
      <c r="Q283" t="s">
        <v>8310</v>
      </c>
      <c r="R283" t="s">
        <v>8315</v>
      </c>
      <c r="S283" s="11">
        <f t="shared" si="26"/>
        <v>39950.163344907407</v>
      </c>
      <c r="T283" s="11">
        <f t="shared" si="27"/>
        <v>40035.80972222222</v>
      </c>
      <c r="U283" t="str">
        <f t="shared" si="28"/>
        <v>2009</v>
      </c>
      <c r="V283" t="str">
        <f t="shared" si="29"/>
        <v>May</v>
      </c>
    </row>
    <row r="284" spans="1:22" ht="60" x14ac:dyDescent="0.2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7998</v>
      </c>
      <c r="O284">
        <f t="shared" si="24"/>
        <v>101.19</v>
      </c>
      <c r="P284">
        <f t="shared" si="25"/>
        <v>254.39</v>
      </c>
      <c r="Q284" t="s">
        <v>8310</v>
      </c>
      <c r="R284" t="s">
        <v>8315</v>
      </c>
      <c r="S284" s="11">
        <f t="shared" si="26"/>
        <v>40194.920046296298</v>
      </c>
      <c r="T284" s="11">
        <f t="shared" si="27"/>
        <v>40231.916666666664</v>
      </c>
      <c r="U284" t="str">
        <f t="shared" si="28"/>
        <v>2010</v>
      </c>
      <c r="V284" t="str">
        <f t="shared" si="29"/>
        <v>January</v>
      </c>
    </row>
    <row r="285" spans="1:22" ht="45" x14ac:dyDescent="0.2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7998</v>
      </c>
      <c r="O285">
        <f t="shared" si="24"/>
        <v>114.27</v>
      </c>
      <c r="P285">
        <f t="shared" si="25"/>
        <v>101.83</v>
      </c>
      <c r="Q285" t="s">
        <v>8310</v>
      </c>
      <c r="R285" t="s">
        <v>8315</v>
      </c>
      <c r="S285" s="11">
        <f t="shared" si="26"/>
        <v>40675.71</v>
      </c>
      <c r="T285" s="11">
        <f t="shared" si="27"/>
        <v>40695.207638888889</v>
      </c>
      <c r="U285" t="str">
        <f t="shared" si="28"/>
        <v>2011</v>
      </c>
      <c r="V285" t="str">
        <f t="shared" si="29"/>
        <v>May</v>
      </c>
    </row>
    <row r="286" spans="1:22" ht="75" x14ac:dyDescent="0.2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7998</v>
      </c>
      <c r="O286">
        <f t="shared" si="24"/>
        <v>104.63</v>
      </c>
      <c r="P286">
        <f t="shared" si="25"/>
        <v>55.07</v>
      </c>
      <c r="Q286" t="s">
        <v>8310</v>
      </c>
      <c r="R286" t="s">
        <v>8315</v>
      </c>
      <c r="S286" s="11">
        <f t="shared" si="26"/>
        <v>40904.738194444442</v>
      </c>
      <c r="T286" s="11">
        <f t="shared" si="27"/>
        <v>40929.738194444442</v>
      </c>
      <c r="U286" t="str">
        <f t="shared" si="28"/>
        <v>2011</v>
      </c>
      <c r="V286" t="str">
        <f t="shared" si="29"/>
        <v>December</v>
      </c>
    </row>
    <row r="287" spans="1:22" ht="75" x14ac:dyDescent="0.2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7998</v>
      </c>
      <c r="O287">
        <f t="shared" si="24"/>
        <v>228.83</v>
      </c>
      <c r="P287">
        <f t="shared" si="25"/>
        <v>56.9</v>
      </c>
      <c r="Q287" t="s">
        <v>8310</v>
      </c>
      <c r="R287" t="s">
        <v>8315</v>
      </c>
      <c r="S287" s="11">
        <f t="shared" si="26"/>
        <v>41506.756111111114</v>
      </c>
      <c r="T287" s="11">
        <f t="shared" si="27"/>
        <v>41536.756111111114</v>
      </c>
      <c r="U287" t="str">
        <f t="shared" si="28"/>
        <v>2013</v>
      </c>
      <c r="V287" t="str">
        <f t="shared" si="29"/>
        <v>August</v>
      </c>
    </row>
    <row r="288" spans="1:22" ht="75" x14ac:dyDescent="0.2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7998</v>
      </c>
      <c r="O288">
        <f t="shared" si="24"/>
        <v>109.15</v>
      </c>
      <c r="P288">
        <f t="shared" si="25"/>
        <v>121.28</v>
      </c>
      <c r="Q288" t="s">
        <v>8310</v>
      </c>
      <c r="R288" t="s">
        <v>8315</v>
      </c>
      <c r="S288" s="11">
        <f t="shared" si="26"/>
        <v>41313.816249999996</v>
      </c>
      <c r="T288" s="11">
        <f t="shared" si="27"/>
        <v>41358.774583333332</v>
      </c>
      <c r="U288" t="str">
        <f t="shared" si="28"/>
        <v>2013</v>
      </c>
      <c r="V288" t="str">
        <f t="shared" si="29"/>
        <v>February</v>
      </c>
    </row>
    <row r="289" spans="1:22" ht="75" x14ac:dyDescent="0.2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7998</v>
      </c>
      <c r="O289">
        <f t="shared" si="24"/>
        <v>176.3</v>
      </c>
      <c r="P289">
        <f t="shared" si="25"/>
        <v>91.19</v>
      </c>
      <c r="Q289" t="s">
        <v>8310</v>
      </c>
      <c r="R289" t="s">
        <v>8315</v>
      </c>
      <c r="S289" s="11">
        <f t="shared" si="26"/>
        <v>41184.277986111112</v>
      </c>
      <c r="T289" s="11">
        <f t="shared" si="27"/>
        <v>41215.166666666664</v>
      </c>
      <c r="U289" t="str">
        <f t="shared" si="28"/>
        <v>2012</v>
      </c>
      <c r="V289" t="str">
        <f t="shared" si="29"/>
        <v>October</v>
      </c>
    </row>
    <row r="290" spans="1:22" ht="75" x14ac:dyDescent="0.2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7998</v>
      </c>
      <c r="O290">
        <f t="shared" si="24"/>
        <v>103.21</v>
      </c>
      <c r="P290">
        <f t="shared" si="25"/>
        <v>115.45</v>
      </c>
      <c r="Q290" t="s">
        <v>8310</v>
      </c>
      <c r="R290" t="s">
        <v>8315</v>
      </c>
      <c r="S290" s="11">
        <f t="shared" si="26"/>
        <v>41051.168900462959</v>
      </c>
      <c r="T290" s="11">
        <f t="shared" si="27"/>
        <v>41086.168900462959</v>
      </c>
      <c r="U290" t="str">
        <f t="shared" si="28"/>
        <v>2012</v>
      </c>
      <c r="V290" t="str">
        <f t="shared" si="29"/>
        <v>May</v>
      </c>
    </row>
    <row r="291" spans="1:22" ht="60" x14ac:dyDescent="0.2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7998</v>
      </c>
      <c r="O291">
        <f t="shared" si="24"/>
        <v>104.82</v>
      </c>
      <c r="P291">
        <f t="shared" si="25"/>
        <v>67.77</v>
      </c>
      <c r="Q291" t="s">
        <v>8310</v>
      </c>
      <c r="R291" t="s">
        <v>8315</v>
      </c>
      <c r="S291" s="11">
        <f t="shared" si="26"/>
        <v>41550.456412037034</v>
      </c>
      <c r="T291" s="11">
        <f t="shared" si="27"/>
        <v>41580.456412037034</v>
      </c>
      <c r="U291" t="str">
        <f t="shared" si="28"/>
        <v>2013</v>
      </c>
      <c r="V291" t="str">
        <f t="shared" si="29"/>
        <v>October</v>
      </c>
    </row>
    <row r="292" spans="1:22" ht="75" x14ac:dyDescent="0.2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7998</v>
      </c>
      <c r="O292">
        <f t="shared" si="24"/>
        <v>106.68</v>
      </c>
      <c r="P292">
        <f t="shared" si="25"/>
        <v>28.58</v>
      </c>
      <c r="Q292" t="s">
        <v>8310</v>
      </c>
      <c r="R292" t="s">
        <v>8315</v>
      </c>
      <c r="S292" s="11">
        <f t="shared" si="26"/>
        <v>40526.36917824074</v>
      </c>
      <c r="T292" s="11">
        <f t="shared" si="27"/>
        <v>40576.332638888889</v>
      </c>
      <c r="U292" t="str">
        <f t="shared" si="28"/>
        <v>2010</v>
      </c>
      <c r="V292" t="str">
        <f t="shared" si="29"/>
        <v>December</v>
      </c>
    </row>
    <row r="293" spans="1:22" ht="75" x14ac:dyDescent="0.2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7998</v>
      </c>
      <c r="O293">
        <f t="shared" si="24"/>
        <v>120.02</v>
      </c>
      <c r="P293">
        <f t="shared" si="25"/>
        <v>46.88</v>
      </c>
      <c r="Q293" t="s">
        <v>8310</v>
      </c>
      <c r="R293" t="s">
        <v>8315</v>
      </c>
      <c r="S293" s="11">
        <f t="shared" si="26"/>
        <v>41376.769050925926</v>
      </c>
      <c r="T293" s="11">
        <f t="shared" si="27"/>
        <v>41395.000694444447</v>
      </c>
      <c r="U293" t="str">
        <f t="shared" si="28"/>
        <v>2013</v>
      </c>
      <c r="V293" t="str">
        <f t="shared" si="29"/>
        <v>April</v>
      </c>
    </row>
    <row r="294" spans="1:22" ht="75" x14ac:dyDescent="0.2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7998</v>
      </c>
      <c r="O294">
        <f t="shared" si="24"/>
        <v>101.51</v>
      </c>
      <c r="P294">
        <f t="shared" si="25"/>
        <v>154.41999999999999</v>
      </c>
      <c r="Q294" t="s">
        <v>8310</v>
      </c>
      <c r="R294" t="s">
        <v>8315</v>
      </c>
      <c r="S294" s="11">
        <f t="shared" si="26"/>
        <v>40812.803229166668</v>
      </c>
      <c r="T294" s="11">
        <f t="shared" si="27"/>
        <v>40845.165972222225</v>
      </c>
      <c r="U294" t="str">
        <f t="shared" si="28"/>
        <v>2011</v>
      </c>
      <c r="V294" t="str">
        <f t="shared" si="29"/>
        <v>September</v>
      </c>
    </row>
    <row r="295" spans="1:22" ht="75" x14ac:dyDescent="0.2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7998</v>
      </c>
      <c r="O295">
        <f t="shared" si="24"/>
        <v>101.38</v>
      </c>
      <c r="P295">
        <f t="shared" si="25"/>
        <v>201.22</v>
      </c>
      <c r="Q295" t="s">
        <v>8310</v>
      </c>
      <c r="R295" t="s">
        <v>8315</v>
      </c>
      <c r="S295" s="11">
        <f t="shared" si="26"/>
        <v>41719.667986111112</v>
      </c>
      <c r="T295" s="11">
        <f t="shared" si="27"/>
        <v>41749.667986111112</v>
      </c>
      <c r="U295" t="str">
        <f t="shared" si="28"/>
        <v>2014</v>
      </c>
      <c r="V295" t="str">
        <f t="shared" si="29"/>
        <v>March</v>
      </c>
    </row>
    <row r="296" spans="1:22" ht="90" x14ac:dyDescent="0.2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7998</v>
      </c>
      <c r="O296">
        <f t="shared" si="24"/>
        <v>100</v>
      </c>
      <c r="P296">
        <f t="shared" si="25"/>
        <v>100</v>
      </c>
      <c r="Q296" t="s">
        <v>8310</v>
      </c>
      <c r="R296" t="s">
        <v>8315</v>
      </c>
      <c r="S296" s="11">
        <f t="shared" si="26"/>
        <v>40343.084421296298</v>
      </c>
      <c r="T296" s="11">
        <f t="shared" si="27"/>
        <v>40378.666666666664</v>
      </c>
      <c r="U296" t="str">
        <f t="shared" si="28"/>
        <v>2010</v>
      </c>
      <c r="V296" t="str">
        <f t="shared" si="29"/>
        <v>June</v>
      </c>
    </row>
    <row r="297" spans="1:22" ht="75" x14ac:dyDescent="0.2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7998</v>
      </c>
      <c r="O297">
        <f t="shared" si="24"/>
        <v>133.11000000000001</v>
      </c>
      <c r="P297">
        <f t="shared" si="25"/>
        <v>100.08</v>
      </c>
      <c r="Q297" t="s">
        <v>8310</v>
      </c>
      <c r="R297" t="s">
        <v>8315</v>
      </c>
      <c r="S297" s="11">
        <f t="shared" si="26"/>
        <v>41519.004733796297</v>
      </c>
      <c r="T297" s="11">
        <f t="shared" si="27"/>
        <v>41579</v>
      </c>
      <c r="U297" t="str">
        <f t="shared" si="28"/>
        <v>2013</v>
      </c>
      <c r="V297" t="str">
        <f t="shared" si="29"/>
        <v>September</v>
      </c>
    </row>
    <row r="298" spans="1:22" ht="60" x14ac:dyDescent="0.2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7998</v>
      </c>
      <c r="O298">
        <f t="shared" si="24"/>
        <v>118.73</v>
      </c>
      <c r="P298">
        <f t="shared" si="25"/>
        <v>230.09</v>
      </c>
      <c r="Q298" t="s">
        <v>8310</v>
      </c>
      <c r="R298" t="s">
        <v>8315</v>
      </c>
      <c r="S298" s="11">
        <f t="shared" si="26"/>
        <v>41134.475497685184</v>
      </c>
      <c r="T298" s="11">
        <f t="shared" si="27"/>
        <v>41159.475497685184</v>
      </c>
      <c r="U298" t="str">
        <f t="shared" si="28"/>
        <v>2012</v>
      </c>
      <c r="V298" t="str">
        <f t="shared" si="29"/>
        <v>August</v>
      </c>
    </row>
    <row r="299" spans="1:22" ht="60" x14ac:dyDescent="0.2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7998</v>
      </c>
      <c r="O299">
        <f t="shared" si="24"/>
        <v>100.64</v>
      </c>
      <c r="P299">
        <f t="shared" si="25"/>
        <v>141.75</v>
      </c>
      <c r="Q299" t="s">
        <v>8310</v>
      </c>
      <c r="R299" t="s">
        <v>8315</v>
      </c>
      <c r="S299" s="11">
        <f t="shared" si="26"/>
        <v>42089.72802083334</v>
      </c>
      <c r="T299" s="11">
        <f t="shared" si="27"/>
        <v>42125.165972222225</v>
      </c>
      <c r="U299" t="str">
        <f t="shared" si="28"/>
        <v>2015</v>
      </c>
      <c r="V299" t="str">
        <f t="shared" si="29"/>
        <v>March</v>
      </c>
    </row>
    <row r="300" spans="1:22" ht="45" x14ac:dyDescent="0.2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7998</v>
      </c>
      <c r="O300">
        <f t="shared" si="24"/>
        <v>108.93</v>
      </c>
      <c r="P300">
        <f t="shared" si="25"/>
        <v>56.34</v>
      </c>
      <c r="Q300" t="s">
        <v>8310</v>
      </c>
      <c r="R300" t="s">
        <v>8315</v>
      </c>
      <c r="S300" s="11">
        <f t="shared" si="26"/>
        <v>41709.463518518518</v>
      </c>
      <c r="T300" s="11">
        <f t="shared" si="27"/>
        <v>41768.875</v>
      </c>
      <c r="U300" t="str">
        <f t="shared" si="28"/>
        <v>2014</v>
      </c>
      <c r="V300" t="str">
        <f t="shared" si="29"/>
        <v>March</v>
      </c>
    </row>
    <row r="301" spans="1:22" ht="90" x14ac:dyDescent="0.2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7998</v>
      </c>
      <c r="O301">
        <f t="shared" si="24"/>
        <v>178.95</v>
      </c>
      <c r="P301">
        <f t="shared" si="25"/>
        <v>73.34</v>
      </c>
      <c r="Q301" t="s">
        <v>8310</v>
      </c>
      <c r="R301" t="s">
        <v>8315</v>
      </c>
      <c r="S301" s="11">
        <f t="shared" si="26"/>
        <v>40469.225231481483</v>
      </c>
      <c r="T301" s="11">
        <f t="shared" si="27"/>
        <v>40499.266898148147</v>
      </c>
      <c r="U301" t="str">
        <f t="shared" si="28"/>
        <v>2010</v>
      </c>
      <c r="V301" t="str">
        <f t="shared" si="29"/>
        <v>October</v>
      </c>
    </row>
    <row r="302" spans="1:22" ht="75" x14ac:dyDescent="0.2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7998</v>
      </c>
      <c r="O302">
        <f t="shared" si="24"/>
        <v>101.72</v>
      </c>
      <c r="P302">
        <f t="shared" si="25"/>
        <v>85.34</v>
      </c>
      <c r="Q302" t="s">
        <v>8310</v>
      </c>
      <c r="R302" t="s">
        <v>8315</v>
      </c>
      <c r="S302" s="11">
        <f t="shared" si="26"/>
        <v>40626.959930555553</v>
      </c>
      <c r="T302" s="11">
        <f t="shared" si="27"/>
        <v>40657.959930555553</v>
      </c>
      <c r="U302" t="str">
        <f t="shared" si="28"/>
        <v>2011</v>
      </c>
      <c r="V302" t="str">
        <f t="shared" si="29"/>
        <v>March</v>
      </c>
    </row>
    <row r="303" spans="1:22" ht="60" x14ac:dyDescent="0.2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7998</v>
      </c>
      <c r="O303">
        <f t="shared" si="24"/>
        <v>118.74</v>
      </c>
      <c r="P303">
        <f t="shared" si="25"/>
        <v>61.5</v>
      </c>
      <c r="Q303" t="s">
        <v>8310</v>
      </c>
      <c r="R303" t="s">
        <v>8315</v>
      </c>
      <c r="S303" s="11">
        <f t="shared" si="26"/>
        <v>41312.737673611111</v>
      </c>
      <c r="T303" s="11">
        <f t="shared" si="27"/>
        <v>41352.696006944447</v>
      </c>
      <c r="U303" t="str">
        <f t="shared" si="28"/>
        <v>2013</v>
      </c>
      <c r="V303" t="str">
        <f t="shared" si="29"/>
        <v>February</v>
      </c>
    </row>
    <row r="304" spans="1:22" ht="90" x14ac:dyDescent="0.2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7998</v>
      </c>
      <c r="O304">
        <f t="shared" si="24"/>
        <v>100.46</v>
      </c>
      <c r="P304">
        <f t="shared" si="25"/>
        <v>93.02</v>
      </c>
      <c r="Q304" t="s">
        <v>8310</v>
      </c>
      <c r="R304" t="s">
        <v>8315</v>
      </c>
      <c r="S304" s="11">
        <f t="shared" si="26"/>
        <v>40933.856921296298</v>
      </c>
      <c r="T304" s="11">
        <f t="shared" si="27"/>
        <v>40963.856921296298</v>
      </c>
      <c r="U304" t="str">
        <f t="shared" si="28"/>
        <v>2012</v>
      </c>
      <c r="V304" t="str">
        <f t="shared" si="29"/>
        <v>January</v>
      </c>
    </row>
    <row r="305" spans="1:22" ht="60" x14ac:dyDescent="0.2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7998</v>
      </c>
      <c r="O305">
        <f t="shared" si="24"/>
        <v>137.47</v>
      </c>
      <c r="P305">
        <f t="shared" si="25"/>
        <v>50.29</v>
      </c>
      <c r="Q305" t="s">
        <v>8310</v>
      </c>
      <c r="R305" t="s">
        <v>8315</v>
      </c>
      <c r="S305" s="11">
        <f t="shared" si="26"/>
        <v>41032.071134259262</v>
      </c>
      <c r="T305" s="11">
        <f t="shared" si="27"/>
        <v>41062.071134259262</v>
      </c>
      <c r="U305" t="str">
        <f t="shared" si="28"/>
        <v>2012</v>
      </c>
      <c r="V305" t="str">
        <f t="shared" si="29"/>
        <v>May</v>
      </c>
    </row>
    <row r="306" spans="1:22" ht="60" x14ac:dyDescent="0.2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7998</v>
      </c>
      <c r="O306">
        <f t="shared" si="24"/>
        <v>231.65</v>
      </c>
      <c r="P306">
        <f t="shared" si="25"/>
        <v>106.43</v>
      </c>
      <c r="Q306" t="s">
        <v>8310</v>
      </c>
      <c r="R306" t="s">
        <v>8315</v>
      </c>
      <c r="S306" s="11">
        <f t="shared" si="26"/>
        <v>41114.094872685186</v>
      </c>
      <c r="T306" s="11">
        <f t="shared" si="27"/>
        <v>41153.083333333336</v>
      </c>
      <c r="U306" t="str">
        <f t="shared" si="28"/>
        <v>2012</v>
      </c>
      <c r="V306" t="str">
        <f t="shared" si="29"/>
        <v>July</v>
      </c>
    </row>
    <row r="307" spans="1:22" ht="45" x14ac:dyDescent="0.2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7998</v>
      </c>
      <c r="O307">
        <f t="shared" si="24"/>
        <v>130.33000000000001</v>
      </c>
      <c r="P307">
        <f t="shared" si="25"/>
        <v>51.72</v>
      </c>
      <c r="Q307" t="s">
        <v>8310</v>
      </c>
      <c r="R307" t="s">
        <v>8315</v>
      </c>
      <c r="S307" s="11">
        <f t="shared" si="26"/>
        <v>40948.630196759259</v>
      </c>
      <c r="T307" s="11">
        <f t="shared" si="27"/>
        <v>40978.630196759259</v>
      </c>
      <c r="U307" t="str">
        <f t="shared" si="28"/>
        <v>2012</v>
      </c>
      <c r="V307" t="str">
        <f t="shared" si="29"/>
        <v>February</v>
      </c>
    </row>
    <row r="308" spans="1:22" ht="60" x14ac:dyDescent="0.2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7998</v>
      </c>
      <c r="O308">
        <f t="shared" si="24"/>
        <v>292.89999999999998</v>
      </c>
      <c r="P308">
        <f t="shared" si="25"/>
        <v>36.61</v>
      </c>
      <c r="Q308" t="s">
        <v>8310</v>
      </c>
      <c r="R308" t="s">
        <v>8315</v>
      </c>
      <c r="S308" s="11">
        <f t="shared" si="26"/>
        <v>41333.837187500001</v>
      </c>
      <c r="T308" s="11">
        <f t="shared" si="27"/>
        <v>41353.795520833337</v>
      </c>
      <c r="U308" t="str">
        <f t="shared" si="28"/>
        <v>2013</v>
      </c>
      <c r="V308" t="str">
        <f t="shared" si="29"/>
        <v>February</v>
      </c>
    </row>
    <row r="309" spans="1:22" ht="30" x14ac:dyDescent="0.2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7998</v>
      </c>
      <c r="O309">
        <f t="shared" si="24"/>
        <v>111.32</v>
      </c>
      <c r="P309">
        <f t="shared" si="25"/>
        <v>42.52</v>
      </c>
      <c r="Q309" t="s">
        <v>8310</v>
      </c>
      <c r="R309" t="s">
        <v>8315</v>
      </c>
      <c r="S309" s="11">
        <f t="shared" si="26"/>
        <v>41282.944456018515</v>
      </c>
      <c r="T309" s="11">
        <f t="shared" si="27"/>
        <v>41312.944456018515</v>
      </c>
      <c r="U309" t="str">
        <f t="shared" si="28"/>
        <v>2013</v>
      </c>
      <c r="V309" t="str">
        <f t="shared" si="29"/>
        <v>January</v>
      </c>
    </row>
    <row r="310" spans="1:22" ht="75" x14ac:dyDescent="0.2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7998</v>
      </c>
      <c r="O310">
        <f t="shared" si="24"/>
        <v>105.57</v>
      </c>
      <c r="P310">
        <f t="shared" si="25"/>
        <v>62.71</v>
      </c>
      <c r="Q310" t="s">
        <v>8310</v>
      </c>
      <c r="R310" t="s">
        <v>8315</v>
      </c>
      <c r="S310" s="11">
        <f t="shared" si="26"/>
        <v>40567.694560185184</v>
      </c>
      <c r="T310" s="11">
        <f t="shared" si="27"/>
        <v>40612.694560185184</v>
      </c>
      <c r="U310" t="str">
        <f t="shared" si="28"/>
        <v>2011</v>
      </c>
      <c r="V310" t="str">
        <f t="shared" si="29"/>
        <v>January</v>
      </c>
    </row>
    <row r="311" spans="1:22" ht="75" x14ac:dyDescent="0.2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7998</v>
      </c>
      <c r="O311">
        <f t="shared" si="24"/>
        <v>118.94</v>
      </c>
      <c r="P311">
        <f t="shared" si="25"/>
        <v>89.96</v>
      </c>
      <c r="Q311" t="s">
        <v>8310</v>
      </c>
      <c r="R311" t="s">
        <v>8315</v>
      </c>
      <c r="S311" s="11">
        <f t="shared" si="26"/>
        <v>41134.751550925925</v>
      </c>
      <c r="T311" s="11">
        <f t="shared" si="27"/>
        <v>41155.751550925925</v>
      </c>
      <c r="U311" t="str">
        <f t="shared" si="28"/>
        <v>2012</v>
      </c>
      <c r="V311" t="str">
        <f t="shared" si="29"/>
        <v>August</v>
      </c>
    </row>
    <row r="312" spans="1:22" ht="75" x14ac:dyDescent="0.2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7998</v>
      </c>
      <c r="O312">
        <f t="shared" si="24"/>
        <v>104.13</v>
      </c>
      <c r="P312">
        <f t="shared" si="25"/>
        <v>28.92</v>
      </c>
      <c r="Q312" t="s">
        <v>8310</v>
      </c>
      <c r="R312" t="s">
        <v>8315</v>
      </c>
      <c r="S312" s="11">
        <f t="shared" si="26"/>
        <v>40821.183136574073</v>
      </c>
      <c r="T312" s="11">
        <f t="shared" si="27"/>
        <v>40836.083333333336</v>
      </c>
      <c r="U312" t="str">
        <f t="shared" si="28"/>
        <v>2011</v>
      </c>
      <c r="V312" t="str">
        <f t="shared" si="29"/>
        <v>October</v>
      </c>
    </row>
    <row r="313" spans="1:22" ht="60" x14ac:dyDescent="0.2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7998</v>
      </c>
      <c r="O313">
        <f t="shared" si="24"/>
        <v>104.1</v>
      </c>
      <c r="P313">
        <f t="shared" si="25"/>
        <v>138.80000000000001</v>
      </c>
      <c r="Q313" t="s">
        <v>8310</v>
      </c>
      <c r="R313" t="s">
        <v>8315</v>
      </c>
      <c r="S313" s="11">
        <f t="shared" si="26"/>
        <v>40868.219814814816</v>
      </c>
      <c r="T313" s="11">
        <f t="shared" si="27"/>
        <v>40909.332638888889</v>
      </c>
      <c r="U313" t="str">
        <f t="shared" si="28"/>
        <v>2011</v>
      </c>
      <c r="V313" t="str">
        <f t="shared" si="29"/>
        <v>November</v>
      </c>
    </row>
    <row r="314" spans="1:22" ht="75" x14ac:dyDescent="0.2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7998</v>
      </c>
      <c r="O314">
        <f t="shared" si="24"/>
        <v>111.88</v>
      </c>
      <c r="P314">
        <f t="shared" si="25"/>
        <v>61.3</v>
      </c>
      <c r="Q314" t="s">
        <v>8310</v>
      </c>
      <c r="R314" t="s">
        <v>8315</v>
      </c>
      <c r="S314" s="11">
        <f t="shared" si="26"/>
        <v>41348.877685185187</v>
      </c>
      <c r="T314" s="11">
        <f t="shared" si="27"/>
        <v>41378.877685185187</v>
      </c>
      <c r="U314" t="str">
        <f t="shared" si="28"/>
        <v>2013</v>
      </c>
      <c r="V314" t="str">
        <f t="shared" si="29"/>
        <v>March</v>
      </c>
    </row>
    <row r="315" spans="1:22" ht="75" x14ac:dyDescent="0.2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7998</v>
      </c>
      <c r="O315">
        <f t="shared" si="24"/>
        <v>104.74</v>
      </c>
      <c r="P315">
        <f t="shared" si="25"/>
        <v>80.2</v>
      </c>
      <c r="Q315" t="s">
        <v>8310</v>
      </c>
      <c r="R315" t="s">
        <v>8315</v>
      </c>
      <c r="S315" s="11">
        <f t="shared" si="26"/>
        <v>40357.227939814817</v>
      </c>
      <c r="T315" s="11">
        <f t="shared" si="27"/>
        <v>40401.665972222225</v>
      </c>
      <c r="U315" t="str">
        <f t="shared" si="28"/>
        <v>2010</v>
      </c>
      <c r="V315" t="str">
        <f t="shared" si="29"/>
        <v>June</v>
      </c>
    </row>
    <row r="316" spans="1:22" ht="75" x14ac:dyDescent="0.2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7998</v>
      </c>
      <c r="O316">
        <f t="shared" si="24"/>
        <v>385.15</v>
      </c>
      <c r="P316">
        <f t="shared" si="25"/>
        <v>32.1</v>
      </c>
      <c r="Q316" t="s">
        <v>8310</v>
      </c>
      <c r="R316" t="s">
        <v>8315</v>
      </c>
      <c r="S316" s="11">
        <f t="shared" si="26"/>
        <v>41304.833194444444</v>
      </c>
      <c r="T316" s="11">
        <f t="shared" si="27"/>
        <v>41334.833194444444</v>
      </c>
      <c r="U316" t="str">
        <f t="shared" si="28"/>
        <v>2013</v>
      </c>
      <c r="V316" t="str">
        <f t="shared" si="29"/>
        <v>January</v>
      </c>
    </row>
    <row r="317" spans="1:22" ht="75" x14ac:dyDescent="0.2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7998</v>
      </c>
      <c r="O317">
        <f t="shared" si="24"/>
        <v>101.25</v>
      </c>
      <c r="P317">
        <f t="shared" si="25"/>
        <v>200.89</v>
      </c>
      <c r="Q317" t="s">
        <v>8310</v>
      </c>
      <c r="R317" t="s">
        <v>8315</v>
      </c>
      <c r="S317" s="11">
        <f t="shared" si="26"/>
        <v>41113.77238425926</v>
      </c>
      <c r="T317" s="11">
        <f t="shared" si="27"/>
        <v>41143.77238425926</v>
      </c>
      <c r="U317" t="str">
        <f t="shared" si="28"/>
        <v>2012</v>
      </c>
      <c r="V317" t="str">
        <f t="shared" si="29"/>
        <v>July</v>
      </c>
    </row>
    <row r="318" spans="1:22" ht="75" x14ac:dyDescent="0.2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7998</v>
      </c>
      <c r="O318">
        <f t="shared" si="24"/>
        <v>113.77</v>
      </c>
      <c r="P318">
        <f t="shared" si="25"/>
        <v>108.01</v>
      </c>
      <c r="Q318" t="s">
        <v>8310</v>
      </c>
      <c r="R318" t="s">
        <v>8315</v>
      </c>
      <c r="S318" s="11">
        <f t="shared" si="26"/>
        <v>41950.923576388886</v>
      </c>
      <c r="T318" s="11">
        <f t="shared" si="27"/>
        <v>41984.207638888889</v>
      </c>
      <c r="U318" t="str">
        <f t="shared" si="28"/>
        <v>2014</v>
      </c>
      <c r="V318" t="str">
        <f t="shared" si="29"/>
        <v>November</v>
      </c>
    </row>
    <row r="319" spans="1:22" ht="60" x14ac:dyDescent="0.2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7998</v>
      </c>
      <c r="O319">
        <f t="shared" si="24"/>
        <v>100.8</v>
      </c>
      <c r="P319">
        <f t="shared" si="25"/>
        <v>95.7</v>
      </c>
      <c r="Q319" t="s">
        <v>8310</v>
      </c>
      <c r="R319" t="s">
        <v>8315</v>
      </c>
      <c r="S319" s="11">
        <f t="shared" si="26"/>
        <v>41589.676886574074</v>
      </c>
      <c r="T319" s="11">
        <f t="shared" si="27"/>
        <v>41619.676886574074</v>
      </c>
      <c r="U319" t="str">
        <f t="shared" si="28"/>
        <v>2013</v>
      </c>
      <c r="V319" t="str">
        <f t="shared" si="29"/>
        <v>November</v>
      </c>
    </row>
    <row r="320" spans="1:22" ht="60" x14ac:dyDescent="0.2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7998</v>
      </c>
      <c r="O320">
        <f t="shared" si="24"/>
        <v>283.32</v>
      </c>
      <c r="P320">
        <f t="shared" si="25"/>
        <v>49.88</v>
      </c>
      <c r="Q320" t="s">
        <v>8310</v>
      </c>
      <c r="R320" t="s">
        <v>8315</v>
      </c>
      <c r="S320" s="11">
        <f t="shared" si="26"/>
        <v>41330.038784722223</v>
      </c>
      <c r="T320" s="11">
        <f t="shared" si="27"/>
        <v>41359.997118055559</v>
      </c>
      <c r="U320" t="str">
        <f t="shared" si="28"/>
        <v>2013</v>
      </c>
      <c r="V320" t="str">
        <f t="shared" si="29"/>
        <v>February</v>
      </c>
    </row>
    <row r="321" spans="1:22" ht="90" x14ac:dyDescent="0.2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7998</v>
      </c>
      <c r="O321">
        <f t="shared" si="24"/>
        <v>112.68</v>
      </c>
      <c r="P321">
        <f t="shared" si="25"/>
        <v>110.47</v>
      </c>
      <c r="Q321" t="s">
        <v>8310</v>
      </c>
      <c r="R321" t="s">
        <v>8315</v>
      </c>
      <c r="S321" s="11">
        <f t="shared" si="26"/>
        <v>40123.83829861111</v>
      </c>
      <c r="T321" s="11">
        <f t="shared" si="27"/>
        <v>40211.332638888889</v>
      </c>
      <c r="U321" t="str">
        <f t="shared" si="28"/>
        <v>2009</v>
      </c>
      <c r="V321" t="str">
        <f t="shared" si="29"/>
        <v>November</v>
      </c>
    </row>
    <row r="322" spans="1:22" ht="75" x14ac:dyDescent="0.2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7998</v>
      </c>
      <c r="O322">
        <f t="shared" si="24"/>
        <v>106.58</v>
      </c>
      <c r="P322">
        <f t="shared" si="25"/>
        <v>134.91</v>
      </c>
      <c r="Q322" t="s">
        <v>8310</v>
      </c>
      <c r="R322" t="s">
        <v>8315</v>
      </c>
      <c r="S322" s="11">
        <f t="shared" si="26"/>
        <v>42331.551307870366</v>
      </c>
      <c r="T322" s="11">
        <f t="shared" si="27"/>
        <v>42360.958333333328</v>
      </c>
      <c r="U322" t="str">
        <f t="shared" si="28"/>
        <v>2015</v>
      </c>
      <c r="V322" t="str">
        <f t="shared" si="29"/>
        <v>November</v>
      </c>
    </row>
    <row r="323" spans="1:22" ht="60" x14ac:dyDescent="0.2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7998</v>
      </c>
      <c r="O323">
        <f t="shared" ref="O323:O386" si="30">ROUND((E323/D323)*100,2)</f>
        <v>102.66</v>
      </c>
      <c r="P323">
        <f t="shared" ref="P323:P386" si="31">IF(L323&gt;0,ROUND(E323/L323,2),0)</f>
        <v>106.62</v>
      </c>
      <c r="Q323" t="s">
        <v>8310</v>
      </c>
      <c r="R323" t="s">
        <v>8315</v>
      </c>
      <c r="S323" s="11">
        <f t="shared" ref="S323:S386" si="32">(((J323/60)/60)/24)+DATE(1970,1,1)</f>
        <v>42647.446597222224</v>
      </c>
      <c r="T323" s="11">
        <f t="shared" ref="T323:T386" si="33">(((I323/60)/60)/24)+DATE(1970,1,1)</f>
        <v>42682.488263888896</v>
      </c>
      <c r="U323" t="str">
        <f t="shared" ref="U323:U386" si="34">TEXT(S323,"yyyy")</f>
        <v>2016</v>
      </c>
      <c r="V323" t="str">
        <f t="shared" ref="V323:V386" si="35">TEXT(S323,"mmmm")</f>
        <v>October</v>
      </c>
    </row>
    <row r="324" spans="1:22" ht="60" x14ac:dyDescent="0.2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7998</v>
      </c>
      <c r="O324">
        <f t="shared" si="30"/>
        <v>107.91</v>
      </c>
      <c r="P324">
        <f t="shared" si="31"/>
        <v>145.04</v>
      </c>
      <c r="Q324" t="s">
        <v>8310</v>
      </c>
      <c r="R324" t="s">
        <v>8315</v>
      </c>
      <c r="S324" s="11">
        <f t="shared" si="32"/>
        <v>42473.57</v>
      </c>
      <c r="T324" s="11">
        <f t="shared" si="33"/>
        <v>42503.57</v>
      </c>
      <c r="U324" t="str">
        <f t="shared" si="34"/>
        <v>2016</v>
      </c>
      <c r="V324" t="str">
        <f t="shared" si="35"/>
        <v>April</v>
      </c>
    </row>
    <row r="325" spans="1:22" ht="75" x14ac:dyDescent="0.2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7998</v>
      </c>
      <c r="O325">
        <f t="shared" si="30"/>
        <v>123.07</v>
      </c>
      <c r="P325">
        <f t="shared" si="31"/>
        <v>114.59</v>
      </c>
      <c r="Q325" t="s">
        <v>8310</v>
      </c>
      <c r="R325" t="s">
        <v>8315</v>
      </c>
      <c r="S325" s="11">
        <f t="shared" si="32"/>
        <v>42697.32136574074</v>
      </c>
      <c r="T325" s="11">
        <f t="shared" si="33"/>
        <v>42725.332638888889</v>
      </c>
      <c r="U325" t="str">
        <f t="shared" si="34"/>
        <v>2016</v>
      </c>
      <c r="V325" t="str">
        <f t="shared" si="35"/>
        <v>November</v>
      </c>
    </row>
    <row r="326" spans="1:22" ht="60" x14ac:dyDescent="0.2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7998</v>
      </c>
      <c r="O326">
        <f t="shared" si="30"/>
        <v>101.6</v>
      </c>
      <c r="P326">
        <f t="shared" si="31"/>
        <v>105.32</v>
      </c>
      <c r="Q326" t="s">
        <v>8310</v>
      </c>
      <c r="R326" t="s">
        <v>8315</v>
      </c>
      <c r="S326" s="11">
        <f t="shared" si="32"/>
        <v>42184.626250000001</v>
      </c>
      <c r="T326" s="11">
        <f t="shared" si="33"/>
        <v>42217.626250000001</v>
      </c>
      <c r="U326" t="str">
        <f t="shared" si="34"/>
        <v>2015</v>
      </c>
      <c r="V326" t="str">
        <f t="shared" si="35"/>
        <v>June</v>
      </c>
    </row>
    <row r="327" spans="1:22" ht="75" x14ac:dyDescent="0.2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7998</v>
      </c>
      <c r="O327">
        <f t="shared" si="30"/>
        <v>104.4</v>
      </c>
      <c r="P327">
        <f t="shared" si="31"/>
        <v>70.92</v>
      </c>
      <c r="Q327" t="s">
        <v>8310</v>
      </c>
      <c r="R327" t="s">
        <v>8315</v>
      </c>
      <c r="S327" s="11">
        <f t="shared" si="32"/>
        <v>42689.187881944439</v>
      </c>
      <c r="T327" s="11">
        <f t="shared" si="33"/>
        <v>42724.187881944439</v>
      </c>
      <c r="U327" t="str">
        <f t="shared" si="34"/>
        <v>2016</v>
      </c>
      <c r="V327" t="str">
        <f t="shared" si="35"/>
        <v>November</v>
      </c>
    </row>
    <row r="328" spans="1:22" ht="75" x14ac:dyDescent="0.2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7998</v>
      </c>
      <c r="O328">
        <f t="shared" si="30"/>
        <v>112.93</v>
      </c>
      <c r="P328">
        <f t="shared" si="31"/>
        <v>147.16999999999999</v>
      </c>
      <c r="Q328" t="s">
        <v>8310</v>
      </c>
      <c r="R328" t="s">
        <v>8315</v>
      </c>
      <c r="S328" s="11">
        <f t="shared" si="32"/>
        <v>42775.314884259264</v>
      </c>
      <c r="T328" s="11">
        <f t="shared" si="33"/>
        <v>42808.956250000003</v>
      </c>
      <c r="U328" t="str">
        <f t="shared" si="34"/>
        <v>2017</v>
      </c>
      <c r="V328" t="str">
        <f t="shared" si="35"/>
        <v>February</v>
      </c>
    </row>
    <row r="329" spans="1:22" ht="75" x14ac:dyDescent="0.2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7998</v>
      </c>
      <c r="O329">
        <f t="shared" si="30"/>
        <v>136.4</v>
      </c>
      <c r="P329">
        <f t="shared" si="31"/>
        <v>160.47</v>
      </c>
      <c r="Q329" t="s">
        <v>8310</v>
      </c>
      <c r="R329" t="s">
        <v>8315</v>
      </c>
      <c r="S329" s="11">
        <f t="shared" si="32"/>
        <v>42058.235289351855</v>
      </c>
      <c r="T329" s="11">
        <f t="shared" si="33"/>
        <v>42085.333333333328</v>
      </c>
      <c r="U329" t="str">
        <f t="shared" si="34"/>
        <v>2015</v>
      </c>
      <c r="V329" t="str">
        <f t="shared" si="35"/>
        <v>February</v>
      </c>
    </row>
    <row r="330" spans="1:22" ht="60" x14ac:dyDescent="0.2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7998</v>
      </c>
      <c r="O330">
        <f t="shared" si="30"/>
        <v>103.61</v>
      </c>
      <c r="P330">
        <f t="shared" si="31"/>
        <v>156.05000000000001</v>
      </c>
      <c r="Q330" t="s">
        <v>8310</v>
      </c>
      <c r="R330" t="s">
        <v>8315</v>
      </c>
      <c r="S330" s="11">
        <f t="shared" si="32"/>
        <v>42278.946620370371</v>
      </c>
      <c r="T330" s="11">
        <f t="shared" si="33"/>
        <v>42309.166666666672</v>
      </c>
      <c r="U330" t="str">
        <f t="shared" si="34"/>
        <v>2015</v>
      </c>
      <c r="V330" t="str">
        <f t="shared" si="35"/>
        <v>October</v>
      </c>
    </row>
    <row r="331" spans="1:22" ht="75" x14ac:dyDescent="0.2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7998</v>
      </c>
      <c r="O331">
        <f t="shared" si="30"/>
        <v>105.5</v>
      </c>
      <c r="P331">
        <f t="shared" si="31"/>
        <v>63.17</v>
      </c>
      <c r="Q331" t="s">
        <v>8310</v>
      </c>
      <c r="R331" t="s">
        <v>8315</v>
      </c>
      <c r="S331" s="11">
        <f t="shared" si="32"/>
        <v>42291.46674768519</v>
      </c>
      <c r="T331" s="11">
        <f t="shared" si="33"/>
        <v>42315.166666666672</v>
      </c>
      <c r="U331" t="str">
        <f t="shared" si="34"/>
        <v>2015</v>
      </c>
      <c r="V331" t="str">
        <f t="shared" si="35"/>
        <v>October</v>
      </c>
    </row>
    <row r="332" spans="1:22" ht="75" x14ac:dyDescent="0.2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7998</v>
      </c>
      <c r="O332">
        <f t="shared" si="30"/>
        <v>101.83</v>
      </c>
      <c r="P332">
        <f t="shared" si="31"/>
        <v>104.82</v>
      </c>
      <c r="Q332" t="s">
        <v>8310</v>
      </c>
      <c r="R332" t="s">
        <v>8315</v>
      </c>
      <c r="S332" s="11">
        <f t="shared" si="32"/>
        <v>41379.515775462962</v>
      </c>
      <c r="T332" s="11">
        <f t="shared" si="33"/>
        <v>41411.165972222225</v>
      </c>
      <c r="U332" t="str">
        <f t="shared" si="34"/>
        <v>2013</v>
      </c>
      <c r="V332" t="str">
        <f t="shared" si="35"/>
        <v>April</v>
      </c>
    </row>
    <row r="333" spans="1:22" ht="75" x14ac:dyDescent="0.2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7998</v>
      </c>
      <c r="O333">
        <f t="shared" si="30"/>
        <v>106.61</v>
      </c>
      <c r="P333">
        <f t="shared" si="31"/>
        <v>97.36</v>
      </c>
      <c r="Q333" t="s">
        <v>8310</v>
      </c>
      <c r="R333" t="s">
        <v>8315</v>
      </c>
      <c r="S333" s="11">
        <f t="shared" si="32"/>
        <v>42507.581412037034</v>
      </c>
      <c r="T333" s="11">
        <f t="shared" si="33"/>
        <v>42538.581412037034</v>
      </c>
      <c r="U333" t="str">
        <f t="shared" si="34"/>
        <v>2016</v>
      </c>
      <c r="V333" t="str">
        <f t="shared" si="35"/>
        <v>May</v>
      </c>
    </row>
    <row r="334" spans="1:22" ht="75" x14ac:dyDescent="0.2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7998</v>
      </c>
      <c r="O334">
        <f t="shared" si="30"/>
        <v>113.02</v>
      </c>
      <c r="P334">
        <f t="shared" si="31"/>
        <v>203.63</v>
      </c>
      <c r="Q334" t="s">
        <v>8310</v>
      </c>
      <c r="R334" t="s">
        <v>8315</v>
      </c>
      <c r="S334" s="11">
        <f t="shared" si="32"/>
        <v>42263.680289351847</v>
      </c>
      <c r="T334" s="11">
        <f t="shared" si="33"/>
        <v>42305.333333333328</v>
      </c>
      <c r="U334" t="str">
        <f t="shared" si="34"/>
        <v>2015</v>
      </c>
      <c r="V334" t="str">
        <f t="shared" si="35"/>
        <v>September</v>
      </c>
    </row>
    <row r="335" spans="1:22" ht="60" x14ac:dyDescent="0.2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7998</v>
      </c>
      <c r="O335">
        <f t="shared" si="30"/>
        <v>125.23</v>
      </c>
      <c r="P335">
        <f t="shared" si="31"/>
        <v>188.31</v>
      </c>
      <c r="Q335" t="s">
        <v>8310</v>
      </c>
      <c r="R335" t="s">
        <v>8315</v>
      </c>
      <c r="S335" s="11">
        <f t="shared" si="32"/>
        <v>42437.636469907404</v>
      </c>
      <c r="T335" s="11">
        <f t="shared" si="33"/>
        <v>42467.59480324074</v>
      </c>
      <c r="U335" t="str">
        <f t="shared" si="34"/>
        <v>2016</v>
      </c>
      <c r="V335" t="str">
        <f t="shared" si="35"/>
        <v>March</v>
      </c>
    </row>
    <row r="336" spans="1:22" ht="75" x14ac:dyDescent="0.2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7998</v>
      </c>
      <c r="O336">
        <f t="shared" si="30"/>
        <v>101.19</v>
      </c>
      <c r="P336">
        <f t="shared" si="31"/>
        <v>146.65</v>
      </c>
      <c r="Q336" t="s">
        <v>8310</v>
      </c>
      <c r="R336" t="s">
        <v>8315</v>
      </c>
      <c r="S336" s="11">
        <f t="shared" si="32"/>
        <v>42101.682372685187</v>
      </c>
      <c r="T336" s="11">
        <f t="shared" si="33"/>
        <v>42139.791666666672</v>
      </c>
      <c r="U336" t="str">
        <f t="shared" si="34"/>
        <v>2015</v>
      </c>
      <c r="V336" t="str">
        <f t="shared" si="35"/>
        <v>April</v>
      </c>
    </row>
    <row r="337" spans="1:22" ht="75" x14ac:dyDescent="0.2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7998</v>
      </c>
      <c r="O337">
        <f t="shared" si="30"/>
        <v>102.76</v>
      </c>
      <c r="P337">
        <f t="shared" si="31"/>
        <v>109.19</v>
      </c>
      <c r="Q337" t="s">
        <v>8310</v>
      </c>
      <c r="R337" t="s">
        <v>8315</v>
      </c>
      <c r="S337" s="11">
        <f t="shared" si="32"/>
        <v>42101.737442129626</v>
      </c>
      <c r="T337" s="11">
        <f t="shared" si="33"/>
        <v>42132.916666666672</v>
      </c>
      <c r="U337" t="str">
        <f t="shared" si="34"/>
        <v>2015</v>
      </c>
      <c r="V337" t="str">
        <f t="shared" si="35"/>
        <v>April</v>
      </c>
    </row>
    <row r="338" spans="1:22" ht="60" x14ac:dyDescent="0.2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7998</v>
      </c>
      <c r="O338">
        <f t="shared" si="30"/>
        <v>116.84</v>
      </c>
      <c r="P338">
        <f t="shared" si="31"/>
        <v>59.25</v>
      </c>
      <c r="Q338" t="s">
        <v>8310</v>
      </c>
      <c r="R338" t="s">
        <v>8315</v>
      </c>
      <c r="S338" s="11">
        <f t="shared" si="32"/>
        <v>42291.596273148149</v>
      </c>
      <c r="T338" s="11">
        <f t="shared" si="33"/>
        <v>42321.637939814813</v>
      </c>
      <c r="U338" t="str">
        <f t="shared" si="34"/>
        <v>2015</v>
      </c>
      <c r="V338" t="str">
        <f t="shared" si="35"/>
        <v>October</v>
      </c>
    </row>
    <row r="339" spans="1:22" ht="75" x14ac:dyDescent="0.2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7998</v>
      </c>
      <c r="O339">
        <f t="shared" si="30"/>
        <v>101.17</v>
      </c>
      <c r="P339">
        <f t="shared" si="31"/>
        <v>97.9</v>
      </c>
      <c r="Q339" t="s">
        <v>8310</v>
      </c>
      <c r="R339" t="s">
        <v>8315</v>
      </c>
      <c r="S339" s="11">
        <f t="shared" si="32"/>
        <v>42047.128564814819</v>
      </c>
      <c r="T339" s="11">
        <f t="shared" si="33"/>
        <v>42077.086898148147</v>
      </c>
      <c r="U339" t="str">
        <f t="shared" si="34"/>
        <v>2015</v>
      </c>
      <c r="V339" t="str">
        <f t="shared" si="35"/>
        <v>February</v>
      </c>
    </row>
    <row r="340" spans="1:22" ht="75" x14ac:dyDescent="0.2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7998</v>
      </c>
      <c r="O340">
        <f t="shared" si="30"/>
        <v>110.13</v>
      </c>
      <c r="P340">
        <f t="shared" si="31"/>
        <v>70</v>
      </c>
      <c r="Q340" t="s">
        <v>8310</v>
      </c>
      <c r="R340" t="s">
        <v>8315</v>
      </c>
      <c r="S340" s="11">
        <f t="shared" si="32"/>
        <v>42559.755671296298</v>
      </c>
      <c r="T340" s="11">
        <f t="shared" si="33"/>
        <v>42616.041666666672</v>
      </c>
      <c r="U340" t="str">
        <f t="shared" si="34"/>
        <v>2016</v>
      </c>
      <c r="V340" t="str">
        <f t="shared" si="35"/>
        <v>July</v>
      </c>
    </row>
    <row r="341" spans="1:22" ht="75" x14ac:dyDescent="0.2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7998</v>
      </c>
      <c r="O341">
        <f t="shared" si="30"/>
        <v>108.08</v>
      </c>
      <c r="P341">
        <f t="shared" si="31"/>
        <v>72.87</v>
      </c>
      <c r="Q341" t="s">
        <v>8310</v>
      </c>
      <c r="R341" t="s">
        <v>8315</v>
      </c>
      <c r="S341" s="11">
        <f t="shared" si="32"/>
        <v>42093.760046296295</v>
      </c>
      <c r="T341" s="11">
        <f t="shared" si="33"/>
        <v>42123.760046296295</v>
      </c>
      <c r="U341" t="str">
        <f t="shared" si="34"/>
        <v>2015</v>
      </c>
      <c r="V341" t="str">
        <f t="shared" si="35"/>
        <v>March</v>
      </c>
    </row>
    <row r="342" spans="1:22" ht="60" x14ac:dyDescent="0.2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7998</v>
      </c>
      <c r="O342">
        <f t="shared" si="30"/>
        <v>125.02</v>
      </c>
      <c r="P342">
        <f t="shared" si="31"/>
        <v>146.35</v>
      </c>
      <c r="Q342" t="s">
        <v>8310</v>
      </c>
      <c r="R342" t="s">
        <v>8315</v>
      </c>
      <c r="S342" s="11">
        <f t="shared" si="32"/>
        <v>42772.669062500005</v>
      </c>
      <c r="T342" s="11">
        <f t="shared" si="33"/>
        <v>42802.875</v>
      </c>
      <c r="U342" t="str">
        <f t="shared" si="34"/>
        <v>2017</v>
      </c>
      <c r="V342" t="str">
        <f t="shared" si="35"/>
        <v>February</v>
      </c>
    </row>
    <row r="343" spans="1:22" ht="75" x14ac:dyDescent="0.2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7998</v>
      </c>
      <c r="O343">
        <f t="shared" si="30"/>
        <v>106.71</v>
      </c>
      <c r="P343">
        <f t="shared" si="31"/>
        <v>67.91</v>
      </c>
      <c r="Q343" t="s">
        <v>8310</v>
      </c>
      <c r="R343" t="s">
        <v>8315</v>
      </c>
      <c r="S343" s="11">
        <f t="shared" si="32"/>
        <v>41894.879606481481</v>
      </c>
      <c r="T343" s="11">
        <f t="shared" si="33"/>
        <v>41913.165972222225</v>
      </c>
      <c r="U343" t="str">
        <f t="shared" si="34"/>
        <v>2014</v>
      </c>
      <c r="V343" t="str">
        <f t="shared" si="35"/>
        <v>September</v>
      </c>
    </row>
    <row r="344" spans="1:22" ht="75" x14ac:dyDescent="0.2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7998</v>
      </c>
      <c r="O344">
        <f t="shared" si="30"/>
        <v>100.37</v>
      </c>
      <c r="P344">
        <f t="shared" si="31"/>
        <v>169.85</v>
      </c>
      <c r="Q344" t="s">
        <v>8310</v>
      </c>
      <c r="R344" t="s">
        <v>8315</v>
      </c>
      <c r="S344" s="11">
        <f t="shared" si="32"/>
        <v>42459.780844907407</v>
      </c>
      <c r="T344" s="11">
        <f t="shared" si="33"/>
        <v>42489.780844907407</v>
      </c>
      <c r="U344" t="str">
        <f t="shared" si="34"/>
        <v>2016</v>
      </c>
      <c r="V344" t="str">
        <f t="shared" si="35"/>
        <v>March</v>
      </c>
    </row>
    <row r="345" spans="1:22" ht="75" x14ac:dyDescent="0.2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7998</v>
      </c>
      <c r="O345">
        <f t="shared" si="30"/>
        <v>102.03</v>
      </c>
      <c r="P345">
        <f t="shared" si="31"/>
        <v>58.41</v>
      </c>
      <c r="Q345" t="s">
        <v>8310</v>
      </c>
      <c r="R345" t="s">
        <v>8315</v>
      </c>
      <c r="S345" s="11">
        <f t="shared" si="32"/>
        <v>41926.73778935185</v>
      </c>
      <c r="T345" s="11">
        <f t="shared" si="33"/>
        <v>41957.125</v>
      </c>
      <c r="U345" t="str">
        <f t="shared" si="34"/>
        <v>2014</v>
      </c>
      <c r="V345" t="str">
        <f t="shared" si="35"/>
        <v>October</v>
      </c>
    </row>
    <row r="346" spans="1:22" ht="75" x14ac:dyDescent="0.2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7998</v>
      </c>
      <c r="O346">
        <f t="shared" si="30"/>
        <v>102.08</v>
      </c>
      <c r="P346">
        <f t="shared" si="31"/>
        <v>119.99</v>
      </c>
      <c r="Q346" t="s">
        <v>8310</v>
      </c>
      <c r="R346" t="s">
        <v>8315</v>
      </c>
      <c r="S346" s="11">
        <f t="shared" si="32"/>
        <v>42111.970995370371</v>
      </c>
      <c r="T346" s="11">
        <f t="shared" si="33"/>
        <v>42156.097222222219</v>
      </c>
      <c r="U346" t="str">
        <f t="shared" si="34"/>
        <v>2015</v>
      </c>
      <c r="V346" t="str">
        <f t="shared" si="35"/>
        <v>April</v>
      </c>
    </row>
    <row r="347" spans="1:22" ht="60" x14ac:dyDescent="0.2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7998</v>
      </c>
      <c r="O347">
        <f t="shared" si="30"/>
        <v>123.28</v>
      </c>
      <c r="P347">
        <f t="shared" si="31"/>
        <v>99.86</v>
      </c>
      <c r="Q347" t="s">
        <v>8310</v>
      </c>
      <c r="R347" t="s">
        <v>8315</v>
      </c>
      <c r="S347" s="11">
        <f t="shared" si="32"/>
        <v>42114.944328703699</v>
      </c>
      <c r="T347" s="11">
        <f t="shared" si="33"/>
        <v>42144.944328703699</v>
      </c>
      <c r="U347" t="str">
        <f t="shared" si="34"/>
        <v>2015</v>
      </c>
      <c r="V347" t="str">
        <f t="shared" si="35"/>
        <v>April</v>
      </c>
    </row>
    <row r="348" spans="1:22" ht="75" x14ac:dyDescent="0.2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7998</v>
      </c>
      <c r="O348">
        <f t="shared" si="30"/>
        <v>170.29</v>
      </c>
      <c r="P348">
        <f t="shared" si="31"/>
        <v>90.58</v>
      </c>
      <c r="Q348" t="s">
        <v>8310</v>
      </c>
      <c r="R348" t="s">
        <v>8315</v>
      </c>
      <c r="S348" s="11">
        <f t="shared" si="32"/>
        <v>42261.500243055561</v>
      </c>
      <c r="T348" s="11">
        <f t="shared" si="33"/>
        <v>42291.500243055561</v>
      </c>
      <c r="U348" t="str">
        <f t="shared" si="34"/>
        <v>2015</v>
      </c>
      <c r="V348" t="str">
        <f t="shared" si="35"/>
        <v>September</v>
      </c>
    </row>
    <row r="349" spans="1:22" ht="75" x14ac:dyDescent="0.2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7998</v>
      </c>
      <c r="O349">
        <f t="shared" si="30"/>
        <v>111.59</v>
      </c>
      <c r="P349">
        <f t="shared" si="31"/>
        <v>117.77</v>
      </c>
      <c r="Q349" t="s">
        <v>8310</v>
      </c>
      <c r="R349" t="s">
        <v>8315</v>
      </c>
      <c r="S349" s="11">
        <f t="shared" si="32"/>
        <v>42292.495474537034</v>
      </c>
      <c r="T349" s="11">
        <f t="shared" si="33"/>
        <v>42322.537141203706</v>
      </c>
      <c r="U349" t="str">
        <f t="shared" si="34"/>
        <v>2015</v>
      </c>
      <c r="V349" t="str">
        <f t="shared" si="35"/>
        <v>October</v>
      </c>
    </row>
    <row r="350" spans="1:22" ht="75" x14ac:dyDescent="0.2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7998</v>
      </c>
      <c r="O350">
        <f t="shared" si="30"/>
        <v>103</v>
      </c>
      <c r="P350">
        <f t="shared" si="31"/>
        <v>86.55</v>
      </c>
      <c r="Q350" t="s">
        <v>8310</v>
      </c>
      <c r="R350" t="s">
        <v>8315</v>
      </c>
      <c r="S350" s="11">
        <f t="shared" si="32"/>
        <v>42207.58699074074</v>
      </c>
      <c r="T350" s="11">
        <f t="shared" si="33"/>
        <v>42237.58699074074</v>
      </c>
      <c r="U350" t="str">
        <f t="shared" si="34"/>
        <v>2015</v>
      </c>
      <c r="V350" t="str">
        <f t="shared" si="35"/>
        <v>July</v>
      </c>
    </row>
    <row r="351" spans="1:22" ht="60" x14ac:dyDescent="0.2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7998</v>
      </c>
      <c r="O351">
        <f t="shared" si="30"/>
        <v>106.64</v>
      </c>
      <c r="P351">
        <f t="shared" si="31"/>
        <v>71.900000000000006</v>
      </c>
      <c r="Q351" t="s">
        <v>8310</v>
      </c>
      <c r="R351" t="s">
        <v>8315</v>
      </c>
      <c r="S351" s="11">
        <f t="shared" si="32"/>
        <v>42760.498935185184</v>
      </c>
      <c r="T351" s="11">
        <f t="shared" si="33"/>
        <v>42790.498935185184</v>
      </c>
      <c r="U351" t="str">
        <f t="shared" si="34"/>
        <v>2017</v>
      </c>
      <c r="V351" t="str">
        <f t="shared" si="35"/>
        <v>January</v>
      </c>
    </row>
    <row r="352" spans="1:22" ht="75" x14ac:dyDescent="0.2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7998</v>
      </c>
      <c r="O352">
        <f t="shared" si="30"/>
        <v>114.76</v>
      </c>
      <c r="P352">
        <f t="shared" si="31"/>
        <v>129.82</v>
      </c>
      <c r="Q352" t="s">
        <v>8310</v>
      </c>
      <c r="R352" t="s">
        <v>8315</v>
      </c>
      <c r="S352" s="11">
        <f t="shared" si="32"/>
        <v>42586.066076388888</v>
      </c>
      <c r="T352" s="11">
        <f t="shared" si="33"/>
        <v>42624.165972222225</v>
      </c>
      <c r="U352" t="str">
        <f t="shared" si="34"/>
        <v>2016</v>
      </c>
      <c r="V352" t="str">
        <f t="shared" si="35"/>
        <v>August</v>
      </c>
    </row>
    <row r="353" spans="1:22" ht="90" x14ac:dyDescent="0.2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7998</v>
      </c>
      <c r="O353">
        <f t="shared" si="30"/>
        <v>127.34</v>
      </c>
      <c r="P353">
        <f t="shared" si="31"/>
        <v>44.91</v>
      </c>
      <c r="Q353" t="s">
        <v>8310</v>
      </c>
      <c r="R353" t="s">
        <v>8315</v>
      </c>
      <c r="S353" s="11">
        <f t="shared" si="32"/>
        <v>42427.964745370366</v>
      </c>
      <c r="T353" s="11">
        <f t="shared" si="33"/>
        <v>42467.923078703709</v>
      </c>
      <c r="U353" t="str">
        <f t="shared" si="34"/>
        <v>2016</v>
      </c>
      <c r="V353" t="str">
        <f t="shared" si="35"/>
        <v>February</v>
      </c>
    </row>
    <row r="354" spans="1:22" ht="60" x14ac:dyDescent="0.2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7998</v>
      </c>
      <c r="O354">
        <f t="shared" si="30"/>
        <v>116.56</v>
      </c>
      <c r="P354">
        <f t="shared" si="31"/>
        <v>40.76</v>
      </c>
      <c r="Q354" t="s">
        <v>8310</v>
      </c>
      <c r="R354" t="s">
        <v>8315</v>
      </c>
      <c r="S354" s="11">
        <f t="shared" si="32"/>
        <v>41890.167453703703</v>
      </c>
      <c r="T354" s="11">
        <f t="shared" si="33"/>
        <v>41920.167453703703</v>
      </c>
      <c r="U354" t="str">
        <f t="shared" si="34"/>
        <v>2014</v>
      </c>
      <c r="V354" t="str">
        <f t="shared" si="35"/>
        <v>September</v>
      </c>
    </row>
    <row r="355" spans="1:22" ht="75" x14ac:dyDescent="0.2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7998</v>
      </c>
      <c r="O355">
        <f t="shared" si="30"/>
        <v>108.62</v>
      </c>
      <c r="P355">
        <f t="shared" si="31"/>
        <v>103.52</v>
      </c>
      <c r="Q355" t="s">
        <v>8310</v>
      </c>
      <c r="R355" t="s">
        <v>8315</v>
      </c>
      <c r="S355" s="11">
        <f t="shared" si="32"/>
        <v>42297.791886574079</v>
      </c>
      <c r="T355" s="11">
        <f t="shared" si="33"/>
        <v>42327.833553240736</v>
      </c>
      <c r="U355" t="str">
        <f t="shared" si="34"/>
        <v>2015</v>
      </c>
      <c r="V355" t="str">
        <f t="shared" si="35"/>
        <v>October</v>
      </c>
    </row>
    <row r="356" spans="1:22" ht="75" x14ac:dyDescent="0.2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7998</v>
      </c>
      <c r="O356">
        <f t="shared" si="30"/>
        <v>103.94</v>
      </c>
      <c r="P356">
        <f t="shared" si="31"/>
        <v>125.45</v>
      </c>
      <c r="Q356" t="s">
        <v>8310</v>
      </c>
      <c r="R356" t="s">
        <v>8315</v>
      </c>
      <c r="S356" s="11">
        <f t="shared" si="32"/>
        <v>42438.827789351853</v>
      </c>
      <c r="T356" s="11">
        <f t="shared" si="33"/>
        <v>42468.786122685182</v>
      </c>
      <c r="U356" t="str">
        <f t="shared" si="34"/>
        <v>2016</v>
      </c>
      <c r="V356" t="str">
        <f t="shared" si="35"/>
        <v>March</v>
      </c>
    </row>
    <row r="357" spans="1:22" ht="60" x14ac:dyDescent="0.2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7998</v>
      </c>
      <c r="O357">
        <f t="shared" si="30"/>
        <v>116.26</v>
      </c>
      <c r="P357">
        <f t="shared" si="31"/>
        <v>246.61</v>
      </c>
      <c r="Q357" t="s">
        <v>8310</v>
      </c>
      <c r="R357" t="s">
        <v>8315</v>
      </c>
      <c r="S357" s="11">
        <f t="shared" si="32"/>
        <v>41943.293912037036</v>
      </c>
      <c r="T357" s="11">
        <f t="shared" si="33"/>
        <v>41974.3355787037</v>
      </c>
      <c r="U357" t="str">
        <f t="shared" si="34"/>
        <v>2014</v>
      </c>
      <c r="V357" t="str">
        <f t="shared" si="35"/>
        <v>October</v>
      </c>
    </row>
    <row r="358" spans="1:22" ht="60" x14ac:dyDescent="0.2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7998</v>
      </c>
      <c r="O358">
        <f t="shared" si="30"/>
        <v>102.69</v>
      </c>
      <c r="P358">
        <f t="shared" si="31"/>
        <v>79.400000000000006</v>
      </c>
      <c r="Q358" t="s">
        <v>8310</v>
      </c>
      <c r="R358" t="s">
        <v>8315</v>
      </c>
      <c r="S358" s="11">
        <f t="shared" si="32"/>
        <v>42415.803159722222</v>
      </c>
      <c r="T358" s="11">
        <f t="shared" si="33"/>
        <v>42445.761493055557</v>
      </c>
      <c r="U358" t="str">
        <f t="shared" si="34"/>
        <v>2016</v>
      </c>
      <c r="V358" t="str">
        <f t="shared" si="35"/>
        <v>February</v>
      </c>
    </row>
    <row r="359" spans="1:22" ht="75" x14ac:dyDescent="0.2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7998</v>
      </c>
      <c r="O359">
        <f t="shared" si="30"/>
        <v>174</v>
      </c>
      <c r="P359">
        <f t="shared" si="31"/>
        <v>86.14</v>
      </c>
      <c r="Q359" t="s">
        <v>8310</v>
      </c>
      <c r="R359" t="s">
        <v>8315</v>
      </c>
      <c r="S359" s="11">
        <f t="shared" si="32"/>
        <v>42078.222187499996</v>
      </c>
      <c r="T359" s="11">
        <f t="shared" si="33"/>
        <v>42118.222187499996</v>
      </c>
      <c r="U359" t="str">
        <f t="shared" si="34"/>
        <v>2015</v>
      </c>
      <c r="V359" t="str">
        <f t="shared" si="35"/>
        <v>March</v>
      </c>
    </row>
    <row r="360" spans="1:22" ht="60" x14ac:dyDescent="0.2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7998</v>
      </c>
      <c r="O360">
        <f t="shared" si="30"/>
        <v>103.09</v>
      </c>
      <c r="P360">
        <f t="shared" si="31"/>
        <v>193.05</v>
      </c>
      <c r="Q360" t="s">
        <v>8310</v>
      </c>
      <c r="R360" t="s">
        <v>8315</v>
      </c>
      <c r="S360" s="11">
        <f t="shared" si="32"/>
        <v>42507.860196759255</v>
      </c>
      <c r="T360" s="11">
        <f t="shared" si="33"/>
        <v>42536.625</v>
      </c>
      <c r="U360" t="str">
        <f t="shared" si="34"/>
        <v>2016</v>
      </c>
      <c r="V360" t="str">
        <f t="shared" si="35"/>
        <v>May</v>
      </c>
    </row>
    <row r="361" spans="1:22" ht="60" x14ac:dyDescent="0.2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7998</v>
      </c>
      <c r="O361">
        <f t="shared" si="30"/>
        <v>104.86</v>
      </c>
      <c r="P361">
        <f t="shared" si="31"/>
        <v>84.02</v>
      </c>
      <c r="Q361" t="s">
        <v>8310</v>
      </c>
      <c r="R361" t="s">
        <v>8315</v>
      </c>
      <c r="S361" s="11">
        <f t="shared" si="32"/>
        <v>41935.070486111108</v>
      </c>
      <c r="T361" s="11">
        <f t="shared" si="33"/>
        <v>41957.216666666667</v>
      </c>
      <c r="U361" t="str">
        <f t="shared" si="34"/>
        <v>2014</v>
      </c>
      <c r="V361" t="str">
        <f t="shared" si="35"/>
        <v>October</v>
      </c>
    </row>
    <row r="362" spans="1:22" ht="75" x14ac:dyDescent="0.2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7998</v>
      </c>
      <c r="O362">
        <f t="shared" si="30"/>
        <v>101.38</v>
      </c>
      <c r="P362">
        <f t="shared" si="31"/>
        <v>139.83000000000001</v>
      </c>
      <c r="Q362" t="s">
        <v>8310</v>
      </c>
      <c r="R362" t="s">
        <v>8315</v>
      </c>
      <c r="S362" s="11">
        <f t="shared" si="32"/>
        <v>42163.897916666669</v>
      </c>
      <c r="T362" s="11">
        <f t="shared" si="33"/>
        <v>42208.132638888885</v>
      </c>
      <c r="U362" t="str">
        <f t="shared" si="34"/>
        <v>2015</v>
      </c>
      <c r="V362" t="str">
        <f t="shared" si="35"/>
        <v>June</v>
      </c>
    </row>
    <row r="363" spans="1:22" ht="75" x14ac:dyDescent="0.2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7998</v>
      </c>
      <c r="O363">
        <f t="shared" si="30"/>
        <v>111.08</v>
      </c>
      <c r="P363">
        <f t="shared" si="31"/>
        <v>109.82</v>
      </c>
      <c r="Q363" t="s">
        <v>8310</v>
      </c>
      <c r="R363" t="s">
        <v>8315</v>
      </c>
      <c r="S363" s="11">
        <f t="shared" si="32"/>
        <v>41936.001226851848</v>
      </c>
      <c r="T363" s="11">
        <f t="shared" si="33"/>
        <v>41966.042893518519</v>
      </c>
      <c r="U363" t="str">
        <f t="shared" si="34"/>
        <v>2014</v>
      </c>
      <c r="V363" t="str">
        <f t="shared" si="35"/>
        <v>October</v>
      </c>
    </row>
    <row r="364" spans="1:22" ht="75" x14ac:dyDescent="0.2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7998</v>
      </c>
      <c r="O364">
        <f t="shared" si="30"/>
        <v>124.16</v>
      </c>
      <c r="P364">
        <f t="shared" si="31"/>
        <v>139.53</v>
      </c>
      <c r="Q364" t="s">
        <v>8310</v>
      </c>
      <c r="R364" t="s">
        <v>8315</v>
      </c>
      <c r="S364" s="11">
        <f t="shared" si="32"/>
        <v>41837.210543981484</v>
      </c>
      <c r="T364" s="11">
        <f t="shared" si="33"/>
        <v>41859</v>
      </c>
      <c r="U364" t="str">
        <f t="shared" si="34"/>
        <v>2014</v>
      </c>
      <c r="V364" t="str">
        <f t="shared" si="35"/>
        <v>July</v>
      </c>
    </row>
    <row r="365" spans="1:22" ht="90" x14ac:dyDescent="0.2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7998</v>
      </c>
      <c r="O365">
        <f t="shared" si="30"/>
        <v>101.33</v>
      </c>
      <c r="P365">
        <f t="shared" si="31"/>
        <v>347.85</v>
      </c>
      <c r="Q365" t="s">
        <v>8310</v>
      </c>
      <c r="R365" t="s">
        <v>8315</v>
      </c>
      <c r="S365" s="11">
        <f t="shared" si="32"/>
        <v>40255.744629629626</v>
      </c>
      <c r="T365" s="11">
        <f t="shared" si="33"/>
        <v>40300.806944444441</v>
      </c>
      <c r="U365" t="str">
        <f t="shared" si="34"/>
        <v>2010</v>
      </c>
      <c r="V365" t="str">
        <f t="shared" si="35"/>
        <v>March</v>
      </c>
    </row>
    <row r="366" spans="1:22" ht="75" x14ac:dyDescent="0.2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7998</v>
      </c>
      <c r="O366">
        <f t="shared" si="30"/>
        <v>110.16</v>
      </c>
      <c r="P366">
        <f t="shared" si="31"/>
        <v>68.239999999999995</v>
      </c>
      <c r="Q366" t="s">
        <v>8310</v>
      </c>
      <c r="R366" t="s">
        <v>8315</v>
      </c>
      <c r="S366" s="11">
        <f t="shared" si="32"/>
        <v>41780.859629629631</v>
      </c>
      <c r="T366" s="11">
        <f t="shared" si="33"/>
        <v>41811.165972222225</v>
      </c>
      <c r="U366" t="str">
        <f t="shared" si="34"/>
        <v>2014</v>
      </c>
      <c r="V366" t="str">
        <f t="shared" si="35"/>
        <v>May</v>
      </c>
    </row>
    <row r="367" spans="1:22" ht="75" x14ac:dyDescent="0.2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7998</v>
      </c>
      <c r="O367">
        <f t="shared" si="30"/>
        <v>103.97</v>
      </c>
      <c r="P367">
        <f t="shared" si="31"/>
        <v>239.94</v>
      </c>
      <c r="Q367" t="s">
        <v>8310</v>
      </c>
      <c r="R367" t="s">
        <v>8315</v>
      </c>
      <c r="S367" s="11">
        <f t="shared" si="32"/>
        <v>41668.606469907405</v>
      </c>
      <c r="T367" s="11">
        <f t="shared" si="33"/>
        <v>41698.606469907405</v>
      </c>
      <c r="U367" t="str">
        <f t="shared" si="34"/>
        <v>2014</v>
      </c>
      <c r="V367" t="str">
        <f t="shared" si="35"/>
        <v>January</v>
      </c>
    </row>
    <row r="368" spans="1:22" ht="75" x14ac:dyDescent="0.2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7998</v>
      </c>
      <c r="O368">
        <f t="shared" si="30"/>
        <v>101.32</v>
      </c>
      <c r="P368">
        <f t="shared" si="31"/>
        <v>287.31</v>
      </c>
      <c r="Q368" t="s">
        <v>8310</v>
      </c>
      <c r="R368" t="s">
        <v>8315</v>
      </c>
      <c r="S368" s="11">
        <f t="shared" si="32"/>
        <v>41019.793032407404</v>
      </c>
      <c r="T368" s="11">
        <f t="shared" si="33"/>
        <v>41049.793032407404</v>
      </c>
      <c r="U368" t="str">
        <f t="shared" si="34"/>
        <v>2012</v>
      </c>
      <c r="V368" t="str">
        <f t="shared" si="35"/>
        <v>April</v>
      </c>
    </row>
    <row r="369" spans="1:22" ht="75" x14ac:dyDescent="0.2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7998</v>
      </c>
      <c r="O369">
        <f t="shared" si="30"/>
        <v>103.35</v>
      </c>
      <c r="P369">
        <f t="shared" si="31"/>
        <v>86.85</v>
      </c>
      <c r="Q369" t="s">
        <v>8310</v>
      </c>
      <c r="R369" t="s">
        <v>8315</v>
      </c>
      <c r="S369" s="11">
        <f t="shared" si="32"/>
        <v>41355.577291666668</v>
      </c>
      <c r="T369" s="11">
        <f t="shared" si="33"/>
        <v>41395.207638888889</v>
      </c>
      <c r="U369" t="str">
        <f t="shared" si="34"/>
        <v>2013</v>
      </c>
      <c r="V369" t="str">
        <f t="shared" si="35"/>
        <v>March</v>
      </c>
    </row>
    <row r="370" spans="1:22" ht="75" x14ac:dyDescent="0.2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7998</v>
      </c>
      <c r="O370">
        <f t="shared" si="30"/>
        <v>104.11</v>
      </c>
      <c r="P370">
        <f t="shared" si="31"/>
        <v>81.849999999999994</v>
      </c>
      <c r="Q370" t="s">
        <v>8310</v>
      </c>
      <c r="R370" t="s">
        <v>8315</v>
      </c>
      <c r="S370" s="11">
        <f t="shared" si="32"/>
        <v>42043.605578703704</v>
      </c>
      <c r="T370" s="11">
        <f t="shared" si="33"/>
        <v>42078.563912037032</v>
      </c>
      <c r="U370" t="str">
        <f t="shared" si="34"/>
        <v>2015</v>
      </c>
      <c r="V370" t="str">
        <f t="shared" si="35"/>
        <v>February</v>
      </c>
    </row>
    <row r="371" spans="1:22" ht="75" x14ac:dyDescent="0.2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7998</v>
      </c>
      <c r="O371">
        <f t="shared" si="30"/>
        <v>110.16</v>
      </c>
      <c r="P371">
        <f t="shared" si="31"/>
        <v>42.87</v>
      </c>
      <c r="Q371" t="s">
        <v>8310</v>
      </c>
      <c r="R371" t="s">
        <v>8315</v>
      </c>
      <c r="S371" s="11">
        <f t="shared" si="32"/>
        <v>40893.551724537036</v>
      </c>
      <c r="T371" s="11">
        <f t="shared" si="33"/>
        <v>40923.551724537036</v>
      </c>
      <c r="U371" t="str">
        <f t="shared" si="34"/>
        <v>2011</v>
      </c>
      <c r="V371" t="str">
        <f t="shared" si="35"/>
        <v>December</v>
      </c>
    </row>
    <row r="372" spans="1:22" ht="75" x14ac:dyDescent="0.2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7998</v>
      </c>
      <c r="O372">
        <f t="shared" si="30"/>
        <v>122.02</v>
      </c>
      <c r="P372">
        <f t="shared" si="31"/>
        <v>709.42</v>
      </c>
      <c r="Q372" t="s">
        <v>8310</v>
      </c>
      <c r="R372" t="s">
        <v>8315</v>
      </c>
      <c r="S372" s="11">
        <f t="shared" si="32"/>
        <v>42711.795138888891</v>
      </c>
      <c r="T372" s="11">
        <f t="shared" si="33"/>
        <v>42741.795138888891</v>
      </c>
      <c r="U372" t="str">
        <f t="shared" si="34"/>
        <v>2016</v>
      </c>
      <c r="V372" t="str">
        <f t="shared" si="35"/>
        <v>December</v>
      </c>
    </row>
    <row r="373" spans="1:22" ht="75" x14ac:dyDescent="0.2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7998</v>
      </c>
      <c r="O373">
        <f t="shared" si="30"/>
        <v>114.17</v>
      </c>
      <c r="P373">
        <f t="shared" si="31"/>
        <v>161.26</v>
      </c>
      <c r="Q373" t="s">
        <v>8310</v>
      </c>
      <c r="R373" t="s">
        <v>8315</v>
      </c>
      <c r="S373" s="11">
        <f t="shared" si="32"/>
        <v>41261.767812500002</v>
      </c>
      <c r="T373" s="11">
        <f t="shared" si="33"/>
        <v>41306.767812500002</v>
      </c>
      <c r="U373" t="str">
        <f t="shared" si="34"/>
        <v>2012</v>
      </c>
      <c r="V373" t="str">
        <f t="shared" si="35"/>
        <v>December</v>
      </c>
    </row>
    <row r="374" spans="1:22" ht="45" x14ac:dyDescent="0.2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7998</v>
      </c>
      <c r="O374">
        <f t="shared" si="30"/>
        <v>125.33</v>
      </c>
      <c r="P374">
        <f t="shared" si="31"/>
        <v>41.78</v>
      </c>
      <c r="Q374" t="s">
        <v>8310</v>
      </c>
      <c r="R374" t="s">
        <v>8315</v>
      </c>
      <c r="S374" s="11">
        <f t="shared" si="32"/>
        <v>42425.576898148152</v>
      </c>
      <c r="T374" s="11">
        <f t="shared" si="33"/>
        <v>42465.666666666672</v>
      </c>
      <c r="U374" t="str">
        <f t="shared" si="34"/>
        <v>2016</v>
      </c>
      <c r="V374" t="str">
        <f t="shared" si="35"/>
        <v>February</v>
      </c>
    </row>
    <row r="375" spans="1:22" ht="60" x14ac:dyDescent="0.2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7998</v>
      </c>
      <c r="O375">
        <f t="shared" si="30"/>
        <v>106.67</v>
      </c>
      <c r="P375">
        <f t="shared" si="31"/>
        <v>89.89</v>
      </c>
      <c r="Q375" t="s">
        <v>8310</v>
      </c>
      <c r="R375" t="s">
        <v>8315</v>
      </c>
      <c r="S375" s="11">
        <f t="shared" si="32"/>
        <v>41078.91201388889</v>
      </c>
      <c r="T375" s="11">
        <f t="shared" si="33"/>
        <v>41108.91201388889</v>
      </c>
      <c r="U375" t="str">
        <f t="shared" si="34"/>
        <v>2012</v>
      </c>
      <c r="V375" t="str">
        <f t="shared" si="35"/>
        <v>June</v>
      </c>
    </row>
    <row r="376" spans="1:22" ht="75" x14ac:dyDescent="0.2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7998</v>
      </c>
      <c r="O376">
        <f t="shared" si="30"/>
        <v>130.65</v>
      </c>
      <c r="P376">
        <f t="shared" si="31"/>
        <v>45.05</v>
      </c>
      <c r="Q376" t="s">
        <v>8310</v>
      </c>
      <c r="R376" t="s">
        <v>8315</v>
      </c>
      <c r="S376" s="11">
        <f t="shared" si="32"/>
        <v>40757.889247685183</v>
      </c>
      <c r="T376" s="11">
        <f t="shared" si="33"/>
        <v>40802.889247685183</v>
      </c>
      <c r="U376" t="str">
        <f t="shared" si="34"/>
        <v>2011</v>
      </c>
      <c r="V376" t="str">
        <f t="shared" si="35"/>
        <v>August</v>
      </c>
    </row>
    <row r="377" spans="1:22" ht="75" x14ac:dyDescent="0.2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7998</v>
      </c>
      <c r="O377">
        <f t="shared" si="30"/>
        <v>120</v>
      </c>
      <c r="P377">
        <f t="shared" si="31"/>
        <v>42.86</v>
      </c>
      <c r="Q377" t="s">
        <v>8310</v>
      </c>
      <c r="R377" t="s">
        <v>8315</v>
      </c>
      <c r="S377" s="11">
        <f t="shared" si="32"/>
        <v>41657.985081018516</v>
      </c>
      <c r="T377" s="11">
        <f t="shared" si="33"/>
        <v>41699.720833333333</v>
      </c>
      <c r="U377" t="str">
        <f t="shared" si="34"/>
        <v>2014</v>
      </c>
      <c r="V377" t="str">
        <f t="shared" si="35"/>
        <v>January</v>
      </c>
    </row>
    <row r="378" spans="1:22" ht="75" x14ac:dyDescent="0.2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7998</v>
      </c>
      <c r="O378">
        <f t="shared" si="30"/>
        <v>105.96</v>
      </c>
      <c r="P378">
        <f t="shared" si="31"/>
        <v>54.08</v>
      </c>
      <c r="Q378" t="s">
        <v>8310</v>
      </c>
      <c r="R378" t="s">
        <v>8315</v>
      </c>
      <c r="S378" s="11">
        <f t="shared" si="32"/>
        <v>42576.452731481477</v>
      </c>
      <c r="T378" s="11">
        <f t="shared" si="33"/>
        <v>42607.452731481477</v>
      </c>
      <c r="U378" t="str">
        <f t="shared" si="34"/>
        <v>2016</v>
      </c>
      <c r="V378" t="str">
        <f t="shared" si="35"/>
        <v>July</v>
      </c>
    </row>
    <row r="379" spans="1:22" ht="75" x14ac:dyDescent="0.2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7998</v>
      </c>
      <c r="O379">
        <f t="shared" si="30"/>
        <v>114.4</v>
      </c>
      <c r="P379">
        <f t="shared" si="31"/>
        <v>103.22</v>
      </c>
      <c r="Q379" t="s">
        <v>8310</v>
      </c>
      <c r="R379" t="s">
        <v>8315</v>
      </c>
      <c r="S379" s="11">
        <f t="shared" si="32"/>
        <v>42292.250787037032</v>
      </c>
      <c r="T379" s="11">
        <f t="shared" si="33"/>
        <v>42322.292361111111</v>
      </c>
      <c r="U379" t="str">
        <f t="shared" si="34"/>
        <v>2015</v>
      </c>
      <c r="V379" t="str">
        <f t="shared" si="35"/>
        <v>October</v>
      </c>
    </row>
    <row r="380" spans="1:22" ht="75" x14ac:dyDescent="0.2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7998</v>
      </c>
      <c r="O380">
        <f t="shared" si="30"/>
        <v>111.77</v>
      </c>
      <c r="P380">
        <f t="shared" si="31"/>
        <v>40.4</v>
      </c>
      <c r="Q380" t="s">
        <v>8310</v>
      </c>
      <c r="R380" t="s">
        <v>8315</v>
      </c>
      <c r="S380" s="11">
        <f t="shared" si="32"/>
        <v>42370.571851851855</v>
      </c>
      <c r="T380" s="11">
        <f t="shared" si="33"/>
        <v>42394.994444444441</v>
      </c>
      <c r="U380" t="str">
        <f t="shared" si="34"/>
        <v>2016</v>
      </c>
      <c r="V380" t="str">
        <f t="shared" si="35"/>
        <v>January</v>
      </c>
    </row>
    <row r="381" spans="1:22" ht="75" x14ac:dyDescent="0.2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7998</v>
      </c>
      <c r="O381">
        <f t="shared" si="30"/>
        <v>116.08</v>
      </c>
      <c r="P381">
        <f t="shared" si="31"/>
        <v>116.86</v>
      </c>
      <c r="Q381" t="s">
        <v>8310</v>
      </c>
      <c r="R381" t="s">
        <v>8315</v>
      </c>
      <c r="S381" s="11">
        <f t="shared" si="32"/>
        <v>40987.688333333332</v>
      </c>
      <c r="T381" s="11">
        <f t="shared" si="33"/>
        <v>41032.688333333332</v>
      </c>
      <c r="U381" t="str">
        <f t="shared" si="34"/>
        <v>2012</v>
      </c>
      <c r="V381" t="str">
        <f t="shared" si="35"/>
        <v>March</v>
      </c>
    </row>
    <row r="382" spans="1:22" ht="75" x14ac:dyDescent="0.2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7998</v>
      </c>
      <c r="O382">
        <f t="shared" si="30"/>
        <v>141.5</v>
      </c>
      <c r="P382">
        <f t="shared" si="31"/>
        <v>115.51</v>
      </c>
      <c r="Q382" t="s">
        <v>8310</v>
      </c>
      <c r="R382" t="s">
        <v>8315</v>
      </c>
      <c r="S382" s="11">
        <f t="shared" si="32"/>
        <v>42367.719814814816</v>
      </c>
      <c r="T382" s="11">
        <f t="shared" si="33"/>
        <v>42392.719814814816</v>
      </c>
      <c r="U382" t="str">
        <f t="shared" si="34"/>
        <v>2015</v>
      </c>
      <c r="V382" t="str">
        <f t="shared" si="35"/>
        <v>December</v>
      </c>
    </row>
    <row r="383" spans="1:22" ht="60" x14ac:dyDescent="0.2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7998</v>
      </c>
      <c r="O383">
        <f t="shared" si="30"/>
        <v>104.73</v>
      </c>
      <c r="P383">
        <f t="shared" si="31"/>
        <v>104.31</v>
      </c>
      <c r="Q383" t="s">
        <v>8310</v>
      </c>
      <c r="R383" t="s">
        <v>8315</v>
      </c>
      <c r="S383" s="11">
        <f t="shared" si="32"/>
        <v>41085.698113425926</v>
      </c>
      <c r="T383" s="11">
        <f t="shared" si="33"/>
        <v>41120.208333333336</v>
      </c>
      <c r="U383" t="str">
        <f t="shared" si="34"/>
        <v>2012</v>
      </c>
      <c r="V383" t="str">
        <f t="shared" si="35"/>
        <v>June</v>
      </c>
    </row>
    <row r="384" spans="1:22" ht="75" x14ac:dyDescent="0.2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7998</v>
      </c>
      <c r="O384">
        <f t="shared" si="30"/>
        <v>255.83</v>
      </c>
      <c r="P384">
        <f t="shared" si="31"/>
        <v>69.77</v>
      </c>
      <c r="Q384" t="s">
        <v>8310</v>
      </c>
      <c r="R384" t="s">
        <v>8315</v>
      </c>
      <c r="S384" s="11">
        <f t="shared" si="32"/>
        <v>41144.709490740745</v>
      </c>
      <c r="T384" s="11">
        <f t="shared" si="33"/>
        <v>41158.709490740745</v>
      </c>
      <c r="U384" t="str">
        <f t="shared" si="34"/>
        <v>2012</v>
      </c>
      <c r="V384" t="str">
        <f t="shared" si="35"/>
        <v>August</v>
      </c>
    </row>
    <row r="385" spans="1:22" ht="75" x14ac:dyDescent="0.2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7998</v>
      </c>
      <c r="O385">
        <f t="shared" si="30"/>
        <v>206.71</v>
      </c>
      <c r="P385">
        <f t="shared" si="31"/>
        <v>43.02</v>
      </c>
      <c r="Q385" t="s">
        <v>8310</v>
      </c>
      <c r="R385" t="s">
        <v>8315</v>
      </c>
      <c r="S385" s="11">
        <f t="shared" si="32"/>
        <v>41755.117581018516</v>
      </c>
      <c r="T385" s="11">
        <f t="shared" si="33"/>
        <v>41778.117581018516</v>
      </c>
      <c r="U385" t="str">
        <f t="shared" si="34"/>
        <v>2014</v>
      </c>
      <c r="V385" t="str">
        <f t="shared" si="35"/>
        <v>April</v>
      </c>
    </row>
    <row r="386" spans="1:22" ht="75" x14ac:dyDescent="0.2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7998</v>
      </c>
      <c r="O386">
        <f t="shared" si="30"/>
        <v>112.11</v>
      </c>
      <c r="P386">
        <f t="shared" si="31"/>
        <v>58.54</v>
      </c>
      <c r="Q386" t="s">
        <v>8310</v>
      </c>
      <c r="R386" t="s">
        <v>8315</v>
      </c>
      <c r="S386" s="11">
        <f t="shared" si="32"/>
        <v>41980.781793981485</v>
      </c>
      <c r="T386" s="11">
        <f t="shared" si="33"/>
        <v>42010.781793981485</v>
      </c>
      <c r="U386" t="str">
        <f t="shared" si="34"/>
        <v>2014</v>
      </c>
      <c r="V386" t="str">
        <f t="shared" si="35"/>
        <v>December</v>
      </c>
    </row>
    <row r="387" spans="1:22" ht="75" x14ac:dyDescent="0.2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7998</v>
      </c>
      <c r="O387">
        <f t="shared" ref="O387:O450" si="36">ROUND((E387/D387)*100,2)</f>
        <v>105.98</v>
      </c>
      <c r="P387">
        <f t="shared" ref="P387:P450" si="37">IF(L387&gt;0,ROUND(E387/L387,2),0)</f>
        <v>111.8</v>
      </c>
      <c r="Q387" t="s">
        <v>8310</v>
      </c>
      <c r="R387" t="s">
        <v>8315</v>
      </c>
      <c r="S387" s="11">
        <f t="shared" ref="S387:S450" si="38">(((J387/60)/60)/24)+DATE(1970,1,1)</f>
        <v>41934.584502314814</v>
      </c>
      <c r="T387" s="11">
        <f t="shared" ref="T387:T450" si="39">(((I387/60)/60)/24)+DATE(1970,1,1)</f>
        <v>41964.626168981486</v>
      </c>
      <c r="U387" t="str">
        <f t="shared" ref="U387:U450" si="40">TEXT(S387,"yyyy")</f>
        <v>2014</v>
      </c>
      <c r="V387" t="str">
        <f t="shared" ref="V387:V450" si="41">TEXT(S387,"mmmm")</f>
        <v>October</v>
      </c>
    </row>
    <row r="388" spans="1:22" ht="75" x14ac:dyDescent="0.2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7998</v>
      </c>
      <c r="O388">
        <f t="shared" si="36"/>
        <v>100.17</v>
      </c>
      <c r="P388">
        <f t="shared" si="37"/>
        <v>46.23</v>
      </c>
      <c r="Q388" t="s">
        <v>8310</v>
      </c>
      <c r="R388" t="s">
        <v>8315</v>
      </c>
      <c r="S388" s="11">
        <f t="shared" si="38"/>
        <v>42211.951284722221</v>
      </c>
      <c r="T388" s="11">
        <f t="shared" si="39"/>
        <v>42226.951284722221</v>
      </c>
      <c r="U388" t="str">
        <f t="shared" si="40"/>
        <v>2015</v>
      </c>
      <c r="V388" t="str">
        <f t="shared" si="41"/>
        <v>July</v>
      </c>
    </row>
    <row r="389" spans="1:22" ht="75" x14ac:dyDescent="0.2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7998</v>
      </c>
      <c r="O389">
        <f t="shared" si="36"/>
        <v>213.99</v>
      </c>
      <c r="P389">
        <f t="shared" si="37"/>
        <v>144.69</v>
      </c>
      <c r="Q389" t="s">
        <v>8310</v>
      </c>
      <c r="R389" t="s">
        <v>8315</v>
      </c>
      <c r="S389" s="11">
        <f t="shared" si="38"/>
        <v>42200.67659722222</v>
      </c>
      <c r="T389" s="11">
        <f t="shared" si="39"/>
        <v>42231.25</v>
      </c>
      <c r="U389" t="str">
        <f t="shared" si="40"/>
        <v>2015</v>
      </c>
      <c r="V389" t="str">
        <f t="shared" si="41"/>
        <v>July</v>
      </c>
    </row>
    <row r="390" spans="1:22" ht="75" x14ac:dyDescent="0.2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7998</v>
      </c>
      <c r="O390">
        <f t="shared" si="36"/>
        <v>126.16</v>
      </c>
      <c r="P390">
        <f t="shared" si="37"/>
        <v>88.85</v>
      </c>
      <c r="Q390" t="s">
        <v>8310</v>
      </c>
      <c r="R390" t="s">
        <v>8315</v>
      </c>
      <c r="S390" s="11">
        <f t="shared" si="38"/>
        <v>42549.076157407413</v>
      </c>
      <c r="T390" s="11">
        <f t="shared" si="39"/>
        <v>42579.076157407413</v>
      </c>
      <c r="U390" t="str">
        <f t="shared" si="40"/>
        <v>2016</v>
      </c>
      <c r="V390" t="str">
        <f t="shared" si="41"/>
        <v>June</v>
      </c>
    </row>
    <row r="391" spans="1:22" ht="75" x14ac:dyDescent="0.2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7998</v>
      </c>
      <c r="O391">
        <f t="shared" si="36"/>
        <v>181.54</v>
      </c>
      <c r="P391">
        <f t="shared" si="37"/>
        <v>81.75</v>
      </c>
      <c r="Q391" t="s">
        <v>8310</v>
      </c>
      <c r="R391" t="s">
        <v>8315</v>
      </c>
      <c r="S391" s="11">
        <f t="shared" si="38"/>
        <v>41674.063078703701</v>
      </c>
      <c r="T391" s="11">
        <f t="shared" si="39"/>
        <v>41705.957638888889</v>
      </c>
      <c r="U391" t="str">
        <f t="shared" si="40"/>
        <v>2014</v>
      </c>
      <c r="V391" t="str">
        <f t="shared" si="41"/>
        <v>February</v>
      </c>
    </row>
    <row r="392" spans="1:22" ht="60" x14ac:dyDescent="0.2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7998</v>
      </c>
      <c r="O392">
        <f t="shared" si="36"/>
        <v>100</v>
      </c>
      <c r="P392">
        <f t="shared" si="37"/>
        <v>71.430000000000007</v>
      </c>
      <c r="Q392" t="s">
        <v>8310</v>
      </c>
      <c r="R392" t="s">
        <v>8315</v>
      </c>
      <c r="S392" s="11">
        <f t="shared" si="38"/>
        <v>42112.036712962959</v>
      </c>
      <c r="T392" s="11">
        <f t="shared" si="39"/>
        <v>42132.036712962959</v>
      </c>
      <c r="U392" t="str">
        <f t="shared" si="40"/>
        <v>2015</v>
      </c>
      <c r="V392" t="str">
        <f t="shared" si="41"/>
        <v>April</v>
      </c>
    </row>
    <row r="393" spans="1:22" ht="60" x14ac:dyDescent="0.2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7998</v>
      </c>
      <c r="O393">
        <f t="shared" si="36"/>
        <v>100.61</v>
      </c>
      <c r="P393">
        <f t="shared" si="37"/>
        <v>104.26</v>
      </c>
      <c r="Q393" t="s">
        <v>8310</v>
      </c>
      <c r="R393" t="s">
        <v>8315</v>
      </c>
      <c r="S393" s="11">
        <f t="shared" si="38"/>
        <v>40865.042256944449</v>
      </c>
      <c r="T393" s="11">
        <f t="shared" si="39"/>
        <v>40895.040972222225</v>
      </c>
      <c r="U393" t="str">
        <f t="shared" si="40"/>
        <v>2011</v>
      </c>
      <c r="V393" t="str">
        <f t="shared" si="41"/>
        <v>November</v>
      </c>
    </row>
    <row r="394" spans="1:22" ht="75" x14ac:dyDescent="0.2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7998</v>
      </c>
      <c r="O394">
        <f t="shared" si="36"/>
        <v>100.9</v>
      </c>
      <c r="P394">
        <f t="shared" si="37"/>
        <v>90.62</v>
      </c>
      <c r="Q394" t="s">
        <v>8310</v>
      </c>
      <c r="R394" t="s">
        <v>8315</v>
      </c>
      <c r="S394" s="11">
        <f t="shared" si="38"/>
        <v>40763.717256944445</v>
      </c>
      <c r="T394" s="11">
        <f t="shared" si="39"/>
        <v>40794.125</v>
      </c>
      <c r="U394" t="str">
        <f t="shared" si="40"/>
        <v>2011</v>
      </c>
      <c r="V394" t="str">
        <f t="shared" si="41"/>
        <v>August</v>
      </c>
    </row>
    <row r="395" spans="1:22" ht="60" x14ac:dyDescent="0.2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7998</v>
      </c>
      <c r="O395">
        <f t="shared" si="36"/>
        <v>110.45</v>
      </c>
      <c r="P395">
        <f t="shared" si="37"/>
        <v>157.33000000000001</v>
      </c>
      <c r="Q395" t="s">
        <v>8310</v>
      </c>
      <c r="R395" t="s">
        <v>8315</v>
      </c>
      <c r="S395" s="11">
        <f t="shared" si="38"/>
        <v>41526.708935185183</v>
      </c>
      <c r="T395" s="11">
        <f t="shared" si="39"/>
        <v>41557.708935185183</v>
      </c>
      <c r="U395" t="str">
        <f t="shared" si="40"/>
        <v>2013</v>
      </c>
      <c r="V395" t="str">
        <f t="shared" si="41"/>
        <v>September</v>
      </c>
    </row>
    <row r="396" spans="1:22" ht="75" x14ac:dyDescent="0.2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7998</v>
      </c>
      <c r="O396">
        <f t="shared" si="36"/>
        <v>111.89</v>
      </c>
      <c r="P396">
        <f t="shared" si="37"/>
        <v>105.18</v>
      </c>
      <c r="Q396" t="s">
        <v>8310</v>
      </c>
      <c r="R396" t="s">
        <v>8315</v>
      </c>
      <c r="S396" s="11">
        <f t="shared" si="38"/>
        <v>42417.818078703705</v>
      </c>
      <c r="T396" s="11">
        <f t="shared" si="39"/>
        <v>42477.776412037041</v>
      </c>
      <c r="U396" t="str">
        <f t="shared" si="40"/>
        <v>2016</v>
      </c>
      <c r="V396" t="str">
        <f t="shared" si="41"/>
        <v>February</v>
      </c>
    </row>
    <row r="397" spans="1:22" ht="75" x14ac:dyDescent="0.2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7998</v>
      </c>
      <c r="O397">
        <f t="shared" si="36"/>
        <v>108.04</v>
      </c>
      <c r="P397">
        <f t="shared" si="37"/>
        <v>58.72</v>
      </c>
      <c r="Q397" t="s">
        <v>8310</v>
      </c>
      <c r="R397" t="s">
        <v>8315</v>
      </c>
      <c r="S397" s="11">
        <f t="shared" si="38"/>
        <v>40990.909259259257</v>
      </c>
      <c r="T397" s="11">
        <f t="shared" si="39"/>
        <v>41026.897222222222</v>
      </c>
      <c r="U397" t="str">
        <f t="shared" si="40"/>
        <v>2012</v>
      </c>
      <c r="V397" t="str">
        <f t="shared" si="41"/>
        <v>March</v>
      </c>
    </row>
    <row r="398" spans="1:22" ht="75" x14ac:dyDescent="0.2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7998</v>
      </c>
      <c r="O398">
        <f t="shared" si="36"/>
        <v>106.67</v>
      </c>
      <c r="P398">
        <f t="shared" si="37"/>
        <v>81.63</v>
      </c>
      <c r="Q398" t="s">
        <v>8310</v>
      </c>
      <c r="R398" t="s">
        <v>8315</v>
      </c>
      <c r="S398" s="11">
        <f t="shared" si="38"/>
        <v>41082.564884259256</v>
      </c>
      <c r="T398" s="11">
        <f t="shared" si="39"/>
        <v>41097.564884259256</v>
      </c>
      <c r="U398" t="str">
        <f t="shared" si="40"/>
        <v>2012</v>
      </c>
      <c r="V398" t="str">
        <f t="shared" si="41"/>
        <v>June</v>
      </c>
    </row>
    <row r="399" spans="1:22" ht="90" x14ac:dyDescent="0.2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7998</v>
      </c>
      <c r="O399">
        <f t="shared" si="36"/>
        <v>103.9</v>
      </c>
      <c r="P399">
        <f t="shared" si="37"/>
        <v>56.46</v>
      </c>
      <c r="Q399" t="s">
        <v>8310</v>
      </c>
      <c r="R399" t="s">
        <v>8315</v>
      </c>
      <c r="S399" s="11">
        <f t="shared" si="38"/>
        <v>40379.776435185187</v>
      </c>
      <c r="T399" s="11">
        <f t="shared" si="39"/>
        <v>40422.155555555553</v>
      </c>
      <c r="U399" t="str">
        <f t="shared" si="40"/>
        <v>2010</v>
      </c>
      <c r="V399" t="str">
        <f t="shared" si="41"/>
        <v>July</v>
      </c>
    </row>
    <row r="400" spans="1:22" ht="75" x14ac:dyDescent="0.2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7998</v>
      </c>
      <c r="O400">
        <f t="shared" si="36"/>
        <v>125.16</v>
      </c>
      <c r="P400">
        <f t="shared" si="37"/>
        <v>140.1</v>
      </c>
      <c r="Q400" t="s">
        <v>8310</v>
      </c>
      <c r="R400" t="s">
        <v>8315</v>
      </c>
      <c r="S400" s="11">
        <f t="shared" si="38"/>
        <v>42078.793124999997</v>
      </c>
      <c r="T400" s="11">
        <f t="shared" si="39"/>
        <v>42123.793124999997</v>
      </c>
      <c r="U400" t="str">
        <f t="shared" si="40"/>
        <v>2015</v>
      </c>
      <c r="V400" t="str">
        <f t="shared" si="41"/>
        <v>March</v>
      </c>
    </row>
    <row r="401" spans="1:22" ht="75" x14ac:dyDescent="0.2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7998</v>
      </c>
      <c r="O401">
        <f t="shared" si="36"/>
        <v>106.81</v>
      </c>
      <c r="P401">
        <f t="shared" si="37"/>
        <v>224.85</v>
      </c>
      <c r="Q401" t="s">
        <v>8310</v>
      </c>
      <c r="R401" t="s">
        <v>8315</v>
      </c>
      <c r="S401" s="11">
        <f t="shared" si="38"/>
        <v>42687.875775462962</v>
      </c>
      <c r="T401" s="11">
        <f t="shared" si="39"/>
        <v>42718.5</v>
      </c>
      <c r="U401" t="str">
        <f t="shared" si="40"/>
        <v>2016</v>
      </c>
      <c r="V401" t="str">
        <f t="shared" si="41"/>
        <v>November</v>
      </c>
    </row>
    <row r="402" spans="1:22" ht="75" x14ac:dyDescent="0.2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7998</v>
      </c>
      <c r="O402">
        <f t="shared" si="36"/>
        <v>112.3</v>
      </c>
      <c r="P402">
        <f t="shared" si="37"/>
        <v>181.13</v>
      </c>
      <c r="Q402" t="s">
        <v>8310</v>
      </c>
      <c r="R402" t="s">
        <v>8315</v>
      </c>
      <c r="S402" s="11">
        <f t="shared" si="38"/>
        <v>41745.635960648149</v>
      </c>
      <c r="T402" s="11">
        <f t="shared" si="39"/>
        <v>41776.145833333336</v>
      </c>
      <c r="U402" t="str">
        <f t="shared" si="40"/>
        <v>2014</v>
      </c>
      <c r="V402" t="str">
        <f t="shared" si="41"/>
        <v>April</v>
      </c>
    </row>
    <row r="403" spans="1:22" ht="75" x14ac:dyDescent="0.2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7998</v>
      </c>
      <c r="O403">
        <f t="shared" si="36"/>
        <v>103.81</v>
      </c>
      <c r="P403">
        <f t="shared" si="37"/>
        <v>711.04</v>
      </c>
      <c r="Q403" t="s">
        <v>8310</v>
      </c>
      <c r="R403" t="s">
        <v>8315</v>
      </c>
      <c r="S403" s="11">
        <f t="shared" si="38"/>
        <v>40732.842245370368</v>
      </c>
      <c r="T403" s="11">
        <f t="shared" si="39"/>
        <v>40762.842245370368</v>
      </c>
      <c r="U403" t="str">
        <f t="shared" si="40"/>
        <v>2011</v>
      </c>
      <c r="V403" t="str">
        <f t="shared" si="41"/>
        <v>July</v>
      </c>
    </row>
    <row r="404" spans="1:22" ht="75" x14ac:dyDescent="0.2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7998</v>
      </c>
      <c r="O404">
        <f t="shared" si="36"/>
        <v>141.65</v>
      </c>
      <c r="P404">
        <f t="shared" si="37"/>
        <v>65.88</v>
      </c>
      <c r="Q404" t="s">
        <v>8310</v>
      </c>
      <c r="R404" t="s">
        <v>8315</v>
      </c>
      <c r="S404" s="11">
        <f t="shared" si="38"/>
        <v>42292.539548611108</v>
      </c>
      <c r="T404" s="11">
        <f t="shared" si="39"/>
        <v>42313.58121527778</v>
      </c>
      <c r="U404" t="str">
        <f t="shared" si="40"/>
        <v>2015</v>
      </c>
      <c r="V404" t="str">
        <f t="shared" si="41"/>
        <v>October</v>
      </c>
    </row>
    <row r="405" spans="1:22" ht="60" x14ac:dyDescent="0.2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7998</v>
      </c>
      <c r="O405">
        <f t="shared" si="36"/>
        <v>105.26</v>
      </c>
      <c r="P405">
        <f t="shared" si="37"/>
        <v>75.19</v>
      </c>
      <c r="Q405" t="s">
        <v>8310</v>
      </c>
      <c r="R405" t="s">
        <v>8315</v>
      </c>
      <c r="S405" s="11">
        <f t="shared" si="38"/>
        <v>40718.310659722221</v>
      </c>
      <c r="T405" s="11">
        <f t="shared" si="39"/>
        <v>40765.297222222223</v>
      </c>
      <c r="U405" t="str">
        <f t="shared" si="40"/>
        <v>2011</v>
      </c>
      <c r="V405" t="str">
        <f t="shared" si="41"/>
        <v>June</v>
      </c>
    </row>
    <row r="406" spans="1:22" ht="60" x14ac:dyDescent="0.2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7998</v>
      </c>
      <c r="O406">
        <f t="shared" si="36"/>
        <v>103.09</v>
      </c>
      <c r="P406">
        <f t="shared" si="37"/>
        <v>133.13999999999999</v>
      </c>
      <c r="Q406" t="s">
        <v>8310</v>
      </c>
      <c r="R406" t="s">
        <v>8315</v>
      </c>
      <c r="S406" s="11">
        <f t="shared" si="38"/>
        <v>41646.628032407411</v>
      </c>
      <c r="T406" s="11">
        <f t="shared" si="39"/>
        <v>41675.961111111108</v>
      </c>
      <c r="U406" t="str">
        <f t="shared" si="40"/>
        <v>2014</v>
      </c>
      <c r="V406" t="str">
        <f t="shared" si="41"/>
        <v>January</v>
      </c>
    </row>
    <row r="407" spans="1:22" ht="60" x14ac:dyDescent="0.2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7998</v>
      </c>
      <c r="O407">
        <f t="shared" si="36"/>
        <v>107.66</v>
      </c>
      <c r="P407">
        <f t="shared" si="37"/>
        <v>55.2</v>
      </c>
      <c r="Q407" t="s">
        <v>8310</v>
      </c>
      <c r="R407" t="s">
        <v>8315</v>
      </c>
      <c r="S407" s="11">
        <f t="shared" si="38"/>
        <v>41674.08494212963</v>
      </c>
      <c r="T407" s="11">
        <f t="shared" si="39"/>
        <v>41704.08494212963</v>
      </c>
      <c r="U407" t="str">
        <f t="shared" si="40"/>
        <v>2014</v>
      </c>
      <c r="V407" t="str">
        <f t="shared" si="41"/>
        <v>February</v>
      </c>
    </row>
    <row r="408" spans="1:22" ht="75" x14ac:dyDescent="0.2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7998</v>
      </c>
      <c r="O408">
        <f t="shared" si="36"/>
        <v>107.7</v>
      </c>
      <c r="P408">
        <f t="shared" si="37"/>
        <v>86.16</v>
      </c>
      <c r="Q408" t="s">
        <v>8310</v>
      </c>
      <c r="R408" t="s">
        <v>8315</v>
      </c>
      <c r="S408" s="11">
        <f t="shared" si="38"/>
        <v>40638.162465277775</v>
      </c>
      <c r="T408" s="11">
        <f t="shared" si="39"/>
        <v>40672.249305555553</v>
      </c>
      <c r="U408" t="str">
        <f t="shared" si="40"/>
        <v>2011</v>
      </c>
      <c r="V408" t="str">
        <f t="shared" si="41"/>
        <v>April</v>
      </c>
    </row>
    <row r="409" spans="1:22" ht="75" x14ac:dyDescent="0.2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7998</v>
      </c>
      <c r="O409">
        <f t="shared" si="36"/>
        <v>101.55</v>
      </c>
      <c r="P409">
        <f t="shared" si="37"/>
        <v>92.32</v>
      </c>
      <c r="Q409" t="s">
        <v>8310</v>
      </c>
      <c r="R409" t="s">
        <v>8315</v>
      </c>
      <c r="S409" s="11">
        <f t="shared" si="38"/>
        <v>40806.870949074073</v>
      </c>
      <c r="T409" s="11">
        <f t="shared" si="39"/>
        <v>40866.912615740745</v>
      </c>
      <c r="U409" t="str">
        <f t="shared" si="40"/>
        <v>2011</v>
      </c>
      <c r="V409" t="str">
        <f t="shared" si="41"/>
        <v>September</v>
      </c>
    </row>
    <row r="410" spans="1:22" ht="75" x14ac:dyDescent="0.2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7998</v>
      </c>
      <c r="O410">
        <f t="shared" si="36"/>
        <v>101.44</v>
      </c>
      <c r="P410">
        <f t="shared" si="37"/>
        <v>160.16</v>
      </c>
      <c r="Q410" t="s">
        <v>8310</v>
      </c>
      <c r="R410" t="s">
        <v>8315</v>
      </c>
      <c r="S410" s="11">
        <f t="shared" si="38"/>
        <v>41543.735995370371</v>
      </c>
      <c r="T410" s="11">
        <f t="shared" si="39"/>
        <v>41583.777662037035</v>
      </c>
      <c r="U410" t="str">
        <f t="shared" si="40"/>
        <v>2013</v>
      </c>
      <c r="V410" t="str">
        <f t="shared" si="41"/>
        <v>September</v>
      </c>
    </row>
    <row r="411" spans="1:22" ht="75" x14ac:dyDescent="0.2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7998</v>
      </c>
      <c r="O411">
        <f t="shared" si="36"/>
        <v>136.80000000000001</v>
      </c>
      <c r="P411">
        <f t="shared" si="37"/>
        <v>45.6</v>
      </c>
      <c r="Q411" t="s">
        <v>8310</v>
      </c>
      <c r="R411" t="s">
        <v>8315</v>
      </c>
      <c r="S411" s="11">
        <f t="shared" si="38"/>
        <v>42543.862777777773</v>
      </c>
      <c r="T411" s="11">
        <f t="shared" si="39"/>
        <v>42573.862777777773</v>
      </c>
      <c r="U411" t="str">
        <f t="shared" si="40"/>
        <v>2016</v>
      </c>
      <c r="V411" t="str">
        <f t="shared" si="41"/>
        <v>June</v>
      </c>
    </row>
    <row r="412" spans="1:22" ht="60" x14ac:dyDescent="0.2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7998</v>
      </c>
      <c r="O412">
        <f t="shared" si="36"/>
        <v>128.30000000000001</v>
      </c>
      <c r="P412">
        <f t="shared" si="37"/>
        <v>183.29</v>
      </c>
      <c r="Q412" t="s">
        <v>8310</v>
      </c>
      <c r="R412" t="s">
        <v>8315</v>
      </c>
      <c r="S412" s="11">
        <f t="shared" si="38"/>
        <v>42113.981446759266</v>
      </c>
      <c r="T412" s="11">
        <f t="shared" si="39"/>
        <v>42173.981446759266</v>
      </c>
      <c r="U412" t="str">
        <f t="shared" si="40"/>
        <v>2015</v>
      </c>
      <c r="V412" t="str">
        <f t="shared" si="41"/>
        <v>April</v>
      </c>
    </row>
    <row r="413" spans="1:22" ht="60" x14ac:dyDescent="0.2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7998</v>
      </c>
      <c r="O413">
        <f t="shared" si="36"/>
        <v>101.05</v>
      </c>
      <c r="P413">
        <f t="shared" si="37"/>
        <v>125.79</v>
      </c>
      <c r="Q413" t="s">
        <v>8310</v>
      </c>
      <c r="R413" t="s">
        <v>8315</v>
      </c>
      <c r="S413" s="11">
        <f t="shared" si="38"/>
        <v>41598.17597222222</v>
      </c>
      <c r="T413" s="11">
        <f t="shared" si="39"/>
        <v>41630.208333333336</v>
      </c>
      <c r="U413" t="str">
        <f t="shared" si="40"/>
        <v>2013</v>
      </c>
      <c r="V413" t="str">
        <f t="shared" si="41"/>
        <v>November</v>
      </c>
    </row>
    <row r="414" spans="1:22" ht="75" x14ac:dyDescent="0.2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7998</v>
      </c>
      <c r="O414">
        <f t="shared" si="36"/>
        <v>126.84</v>
      </c>
      <c r="P414">
        <f t="shared" si="37"/>
        <v>57.65</v>
      </c>
      <c r="Q414" t="s">
        <v>8310</v>
      </c>
      <c r="R414" t="s">
        <v>8315</v>
      </c>
      <c r="S414" s="11">
        <f t="shared" si="38"/>
        <v>41099.742800925924</v>
      </c>
      <c r="T414" s="11">
        <f t="shared" si="39"/>
        <v>41115.742800925924</v>
      </c>
      <c r="U414" t="str">
        <f t="shared" si="40"/>
        <v>2012</v>
      </c>
      <c r="V414" t="str">
        <f t="shared" si="41"/>
        <v>July</v>
      </c>
    </row>
    <row r="415" spans="1:22" ht="75" x14ac:dyDescent="0.2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7998</v>
      </c>
      <c r="O415">
        <f t="shared" si="36"/>
        <v>105.09</v>
      </c>
      <c r="P415">
        <f t="shared" si="37"/>
        <v>78.66</v>
      </c>
      <c r="Q415" t="s">
        <v>8310</v>
      </c>
      <c r="R415" t="s">
        <v>8315</v>
      </c>
      <c r="S415" s="11">
        <f t="shared" si="38"/>
        <v>41079.877442129626</v>
      </c>
      <c r="T415" s="11">
        <f t="shared" si="39"/>
        <v>41109.877442129626</v>
      </c>
      <c r="U415" t="str">
        <f t="shared" si="40"/>
        <v>2012</v>
      </c>
      <c r="V415" t="str">
        <f t="shared" si="41"/>
        <v>June</v>
      </c>
    </row>
    <row r="416" spans="1:22" ht="75" x14ac:dyDescent="0.2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7998</v>
      </c>
      <c r="O416">
        <f t="shared" si="36"/>
        <v>102.85</v>
      </c>
      <c r="P416">
        <f t="shared" si="37"/>
        <v>91.48</v>
      </c>
      <c r="Q416" t="s">
        <v>8310</v>
      </c>
      <c r="R416" t="s">
        <v>8315</v>
      </c>
      <c r="S416" s="11">
        <f t="shared" si="38"/>
        <v>41529.063252314816</v>
      </c>
      <c r="T416" s="11">
        <f t="shared" si="39"/>
        <v>41559.063252314816</v>
      </c>
      <c r="U416" t="str">
        <f t="shared" si="40"/>
        <v>2013</v>
      </c>
      <c r="V416" t="str">
        <f t="shared" si="41"/>
        <v>September</v>
      </c>
    </row>
    <row r="417" spans="1:22" ht="75" x14ac:dyDescent="0.2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7998</v>
      </c>
      <c r="O417">
        <f t="shared" si="36"/>
        <v>102.15</v>
      </c>
      <c r="P417">
        <f t="shared" si="37"/>
        <v>68.099999999999994</v>
      </c>
      <c r="Q417" t="s">
        <v>8310</v>
      </c>
      <c r="R417" t="s">
        <v>8315</v>
      </c>
      <c r="S417" s="11">
        <f t="shared" si="38"/>
        <v>41904.851875</v>
      </c>
      <c r="T417" s="11">
        <f t="shared" si="39"/>
        <v>41929.5</v>
      </c>
      <c r="U417" t="str">
        <f t="shared" si="40"/>
        <v>2014</v>
      </c>
      <c r="V417" t="str">
        <f t="shared" si="41"/>
        <v>September</v>
      </c>
    </row>
    <row r="418" spans="1:22" ht="60" x14ac:dyDescent="0.2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7998</v>
      </c>
      <c r="O418">
        <f t="shared" si="36"/>
        <v>120.22</v>
      </c>
      <c r="P418">
        <f t="shared" si="37"/>
        <v>48.09</v>
      </c>
      <c r="Q418" t="s">
        <v>8310</v>
      </c>
      <c r="R418" t="s">
        <v>8315</v>
      </c>
      <c r="S418" s="11">
        <f t="shared" si="38"/>
        <v>41648.396192129629</v>
      </c>
      <c r="T418" s="11">
        <f t="shared" si="39"/>
        <v>41678.396192129629</v>
      </c>
      <c r="U418" t="str">
        <f t="shared" si="40"/>
        <v>2014</v>
      </c>
      <c r="V418" t="str">
        <f t="shared" si="41"/>
        <v>January</v>
      </c>
    </row>
    <row r="419" spans="1:22" ht="75" x14ac:dyDescent="0.2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7998</v>
      </c>
      <c r="O419">
        <f t="shared" si="36"/>
        <v>100.25</v>
      </c>
      <c r="P419">
        <f t="shared" si="37"/>
        <v>202.42</v>
      </c>
      <c r="Q419" t="s">
        <v>8310</v>
      </c>
      <c r="R419" t="s">
        <v>8315</v>
      </c>
      <c r="S419" s="11">
        <f t="shared" si="38"/>
        <v>41360.970601851855</v>
      </c>
      <c r="T419" s="11">
        <f t="shared" si="39"/>
        <v>41372.189583333333</v>
      </c>
      <c r="U419" t="str">
        <f t="shared" si="40"/>
        <v>2013</v>
      </c>
      <c r="V419" t="str">
        <f t="shared" si="41"/>
        <v>March</v>
      </c>
    </row>
    <row r="420" spans="1:22" ht="75" x14ac:dyDescent="0.2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7998</v>
      </c>
      <c r="O420">
        <f t="shared" si="36"/>
        <v>100.63</v>
      </c>
      <c r="P420">
        <f t="shared" si="37"/>
        <v>216.75</v>
      </c>
      <c r="Q420" t="s">
        <v>8310</v>
      </c>
      <c r="R420" t="s">
        <v>8315</v>
      </c>
      <c r="S420" s="11">
        <f t="shared" si="38"/>
        <v>42178.282372685186</v>
      </c>
      <c r="T420" s="11">
        <f t="shared" si="39"/>
        <v>42208.282372685186</v>
      </c>
      <c r="U420" t="str">
        <f t="shared" si="40"/>
        <v>2015</v>
      </c>
      <c r="V420" t="str">
        <f t="shared" si="41"/>
        <v>June</v>
      </c>
    </row>
    <row r="421" spans="1:22" ht="75" x14ac:dyDescent="0.2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7998</v>
      </c>
      <c r="O421">
        <f t="shared" si="36"/>
        <v>100.44</v>
      </c>
      <c r="P421">
        <f t="shared" si="37"/>
        <v>110.07</v>
      </c>
      <c r="Q421" t="s">
        <v>8310</v>
      </c>
      <c r="R421" t="s">
        <v>8315</v>
      </c>
      <c r="S421" s="11">
        <f t="shared" si="38"/>
        <v>41394.842442129629</v>
      </c>
      <c r="T421" s="11">
        <f t="shared" si="39"/>
        <v>41454.842442129629</v>
      </c>
      <c r="U421" t="str">
        <f t="shared" si="40"/>
        <v>2013</v>
      </c>
      <c r="V421" t="str">
        <f t="shared" si="41"/>
        <v>April</v>
      </c>
    </row>
    <row r="422" spans="1:22" ht="75" x14ac:dyDescent="0.2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7999</v>
      </c>
      <c r="O422">
        <f t="shared" si="36"/>
        <v>0.44</v>
      </c>
      <c r="P422">
        <f t="shared" si="37"/>
        <v>4.83</v>
      </c>
      <c r="Q422" t="s">
        <v>8310</v>
      </c>
      <c r="R422" t="s">
        <v>8316</v>
      </c>
      <c r="S422" s="11">
        <f t="shared" si="38"/>
        <v>41682.23646990741</v>
      </c>
      <c r="T422" s="11">
        <f t="shared" si="39"/>
        <v>41712.194803240738</v>
      </c>
      <c r="U422" t="str">
        <f t="shared" si="40"/>
        <v>2014</v>
      </c>
      <c r="V422" t="str">
        <f t="shared" si="41"/>
        <v>February</v>
      </c>
    </row>
    <row r="423" spans="1:22" ht="75" x14ac:dyDescent="0.2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7999</v>
      </c>
      <c r="O423">
        <f t="shared" si="36"/>
        <v>2.0099999999999998</v>
      </c>
      <c r="P423">
        <f t="shared" si="37"/>
        <v>50.17</v>
      </c>
      <c r="Q423" t="s">
        <v>8310</v>
      </c>
      <c r="R423" t="s">
        <v>8316</v>
      </c>
      <c r="S423" s="11">
        <f t="shared" si="38"/>
        <v>42177.491388888884</v>
      </c>
      <c r="T423" s="11">
        <f t="shared" si="39"/>
        <v>42237.491388888884</v>
      </c>
      <c r="U423" t="str">
        <f t="shared" si="40"/>
        <v>2015</v>
      </c>
      <c r="V423" t="str">
        <f t="shared" si="41"/>
        <v>June</v>
      </c>
    </row>
    <row r="424" spans="1:22" ht="75" x14ac:dyDescent="0.2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7999</v>
      </c>
      <c r="O424">
        <f t="shared" si="36"/>
        <v>1.08</v>
      </c>
      <c r="P424">
        <f t="shared" si="37"/>
        <v>35.83</v>
      </c>
      <c r="Q424" t="s">
        <v>8310</v>
      </c>
      <c r="R424" t="s">
        <v>8316</v>
      </c>
      <c r="S424" s="11">
        <f t="shared" si="38"/>
        <v>41863.260381944441</v>
      </c>
      <c r="T424" s="11">
        <f t="shared" si="39"/>
        <v>41893.260381944441</v>
      </c>
      <c r="U424" t="str">
        <f t="shared" si="40"/>
        <v>2014</v>
      </c>
      <c r="V424" t="str">
        <f t="shared" si="41"/>
        <v>August</v>
      </c>
    </row>
    <row r="425" spans="1:22" ht="75" x14ac:dyDescent="0.2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7999</v>
      </c>
      <c r="O425">
        <f t="shared" si="36"/>
        <v>0.77</v>
      </c>
      <c r="P425">
        <f t="shared" si="37"/>
        <v>11.77</v>
      </c>
      <c r="Q425" t="s">
        <v>8310</v>
      </c>
      <c r="R425" t="s">
        <v>8316</v>
      </c>
      <c r="S425" s="11">
        <f t="shared" si="38"/>
        <v>41400.92627314815</v>
      </c>
      <c r="T425" s="11">
        <f t="shared" si="39"/>
        <v>41430.92627314815</v>
      </c>
      <c r="U425" t="str">
        <f t="shared" si="40"/>
        <v>2013</v>
      </c>
      <c r="V425" t="str">
        <f t="shared" si="41"/>
        <v>May</v>
      </c>
    </row>
    <row r="426" spans="1:22" ht="75" x14ac:dyDescent="0.2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7999</v>
      </c>
      <c r="O426">
        <f t="shared" si="36"/>
        <v>6.8</v>
      </c>
      <c r="P426">
        <f t="shared" si="37"/>
        <v>40.78</v>
      </c>
      <c r="Q426" t="s">
        <v>8310</v>
      </c>
      <c r="R426" t="s">
        <v>8316</v>
      </c>
      <c r="S426" s="11">
        <f t="shared" si="38"/>
        <v>40934.376145833332</v>
      </c>
      <c r="T426" s="11">
        <f t="shared" si="39"/>
        <v>40994.334479166668</v>
      </c>
      <c r="U426" t="str">
        <f t="shared" si="40"/>
        <v>2012</v>
      </c>
      <c r="V426" t="str">
        <f t="shared" si="41"/>
        <v>January</v>
      </c>
    </row>
    <row r="427" spans="1:22" ht="75" x14ac:dyDescent="0.2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7999</v>
      </c>
      <c r="O427">
        <f t="shared" si="36"/>
        <v>0.01</v>
      </c>
      <c r="P427">
        <f t="shared" si="37"/>
        <v>3</v>
      </c>
      <c r="Q427" t="s">
        <v>8310</v>
      </c>
      <c r="R427" t="s">
        <v>8316</v>
      </c>
      <c r="S427" s="11">
        <f t="shared" si="38"/>
        <v>42275.861157407402</v>
      </c>
      <c r="T427" s="11">
        <f t="shared" si="39"/>
        <v>42335.902824074074</v>
      </c>
      <c r="U427" t="str">
        <f t="shared" si="40"/>
        <v>2015</v>
      </c>
      <c r="V427" t="str">
        <f t="shared" si="41"/>
        <v>September</v>
      </c>
    </row>
    <row r="428" spans="1:22" ht="75" x14ac:dyDescent="0.2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7999</v>
      </c>
      <c r="O428">
        <f t="shared" si="36"/>
        <v>1.33</v>
      </c>
      <c r="P428">
        <f t="shared" si="37"/>
        <v>16.63</v>
      </c>
      <c r="Q428" t="s">
        <v>8310</v>
      </c>
      <c r="R428" t="s">
        <v>8316</v>
      </c>
      <c r="S428" s="11">
        <f t="shared" si="38"/>
        <v>42400.711967592593</v>
      </c>
      <c r="T428" s="11">
        <f t="shared" si="39"/>
        <v>42430.711967592593</v>
      </c>
      <c r="U428" t="str">
        <f t="shared" si="40"/>
        <v>2016</v>
      </c>
      <c r="V428" t="str">
        <f t="shared" si="41"/>
        <v>January</v>
      </c>
    </row>
    <row r="429" spans="1:22" ht="75" x14ac:dyDescent="0.2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7999</v>
      </c>
      <c r="O429">
        <f t="shared" si="36"/>
        <v>0</v>
      </c>
      <c r="P429">
        <f t="shared" si="37"/>
        <v>0</v>
      </c>
      <c r="Q429" t="s">
        <v>8310</v>
      </c>
      <c r="R429" t="s">
        <v>8316</v>
      </c>
      <c r="S429" s="11">
        <f t="shared" si="38"/>
        <v>42285.909027777772</v>
      </c>
      <c r="T429" s="11">
        <f t="shared" si="39"/>
        <v>42299.790972222225</v>
      </c>
      <c r="U429" t="str">
        <f t="shared" si="40"/>
        <v>2015</v>
      </c>
      <c r="V429" t="str">
        <f t="shared" si="41"/>
        <v>October</v>
      </c>
    </row>
    <row r="430" spans="1:22" ht="45" x14ac:dyDescent="0.2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7999</v>
      </c>
      <c r="O430">
        <f t="shared" si="36"/>
        <v>5.63</v>
      </c>
      <c r="P430">
        <f t="shared" si="37"/>
        <v>52</v>
      </c>
      <c r="Q430" t="s">
        <v>8310</v>
      </c>
      <c r="R430" t="s">
        <v>8316</v>
      </c>
      <c r="S430" s="11">
        <f t="shared" si="38"/>
        <v>41778.766724537039</v>
      </c>
      <c r="T430" s="11">
        <f t="shared" si="39"/>
        <v>41806.916666666664</v>
      </c>
      <c r="U430" t="str">
        <f t="shared" si="40"/>
        <v>2014</v>
      </c>
      <c r="V430" t="str">
        <f t="shared" si="41"/>
        <v>May</v>
      </c>
    </row>
    <row r="431" spans="1:22" ht="75" x14ac:dyDescent="0.2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7999</v>
      </c>
      <c r="O431">
        <f t="shared" si="36"/>
        <v>0</v>
      </c>
      <c r="P431">
        <f t="shared" si="37"/>
        <v>0</v>
      </c>
      <c r="Q431" t="s">
        <v>8310</v>
      </c>
      <c r="R431" t="s">
        <v>8316</v>
      </c>
      <c r="S431" s="11">
        <f t="shared" si="38"/>
        <v>40070.901412037041</v>
      </c>
      <c r="T431" s="11">
        <f t="shared" si="39"/>
        <v>40144.207638888889</v>
      </c>
      <c r="U431" t="str">
        <f t="shared" si="40"/>
        <v>2009</v>
      </c>
      <c r="V431" t="str">
        <f t="shared" si="41"/>
        <v>September</v>
      </c>
    </row>
    <row r="432" spans="1:22" ht="60" x14ac:dyDescent="0.2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7999</v>
      </c>
      <c r="O432">
        <f t="shared" si="36"/>
        <v>2.4</v>
      </c>
      <c r="P432">
        <f t="shared" si="37"/>
        <v>4.8</v>
      </c>
      <c r="Q432" t="s">
        <v>8310</v>
      </c>
      <c r="R432" t="s">
        <v>8316</v>
      </c>
      <c r="S432" s="11">
        <f t="shared" si="38"/>
        <v>41513.107256944444</v>
      </c>
      <c r="T432" s="11">
        <f t="shared" si="39"/>
        <v>41528.107256944444</v>
      </c>
      <c r="U432" t="str">
        <f t="shared" si="40"/>
        <v>2013</v>
      </c>
      <c r="V432" t="str">
        <f t="shared" si="41"/>
        <v>August</v>
      </c>
    </row>
    <row r="433" spans="1:22" ht="60" x14ac:dyDescent="0.2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7999</v>
      </c>
      <c r="O433">
        <f t="shared" si="36"/>
        <v>13.83</v>
      </c>
      <c r="P433">
        <f t="shared" si="37"/>
        <v>51.88</v>
      </c>
      <c r="Q433" t="s">
        <v>8310</v>
      </c>
      <c r="R433" t="s">
        <v>8316</v>
      </c>
      <c r="S433" s="11">
        <f t="shared" si="38"/>
        <v>42526.871331018512</v>
      </c>
      <c r="T433" s="11">
        <f t="shared" si="39"/>
        <v>42556.871331018512</v>
      </c>
      <c r="U433" t="str">
        <f t="shared" si="40"/>
        <v>2016</v>
      </c>
      <c r="V433" t="str">
        <f t="shared" si="41"/>
        <v>June</v>
      </c>
    </row>
    <row r="434" spans="1:22" ht="75" x14ac:dyDescent="0.2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7999</v>
      </c>
      <c r="O434">
        <f t="shared" si="36"/>
        <v>9.5</v>
      </c>
      <c r="P434">
        <f t="shared" si="37"/>
        <v>71.25</v>
      </c>
      <c r="Q434" t="s">
        <v>8310</v>
      </c>
      <c r="R434" t="s">
        <v>8316</v>
      </c>
      <c r="S434" s="11">
        <f t="shared" si="38"/>
        <v>42238.726631944446</v>
      </c>
      <c r="T434" s="11">
        <f t="shared" si="39"/>
        <v>42298.726631944446</v>
      </c>
      <c r="U434" t="str">
        <f t="shared" si="40"/>
        <v>2015</v>
      </c>
      <c r="V434" t="str">
        <f t="shared" si="41"/>
        <v>August</v>
      </c>
    </row>
    <row r="435" spans="1:22" ht="120" x14ac:dyDescent="0.2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7999</v>
      </c>
      <c r="O435">
        <f t="shared" si="36"/>
        <v>0</v>
      </c>
      <c r="P435">
        <f t="shared" si="37"/>
        <v>0</v>
      </c>
      <c r="Q435" t="s">
        <v>8310</v>
      </c>
      <c r="R435" t="s">
        <v>8316</v>
      </c>
      <c r="S435" s="11">
        <f t="shared" si="38"/>
        <v>42228.629884259266</v>
      </c>
      <c r="T435" s="11">
        <f t="shared" si="39"/>
        <v>42288.629884259266</v>
      </c>
      <c r="U435" t="str">
        <f t="shared" si="40"/>
        <v>2015</v>
      </c>
      <c r="V435" t="str">
        <f t="shared" si="41"/>
        <v>August</v>
      </c>
    </row>
    <row r="436" spans="1:22" ht="75" x14ac:dyDescent="0.2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7999</v>
      </c>
      <c r="O436">
        <f t="shared" si="36"/>
        <v>5</v>
      </c>
      <c r="P436">
        <f t="shared" si="37"/>
        <v>62.5</v>
      </c>
      <c r="Q436" t="s">
        <v>8310</v>
      </c>
      <c r="R436" t="s">
        <v>8316</v>
      </c>
      <c r="S436" s="11">
        <f t="shared" si="38"/>
        <v>41576.834513888891</v>
      </c>
      <c r="T436" s="11">
        <f t="shared" si="39"/>
        <v>41609.876180555555</v>
      </c>
      <c r="U436" t="str">
        <f t="shared" si="40"/>
        <v>2013</v>
      </c>
      <c r="V436" t="str">
        <f t="shared" si="41"/>
        <v>October</v>
      </c>
    </row>
    <row r="437" spans="1:22" ht="75" x14ac:dyDescent="0.2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7999</v>
      </c>
      <c r="O437">
        <f t="shared" si="36"/>
        <v>0</v>
      </c>
      <c r="P437">
        <f t="shared" si="37"/>
        <v>1</v>
      </c>
      <c r="Q437" t="s">
        <v>8310</v>
      </c>
      <c r="R437" t="s">
        <v>8316</v>
      </c>
      <c r="S437" s="11">
        <f t="shared" si="38"/>
        <v>41500.747453703705</v>
      </c>
      <c r="T437" s="11">
        <f t="shared" si="39"/>
        <v>41530.747453703705</v>
      </c>
      <c r="U437" t="str">
        <f t="shared" si="40"/>
        <v>2013</v>
      </c>
      <c r="V437" t="str">
        <f t="shared" si="41"/>
        <v>August</v>
      </c>
    </row>
    <row r="438" spans="1:22" ht="60" x14ac:dyDescent="0.2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7999</v>
      </c>
      <c r="O438">
        <f t="shared" si="36"/>
        <v>0</v>
      </c>
      <c r="P438">
        <f t="shared" si="37"/>
        <v>0</v>
      </c>
      <c r="Q438" t="s">
        <v>8310</v>
      </c>
      <c r="R438" t="s">
        <v>8316</v>
      </c>
      <c r="S438" s="11">
        <f t="shared" si="38"/>
        <v>41456.36241898148</v>
      </c>
      <c r="T438" s="11">
        <f t="shared" si="39"/>
        <v>41486.36241898148</v>
      </c>
      <c r="U438" t="str">
        <f t="shared" si="40"/>
        <v>2013</v>
      </c>
      <c r="V438" t="str">
        <f t="shared" si="41"/>
        <v>July</v>
      </c>
    </row>
    <row r="439" spans="1:22" ht="60" x14ac:dyDescent="0.2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7999</v>
      </c>
      <c r="O439">
        <f t="shared" si="36"/>
        <v>0</v>
      </c>
      <c r="P439">
        <f t="shared" si="37"/>
        <v>0</v>
      </c>
      <c r="Q439" t="s">
        <v>8310</v>
      </c>
      <c r="R439" t="s">
        <v>8316</v>
      </c>
      <c r="S439" s="11">
        <f t="shared" si="38"/>
        <v>42591.31858796296</v>
      </c>
      <c r="T439" s="11">
        <f t="shared" si="39"/>
        <v>42651.31858796296</v>
      </c>
      <c r="U439" t="str">
        <f t="shared" si="40"/>
        <v>2016</v>
      </c>
      <c r="V439" t="str">
        <f t="shared" si="41"/>
        <v>August</v>
      </c>
    </row>
    <row r="440" spans="1:22" ht="60" x14ac:dyDescent="0.2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7999</v>
      </c>
      <c r="O440">
        <f t="shared" si="36"/>
        <v>9.3800000000000008</v>
      </c>
      <c r="P440">
        <f t="shared" si="37"/>
        <v>170.55</v>
      </c>
      <c r="Q440" t="s">
        <v>8310</v>
      </c>
      <c r="R440" t="s">
        <v>8316</v>
      </c>
      <c r="S440" s="11">
        <f t="shared" si="38"/>
        <v>42296.261087962965</v>
      </c>
      <c r="T440" s="11">
        <f t="shared" si="39"/>
        <v>42326.302754629629</v>
      </c>
      <c r="U440" t="str">
        <f t="shared" si="40"/>
        <v>2015</v>
      </c>
      <c r="V440" t="str">
        <f t="shared" si="41"/>
        <v>October</v>
      </c>
    </row>
    <row r="441" spans="1:22" ht="75" x14ac:dyDescent="0.2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7999</v>
      </c>
      <c r="O441">
        <f t="shared" si="36"/>
        <v>0</v>
      </c>
      <c r="P441">
        <f t="shared" si="37"/>
        <v>0</v>
      </c>
      <c r="Q441" t="s">
        <v>8310</v>
      </c>
      <c r="R441" t="s">
        <v>8316</v>
      </c>
      <c r="S441" s="11">
        <f t="shared" si="38"/>
        <v>41919.761782407404</v>
      </c>
      <c r="T441" s="11">
        <f t="shared" si="39"/>
        <v>41929.761782407404</v>
      </c>
      <c r="U441" t="str">
        <f t="shared" si="40"/>
        <v>2014</v>
      </c>
      <c r="V441" t="str">
        <f t="shared" si="41"/>
        <v>October</v>
      </c>
    </row>
    <row r="442" spans="1:22" ht="60" x14ac:dyDescent="0.2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7999</v>
      </c>
      <c r="O442">
        <f t="shared" si="36"/>
        <v>0.1</v>
      </c>
      <c r="P442">
        <f t="shared" si="37"/>
        <v>5</v>
      </c>
      <c r="Q442" t="s">
        <v>8310</v>
      </c>
      <c r="R442" t="s">
        <v>8316</v>
      </c>
      <c r="S442" s="11">
        <f t="shared" si="38"/>
        <v>42423.985567129625</v>
      </c>
      <c r="T442" s="11">
        <f t="shared" si="39"/>
        <v>42453.943900462968</v>
      </c>
      <c r="U442" t="str">
        <f t="shared" si="40"/>
        <v>2016</v>
      </c>
      <c r="V442" t="str">
        <f t="shared" si="41"/>
        <v>February</v>
      </c>
    </row>
    <row r="443" spans="1:22" ht="75" x14ac:dyDescent="0.2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7999</v>
      </c>
      <c r="O443">
        <f t="shared" si="36"/>
        <v>0</v>
      </c>
      <c r="P443">
        <f t="shared" si="37"/>
        <v>0</v>
      </c>
      <c r="Q443" t="s">
        <v>8310</v>
      </c>
      <c r="R443" t="s">
        <v>8316</v>
      </c>
      <c r="S443" s="11">
        <f t="shared" si="38"/>
        <v>41550.793935185182</v>
      </c>
      <c r="T443" s="11">
        <f t="shared" si="39"/>
        <v>41580.793935185182</v>
      </c>
      <c r="U443" t="str">
        <f t="shared" si="40"/>
        <v>2013</v>
      </c>
      <c r="V443" t="str">
        <f t="shared" si="41"/>
        <v>October</v>
      </c>
    </row>
    <row r="444" spans="1:22" ht="30" x14ac:dyDescent="0.2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7999</v>
      </c>
      <c r="O444">
        <f t="shared" si="36"/>
        <v>39.36</v>
      </c>
      <c r="P444">
        <f t="shared" si="37"/>
        <v>393.59</v>
      </c>
      <c r="Q444" t="s">
        <v>8310</v>
      </c>
      <c r="R444" t="s">
        <v>8316</v>
      </c>
      <c r="S444" s="11">
        <f t="shared" si="38"/>
        <v>42024.888692129629</v>
      </c>
      <c r="T444" s="11">
        <f t="shared" si="39"/>
        <v>42054.888692129629</v>
      </c>
      <c r="U444" t="str">
        <f t="shared" si="40"/>
        <v>2015</v>
      </c>
      <c r="V444" t="str">
        <f t="shared" si="41"/>
        <v>January</v>
      </c>
    </row>
    <row r="445" spans="1:22" ht="60" x14ac:dyDescent="0.2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7999</v>
      </c>
      <c r="O445">
        <f t="shared" si="36"/>
        <v>0.1</v>
      </c>
      <c r="P445">
        <f t="shared" si="37"/>
        <v>5</v>
      </c>
      <c r="Q445" t="s">
        <v>8310</v>
      </c>
      <c r="R445" t="s">
        <v>8316</v>
      </c>
      <c r="S445" s="11">
        <f t="shared" si="38"/>
        <v>41650.015057870369</v>
      </c>
      <c r="T445" s="11">
        <f t="shared" si="39"/>
        <v>41680.015057870369</v>
      </c>
      <c r="U445" t="str">
        <f t="shared" si="40"/>
        <v>2014</v>
      </c>
      <c r="V445" t="str">
        <f t="shared" si="41"/>
        <v>January</v>
      </c>
    </row>
    <row r="446" spans="1:22" ht="60" x14ac:dyDescent="0.2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7999</v>
      </c>
      <c r="O446">
        <f t="shared" si="36"/>
        <v>5</v>
      </c>
      <c r="P446">
        <f t="shared" si="37"/>
        <v>50</v>
      </c>
      <c r="Q446" t="s">
        <v>8310</v>
      </c>
      <c r="R446" t="s">
        <v>8316</v>
      </c>
      <c r="S446" s="11">
        <f t="shared" si="38"/>
        <v>40894.906956018516</v>
      </c>
      <c r="T446" s="11">
        <f t="shared" si="39"/>
        <v>40954.906956018516</v>
      </c>
      <c r="U446" t="str">
        <f t="shared" si="40"/>
        <v>2011</v>
      </c>
      <c r="V446" t="str">
        <f t="shared" si="41"/>
        <v>December</v>
      </c>
    </row>
    <row r="447" spans="1:22" ht="75" x14ac:dyDescent="0.2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7999</v>
      </c>
      <c r="O447">
        <f t="shared" si="36"/>
        <v>0</v>
      </c>
      <c r="P447">
        <f t="shared" si="37"/>
        <v>1</v>
      </c>
      <c r="Q447" t="s">
        <v>8310</v>
      </c>
      <c r="R447" t="s">
        <v>8316</v>
      </c>
      <c r="S447" s="11">
        <f t="shared" si="38"/>
        <v>42130.335358796292</v>
      </c>
      <c r="T447" s="11">
        <f t="shared" si="39"/>
        <v>42145.335358796292</v>
      </c>
      <c r="U447" t="str">
        <f t="shared" si="40"/>
        <v>2015</v>
      </c>
      <c r="V447" t="str">
        <f t="shared" si="41"/>
        <v>May</v>
      </c>
    </row>
    <row r="448" spans="1:22" ht="75" x14ac:dyDescent="0.2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7999</v>
      </c>
      <c r="O448">
        <f t="shared" si="36"/>
        <v>7.3</v>
      </c>
      <c r="P448">
        <f t="shared" si="37"/>
        <v>47.88</v>
      </c>
      <c r="Q448" t="s">
        <v>8310</v>
      </c>
      <c r="R448" t="s">
        <v>8316</v>
      </c>
      <c r="S448" s="11">
        <f t="shared" si="38"/>
        <v>42037.083564814813</v>
      </c>
      <c r="T448" s="11">
        <f t="shared" si="39"/>
        <v>42067.083564814813</v>
      </c>
      <c r="U448" t="str">
        <f t="shared" si="40"/>
        <v>2015</v>
      </c>
      <c r="V448" t="str">
        <f t="shared" si="41"/>
        <v>February</v>
      </c>
    </row>
    <row r="449" spans="1:22" ht="75" x14ac:dyDescent="0.2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7999</v>
      </c>
      <c r="O449">
        <f t="shared" si="36"/>
        <v>0.02</v>
      </c>
      <c r="P449">
        <f t="shared" si="37"/>
        <v>5</v>
      </c>
      <c r="Q449" t="s">
        <v>8310</v>
      </c>
      <c r="R449" t="s">
        <v>8316</v>
      </c>
      <c r="S449" s="11">
        <f t="shared" si="38"/>
        <v>41331.555127314816</v>
      </c>
      <c r="T449" s="11">
        <f t="shared" si="39"/>
        <v>41356.513460648144</v>
      </c>
      <c r="U449" t="str">
        <f t="shared" si="40"/>
        <v>2013</v>
      </c>
      <c r="V449" t="str">
        <f t="shared" si="41"/>
        <v>February</v>
      </c>
    </row>
    <row r="450" spans="1:22" ht="75" x14ac:dyDescent="0.2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7999</v>
      </c>
      <c r="O450">
        <f t="shared" si="36"/>
        <v>3.28</v>
      </c>
      <c r="P450">
        <f t="shared" si="37"/>
        <v>20.5</v>
      </c>
      <c r="Q450" t="s">
        <v>8310</v>
      </c>
      <c r="R450" t="s">
        <v>8316</v>
      </c>
      <c r="S450" s="11">
        <f t="shared" si="38"/>
        <v>41753.758043981477</v>
      </c>
      <c r="T450" s="11">
        <f t="shared" si="39"/>
        <v>41773.758043981477</v>
      </c>
      <c r="U450" t="str">
        <f t="shared" si="40"/>
        <v>2014</v>
      </c>
      <c r="V450" t="str">
        <f t="shared" si="41"/>
        <v>April</v>
      </c>
    </row>
    <row r="451" spans="1:22" ht="75" x14ac:dyDescent="0.2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7999</v>
      </c>
      <c r="O451">
        <f t="shared" ref="O451:O514" si="42">ROUND((E451/D451)*100,2)</f>
        <v>2.25</v>
      </c>
      <c r="P451">
        <f t="shared" ref="P451:P514" si="43">IF(L451&gt;0,ROUND(E451/L451,2),0)</f>
        <v>9</v>
      </c>
      <c r="Q451" t="s">
        <v>8310</v>
      </c>
      <c r="R451" t="s">
        <v>8316</v>
      </c>
      <c r="S451" s="11">
        <f t="shared" ref="S451:S514" si="44">(((J451/60)/60)/24)+DATE(1970,1,1)</f>
        <v>41534.568113425928</v>
      </c>
      <c r="T451" s="11">
        <f t="shared" ref="T451:T514" si="45">(((I451/60)/60)/24)+DATE(1970,1,1)</f>
        <v>41564.568113425928</v>
      </c>
      <c r="U451" t="str">
        <f t="shared" ref="U451:U514" si="46">TEXT(S451,"yyyy")</f>
        <v>2013</v>
      </c>
      <c r="V451" t="str">
        <f t="shared" ref="V451:V514" si="47">TEXT(S451,"mmmm")</f>
        <v>September</v>
      </c>
    </row>
    <row r="452" spans="1:22" ht="75" x14ac:dyDescent="0.2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7999</v>
      </c>
      <c r="O452">
        <f t="shared" si="42"/>
        <v>0.79</v>
      </c>
      <c r="P452">
        <f t="shared" si="43"/>
        <v>56.57</v>
      </c>
      <c r="Q452" t="s">
        <v>8310</v>
      </c>
      <c r="R452" t="s">
        <v>8316</v>
      </c>
      <c r="S452" s="11">
        <f t="shared" si="44"/>
        <v>41654.946759259255</v>
      </c>
      <c r="T452" s="11">
        <f t="shared" si="45"/>
        <v>41684.946759259255</v>
      </c>
      <c r="U452" t="str">
        <f t="shared" si="46"/>
        <v>2014</v>
      </c>
      <c r="V452" t="str">
        <f t="shared" si="47"/>
        <v>January</v>
      </c>
    </row>
    <row r="453" spans="1:22" ht="75" x14ac:dyDescent="0.2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7999</v>
      </c>
      <c r="O453">
        <f t="shared" si="42"/>
        <v>0</v>
      </c>
      <c r="P453">
        <f t="shared" si="43"/>
        <v>0</v>
      </c>
      <c r="Q453" t="s">
        <v>8310</v>
      </c>
      <c r="R453" t="s">
        <v>8316</v>
      </c>
      <c r="S453" s="11">
        <f t="shared" si="44"/>
        <v>41634.715173611112</v>
      </c>
      <c r="T453" s="11">
        <f t="shared" si="45"/>
        <v>41664.715173611112</v>
      </c>
      <c r="U453" t="str">
        <f t="shared" si="46"/>
        <v>2013</v>
      </c>
      <c r="V453" t="str">
        <f t="shared" si="47"/>
        <v>December</v>
      </c>
    </row>
    <row r="454" spans="1:22" ht="45" x14ac:dyDescent="0.2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7999</v>
      </c>
      <c r="O454">
        <f t="shared" si="42"/>
        <v>64</v>
      </c>
      <c r="P454">
        <f t="shared" si="43"/>
        <v>40</v>
      </c>
      <c r="Q454" t="s">
        <v>8310</v>
      </c>
      <c r="R454" t="s">
        <v>8316</v>
      </c>
      <c r="S454" s="11">
        <f t="shared" si="44"/>
        <v>42107.703877314809</v>
      </c>
      <c r="T454" s="11">
        <f t="shared" si="45"/>
        <v>42137.703877314809</v>
      </c>
      <c r="U454" t="str">
        <f t="shared" si="46"/>
        <v>2015</v>
      </c>
      <c r="V454" t="str">
        <f t="shared" si="47"/>
        <v>April</v>
      </c>
    </row>
    <row r="455" spans="1:22" ht="75" x14ac:dyDescent="0.2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7999</v>
      </c>
      <c r="O455">
        <f t="shared" si="42"/>
        <v>0.03</v>
      </c>
      <c r="P455">
        <f t="shared" si="43"/>
        <v>13</v>
      </c>
      <c r="Q455" t="s">
        <v>8310</v>
      </c>
      <c r="R455" t="s">
        <v>8316</v>
      </c>
      <c r="S455" s="11">
        <f t="shared" si="44"/>
        <v>42038.824988425928</v>
      </c>
      <c r="T455" s="11">
        <f t="shared" si="45"/>
        <v>42054.824988425928</v>
      </c>
      <c r="U455" t="str">
        <f t="shared" si="46"/>
        <v>2015</v>
      </c>
      <c r="V455" t="str">
        <f t="shared" si="47"/>
        <v>February</v>
      </c>
    </row>
    <row r="456" spans="1:22" ht="60" x14ac:dyDescent="0.2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7999</v>
      </c>
      <c r="O456">
        <f t="shared" si="42"/>
        <v>0.82</v>
      </c>
      <c r="P456">
        <f t="shared" si="43"/>
        <v>16.399999999999999</v>
      </c>
      <c r="Q456" t="s">
        <v>8310</v>
      </c>
      <c r="R456" t="s">
        <v>8316</v>
      </c>
      <c r="S456" s="11">
        <f t="shared" si="44"/>
        <v>41938.717256944445</v>
      </c>
      <c r="T456" s="11">
        <f t="shared" si="45"/>
        <v>41969.551388888889</v>
      </c>
      <c r="U456" t="str">
        <f t="shared" si="46"/>
        <v>2014</v>
      </c>
      <c r="V456" t="str">
        <f t="shared" si="47"/>
        <v>October</v>
      </c>
    </row>
    <row r="457" spans="1:22" ht="75" x14ac:dyDescent="0.2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7999</v>
      </c>
      <c r="O457">
        <f t="shared" si="42"/>
        <v>7.0000000000000007E-2</v>
      </c>
      <c r="P457">
        <f t="shared" si="43"/>
        <v>22.5</v>
      </c>
      <c r="Q457" t="s">
        <v>8310</v>
      </c>
      <c r="R457" t="s">
        <v>8316</v>
      </c>
      <c r="S457" s="11">
        <f t="shared" si="44"/>
        <v>40971.002569444441</v>
      </c>
      <c r="T457" s="11">
        <f t="shared" si="45"/>
        <v>41016.021527777775</v>
      </c>
      <c r="U457" t="str">
        <f t="shared" si="46"/>
        <v>2012</v>
      </c>
      <c r="V457" t="str">
        <f t="shared" si="47"/>
        <v>March</v>
      </c>
    </row>
    <row r="458" spans="1:22" ht="75" x14ac:dyDescent="0.2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7999</v>
      </c>
      <c r="O458">
        <f t="shared" si="42"/>
        <v>0.69</v>
      </c>
      <c r="P458">
        <f t="shared" si="43"/>
        <v>20.329999999999998</v>
      </c>
      <c r="Q458" t="s">
        <v>8310</v>
      </c>
      <c r="R458" t="s">
        <v>8316</v>
      </c>
      <c r="S458" s="11">
        <f t="shared" si="44"/>
        <v>41547.694456018515</v>
      </c>
      <c r="T458" s="11">
        <f t="shared" si="45"/>
        <v>41569.165972222225</v>
      </c>
      <c r="U458" t="str">
        <f t="shared" si="46"/>
        <v>2013</v>
      </c>
      <c r="V458" t="str">
        <f t="shared" si="47"/>
        <v>September</v>
      </c>
    </row>
    <row r="459" spans="1:22" ht="75" x14ac:dyDescent="0.2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7999</v>
      </c>
      <c r="O459">
        <f t="shared" si="42"/>
        <v>0</v>
      </c>
      <c r="P459">
        <f t="shared" si="43"/>
        <v>0</v>
      </c>
      <c r="Q459" t="s">
        <v>8310</v>
      </c>
      <c r="R459" t="s">
        <v>8316</v>
      </c>
      <c r="S459" s="11">
        <f t="shared" si="44"/>
        <v>41837.767500000002</v>
      </c>
      <c r="T459" s="11">
        <f t="shared" si="45"/>
        <v>41867.767500000002</v>
      </c>
      <c r="U459" t="str">
        <f t="shared" si="46"/>
        <v>2014</v>
      </c>
      <c r="V459" t="str">
        <f t="shared" si="47"/>
        <v>July</v>
      </c>
    </row>
    <row r="460" spans="1:22" ht="75" x14ac:dyDescent="0.2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7999</v>
      </c>
      <c r="O460">
        <f t="shared" si="42"/>
        <v>8.2100000000000009</v>
      </c>
      <c r="P460">
        <f t="shared" si="43"/>
        <v>16.760000000000002</v>
      </c>
      <c r="Q460" t="s">
        <v>8310</v>
      </c>
      <c r="R460" t="s">
        <v>8316</v>
      </c>
      <c r="S460" s="11">
        <f t="shared" si="44"/>
        <v>41378.69976851852</v>
      </c>
      <c r="T460" s="11">
        <f t="shared" si="45"/>
        <v>41408.69976851852</v>
      </c>
      <c r="U460" t="str">
        <f t="shared" si="46"/>
        <v>2013</v>
      </c>
      <c r="V460" t="str">
        <f t="shared" si="47"/>
        <v>April</v>
      </c>
    </row>
    <row r="461" spans="1:22" ht="60" x14ac:dyDescent="0.2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7999</v>
      </c>
      <c r="O461">
        <f t="shared" si="42"/>
        <v>0.06</v>
      </c>
      <c r="P461">
        <f t="shared" si="43"/>
        <v>25</v>
      </c>
      <c r="Q461" t="s">
        <v>8310</v>
      </c>
      <c r="R461" t="s">
        <v>8316</v>
      </c>
      <c r="S461" s="11">
        <f t="shared" si="44"/>
        <v>40800.6403587963</v>
      </c>
      <c r="T461" s="11">
        <f t="shared" si="45"/>
        <v>40860.682025462964</v>
      </c>
      <c r="U461" t="str">
        <f t="shared" si="46"/>
        <v>2011</v>
      </c>
      <c r="V461" t="str">
        <f t="shared" si="47"/>
        <v>September</v>
      </c>
    </row>
    <row r="462" spans="1:22" ht="45" x14ac:dyDescent="0.2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7999</v>
      </c>
      <c r="O462">
        <f t="shared" si="42"/>
        <v>0.28999999999999998</v>
      </c>
      <c r="P462">
        <f t="shared" si="43"/>
        <v>12.5</v>
      </c>
      <c r="Q462" t="s">
        <v>8310</v>
      </c>
      <c r="R462" t="s">
        <v>8316</v>
      </c>
      <c r="S462" s="11">
        <f t="shared" si="44"/>
        <v>41759.542534722219</v>
      </c>
      <c r="T462" s="11">
        <f t="shared" si="45"/>
        <v>41791.166666666664</v>
      </c>
      <c r="U462" t="str">
        <f t="shared" si="46"/>
        <v>2014</v>
      </c>
      <c r="V462" t="str">
        <f t="shared" si="47"/>
        <v>April</v>
      </c>
    </row>
    <row r="463" spans="1:22" ht="75" x14ac:dyDescent="0.2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7999</v>
      </c>
      <c r="O463">
        <f t="shared" si="42"/>
        <v>0</v>
      </c>
      <c r="P463">
        <f t="shared" si="43"/>
        <v>0</v>
      </c>
      <c r="Q463" t="s">
        <v>8310</v>
      </c>
      <c r="R463" t="s">
        <v>8316</v>
      </c>
      <c r="S463" s="11">
        <f t="shared" si="44"/>
        <v>41407.84684027778</v>
      </c>
      <c r="T463" s="11">
        <f t="shared" si="45"/>
        <v>41427.84684027778</v>
      </c>
      <c r="U463" t="str">
        <f t="shared" si="46"/>
        <v>2013</v>
      </c>
      <c r="V463" t="str">
        <f t="shared" si="47"/>
        <v>May</v>
      </c>
    </row>
    <row r="464" spans="1:22" ht="75" x14ac:dyDescent="0.2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7999</v>
      </c>
      <c r="O464">
        <f t="shared" si="42"/>
        <v>0</v>
      </c>
      <c r="P464">
        <f t="shared" si="43"/>
        <v>0</v>
      </c>
      <c r="Q464" t="s">
        <v>8310</v>
      </c>
      <c r="R464" t="s">
        <v>8316</v>
      </c>
      <c r="S464" s="11">
        <f t="shared" si="44"/>
        <v>40705.126631944448</v>
      </c>
      <c r="T464" s="11">
        <f t="shared" si="45"/>
        <v>40765.126631944448</v>
      </c>
      <c r="U464" t="str">
        <f t="shared" si="46"/>
        <v>2011</v>
      </c>
      <c r="V464" t="str">
        <f t="shared" si="47"/>
        <v>June</v>
      </c>
    </row>
    <row r="465" spans="1:22" ht="75" x14ac:dyDescent="0.2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7999</v>
      </c>
      <c r="O465">
        <f t="shared" si="42"/>
        <v>2.27</v>
      </c>
      <c r="P465">
        <f t="shared" si="43"/>
        <v>113.64</v>
      </c>
      <c r="Q465" t="s">
        <v>8310</v>
      </c>
      <c r="R465" t="s">
        <v>8316</v>
      </c>
      <c r="S465" s="11">
        <f t="shared" si="44"/>
        <v>40750.710104166668</v>
      </c>
      <c r="T465" s="11">
        <f t="shared" si="45"/>
        <v>40810.710104166668</v>
      </c>
      <c r="U465" t="str">
        <f t="shared" si="46"/>
        <v>2011</v>
      </c>
      <c r="V465" t="str">
        <f t="shared" si="47"/>
        <v>July</v>
      </c>
    </row>
    <row r="466" spans="1:22" ht="45" x14ac:dyDescent="0.2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7999</v>
      </c>
      <c r="O466">
        <f t="shared" si="42"/>
        <v>0.1</v>
      </c>
      <c r="P466">
        <f t="shared" si="43"/>
        <v>1</v>
      </c>
      <c r="Q466" t="s">
        <v>8310</v>
      </c>
      <c r="R466" t="s">
        <v>8316</v>
      </c>
      <c r="S466" s="11">
        <f t="shared" si="44"/>
        <v>42488.848784722228</v>
      </c>
      <c r="T466" s="11">
        <f t="shared" si="45"/>
        <v>42508.848784722228</v>
      </c>
      <c r="U466" t="str">
        <f t="shared" si="46"/>
        <v>2016</v>
      </c>
      <c r="V466" t="str">
        <f t="shared" si="47"/>
        <v>April</v>
      </c>
    </row>
    <row r="467" spans="1:22" ht="30" x14ac:dyDescent="0.2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7999</v>
      </c>
      <c r="O467">
        <f t="shared" si="42"/>
        <v>26.95</v>
      </c>
      <c r="P467">
        <f t="shared" si="43"/>
        <v>17.25</v>
      </c>
      <c r="Q467" t="s">
        <v>8310</v>
      </c>
      <c r="R467" t="s">
        <v>8316</v>
      </c>
      <c r="S467" s="11">
        <f t="shared" si="44"/>
        <v>41801.120069444441</v>
      </c>
      <c r="T467" s="11">
        <f t="shared" si="45"/>
        <v>41817.120069444441</v>
      </c>
      <c r="U467" t="str">
        <f t="shared" si="46"/>
        <v>2014</v>
      </c>
      <c r="V467" t="str">
        <f t="shared" si="47"/>
        <v>June</v>
      </c>
    </row>
    <row r="468" spans="1:22" ht="75" x14ac:dyDescent="0.2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7999</v>
      </c>
      <c r="O468">
        <f t="shared" si="42"/>
        <v>0.76</v>
      </c>
      <c r="P468">
        <f t="shared" si="43"/>
        <v>15.2</v>
      </c>
      <c r="Q468" t="s">
        <v>8310</v>
      </c>
      <c r="R468" t="s">
        <v>8316</v>
      </c>
      <c r="S468" s="11">
        <f t="shared" si="44"/>
        <v>41129.942870370374</v>
      </c>
      <c r="T468" s="11">
        <f t="shared" si="45"/>
        <v>41159.942870370374</v>
      </c>
      <c r="U468" t="str">
        <f t="shared" si="46"/>
        <v>2012</v>
      </c>
      <c r="V468" t="str">
        <f t="shared" si="47"/>
        <v>August</v>
      </c>
    </row>
    <row r="469" spans="1:22" ht="75" x14ac:dyDescent="0.2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7999</v>
      </c>
      <c r="O469">
        <f t="shared" si="42"/>
        <v>21.58</v>
      </c>
      <c r="P469">
        <f t="shared" si="43"/>
        <v>110.64</v>
      </c>
      <c r="Q469" t="s">
        <v>8310</v>
      </c>
      <c r="R469" t="s">
        <v>8316</v>
      </c>
      <c r="S469" s="11">
        <f t="shared" si="44"/>
        <v>41135.679791666669</v>
      </c>
      <c r="T469" s="11">
        <f t="shared" si="45"/>
        <v>41180.679791666669</v>
      </c>
      <c r="U469" t="str">
        <f t="shared" si="46"/>
        <v>2012</v>
      </c>
      <c r="V469" t="str">
        <f t="shared" si="47"/>
        <v>August</v>
      </c>
    </row>
    <row r="470" spans="1:22" ht="75" x14ac:dyDescent="0.2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7999</v>
      </c>
      <c r="O470">
        <f t="shared" si="42"/>
        <v>0</v>
      </c>
      <c r="P470">
        <f t="shared" si="43"/>
        <v>0</v>
      </c>
      <c r="Q470" t="s">
        <v>8310</v>
      </c>
      <c r="R470" t="s">
        <v>8316</v>
      </c>
      <c r="S470" s="11">
        <f t="shared" si="44"/>
        <v>41041.167627314811</v>
      </c>
      <c r="T470" s="11">
        <f t="shared" si="45"/>
        <v>41101.160474537035</v>
      </c>
      <c r="U470" t="str">
        <f t="shared" si="46"/>
        <v>2012</v>
      </c>
      <c r="V470" t="str">
        <f t="shared" si="47"/>
        <v>May</v>
      </c>
    </row>
    <row r="471" spans="1:22" ht="60" x14ac:dyDescent="0.2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7999</v>
      </c>
      <c r="O471">
        <f t="shared" si="42"/>
        <v>0</v>
      </c>
      <c r="P471">
        <f t="shared" si="43"/>
        <v>0</v>
      </c>
      <c r="Q471" t="s">
        <v>8310</v>
      </c>
      <c r="R471" t="s">
        <v>8316</v>
      </c>
      <c r="S471" s="11">
        <f t="shared" si="44"/>
        <v>41827.989861111113</v>
      </c>
      <c r="T471" s="11">
        <f t="shared" si="45"/>
        <v>41887.989861111113</v>
      </c>
      <c r="U471" t="str">
        <f t="shared" si="46"/>
        <v>2014</v>
      </c>
      <c r="V471" t="str">
        <f t="shared" si="47"/>
        <v>July</v>
      </c>
    </row>
    <row r="472" spans="1:22" ht="75" x14ac:dyDescent="0.2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7999</v>
      </c>
      <c r="O472">
        <f t="shared" si="42"/>
        <v>1.02</v>
      </c>
      <c r="P472">
        <f t="shared" si="43"/>
        <v>25.5</v>
      </c>
      <c r="Q472" t="s">
        <v>8310</v>
      </c>
      <c r="R472" t="s">
        <v>8316</v>
      </c>
      <c r="S472" s="11">
        <f t="shared" si="44"/>
        <v>41605.167696759258</v>
      </c>
      <c r="T472" s="11">
        <f t="shared" si="45"/>
        <v>41655.166666666664</v>
      </c>
      <c r="U472" t="str">
        <f t="shared" si="46"/>
        <v>2013</v>
      </c>
      <c r="V472" t="str">
        <f t="shared" si="47"/>
        <v>November</v>
      </c>
    </row>
    <row r="473" spans="1:22" ht="75" x14ac:dyDescent="0.2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7999</v>
      </c>
      <c r="O473">
        <f t="shared" si="42"/>
        <v>11.89</v>
      </c>
      <c r="P473">
        <f t="shared" si="43"/>
        <v>38.479999999999997</v>
      </c>
      <c r="Q473" t="s">
        <v>8310</v>
      </c>
      <c r="R473" t="s">
        <v>8316</v>
      </c>
      <c r="S473" s="11">
        <f t="shared" si="44"/>
        <v>41703.721979166665</v>
      </c>
      <c r="T473" s="11">
        <f t="shared" si="45"/>
        <v>41748.680312500001</v>
      </c>
      <c r="U473" t="str">
        <f t="shared" si="46"/>
        <v>2014</v>
      </c>
      <c r="V473" t="str">
        <f t="shared" si="47"/>
        <v>March</v>
      </c>
    </row>
    <row r="474" spans="1:22" ht="75" x14ac:dyDescent="0.2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7999</v>
      </c>
      <c r="O474">
        <f t="shared" si="42"/>
        <v>17.63</v>
      </c>
      <c r="P474">
        <f t="shared" si="43"/>
        <v>28.2</v>
      </c>
      <c r="Q474" t="s">
        <v>8310</v>
      </c>
      <c r="R474" t="s">
        <v>8316</v>
      </c>
      <c r="S474" s="11">
        <f t="shared" si="44"/>
        <v>41844.922662037039</v>
      </c>
      <c r="T474" s="11">
        <f t="shared" si="45"/>
        <v>41874.922662037039</v>
      </c>
      <c r="U474" t="str">
        <f t="shared" si="46"/>
        <v>2014</v>
      </c>
      <c r="V474" t="str">
        <f t="shared" si="47"/>
        <v>July</v>
      </c>
    </row>
    <row r="475" spans="1:22" ht="60" x14ac:dyDescent="0.2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7999</v>
      </c>
      <c r="O475">
        <f t="shared" si="42"/>
        <v>2.87</v>
      </c>
      <c r="P475">
        <f t="shared" si="43"/>
        <v>61.5</v>
      </c>
      <c r="Q475" t="s">
        <v>8310</v>
      </c>
      <c r="R475" t="s">
        <v>8316</v>
      </c>
      <c r="S475" s="11">
        <f t="shared" si="44"/>
        <v>41869.698136574072</v>
      </c>
      <c r="T475" s="11">
        <f t="shared" si="45"/>
        <v>41899.698136574072</v>
      </c>
      <c r="U475" t="str">
        <f t="shared" si="46"/>
        <v>2014</v>
      </c>
      <c r="V475" t="str">
        <f t="shared" si="47"/>
        <v>August</v>
      </c>
    </row>
    <row r="476" spans="1:22" ht="60" x14ac:dyDescent="0.2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7999</v>
      </c>
      <c r="O476">
        <f t="shared" si="42"/>
        <v>0.03</v>
      </c>
      <c r="P476">
        <f t="shared" si="43"/>
        <v>1</v>
      </c>
      <c r="Q476" t="s">
        <v>8310</v>
      </c>
      <c r="R476" t="s">
        <v>8316</v>
      </c>
      <c r="S476" s="11">
        <f t="shared" si="44"/>
        <v>42753.329039351855</v>
      </c>
      <c r="T476" s="11">
        <f t="shared" si="45"/>
        <v>42783.329039351855</v>
      </c>
      <c r="U476" t="str">
        <f t="shared" si="46"/>
        <v>2017</v>
      </c>
      <c r="V476" t="str">
        <f t="shared" si="47"/>
        <v>January</v>
      </c>
    </row>
    <row r="477" spans="1:22" ht="75" x14ac:dyDescent="0.2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7999</v>
      </c>
      <c r="O477">
        <f t="shared" si="42"/>
        <v>0</v>
      </c>
      <c r="P477">
        <f t="shared" si="43"/>
        <v>0</v>
      </c>
      <c r="Q477" t="s">
        <v>8310</v>
      </c>
      <c r="R477" t="s">
        <v>8316</v>
      </c>
      <c r="S477" s="11">
        <f t="shared" si="44"/>
        <v>42100.086145833338</v>
      </c>
      <c r="T477" s="11">
        <f t="shared" si="45"/>
        <v>42130.086145833338</v>
      </c>
      <c r="U477" t="str">
        <f t="shared" si="46"/>
        <v>2015</v>
      </c>
      <c r="V477" t="str">
        <f t="shared" si="47"/>
        <v>April</v>
      </c>
    </row>
    <row r="478" spans="1:22" ht="30" x14ac:dyDescent="0.2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7999</v>
      </c>
      <c r="O478">
        <f t="shared" si="42"/>
        <v>2.23</v>
      </c>
      <c r="P478">
        <f t="shared" si="43"/>
        <v>39.57</v>
      </c>
      <c r="Q478" t="s">
        <v>8310</v>
      </c>
      <c r="R478" t="s">
        <v>8316</v>
      </c>
      <c r="S478" s="11">
        <f t="shared" si="44"/>
        <v>41757.975011574075</v>
      </c>
      <c r="T478" s="11">
        <f t="shared" si="45"/>
        <v>41793.165972222225</v>
      </c>
      <c r="U478" t="str">
        <f t="shared" si="46"/>
        <v>2014</v>
      </c>
      <c r="V478" t="str">
        <f t="shared" si="47"/>
        <v>April</v>
      </c>
    </row>
    <row r="479" spans="1:22" ht="75" x14ac:dyDescent="0.2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7999</v>
      </c>
      <c r="O479">
        <f t="shared" si="42"/>
        <v>0</v>
      </c>
      <c r="P479">
        <f t="shared" si="43"/>
        <v>0</v>
      </c>
      <c r="Q479" t="s">
        <v>8310</v>
      </c>
      <c r="R479" t="s">
        <v>8316</v>
      </c>
      <c r="S479" s="11">
        <f t="shared" si="44"/>
        <v>40987.83488425926</v>
      </c>
      <c r="T479" s="11">
        <f t="shared" si="45"/>
        <v>41047.83488425926</v>
      </c>
      <c r="U479" t="str">
        <f t="shared" si="46"/>
        <v>2012</v>
      </c>
      <c r="V479" t="str">
        <f t="shared" si="47"/>
        <v>March</v>
      </c>
    </row>
    <row r="480" spans="1:22" ht="60" x14ac:dyDescent="0.2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7999</v>
      </c>
      <c r="O480">
        <f t="shared" si="42"/>
        <v>0</v>
      </c>
      <c r="P480">
        <f t="shared" si="43"/>
        <v>0</v>
      </c>
      <c r="Q480" t="s">
        <v>8310</v>
      </c>
      <c r="R480" t="s">
        <v>8316</v>
      </c>
      <c r="S480" s="11">
        <f t="shared" si="44"/>
        <v>42065.910983796297</v>
      </c>
      <c r="T480" s="11">
        <f t="shared" si="45"/>
        <v>42095.869317129633</v>
      </c>
      <c r="U480" t="str">
        <f t="shared" si="46"/>
        <v>2015</v>
      </c>
      <c r="V480" t="str">
        <f t="shared" si="47"/>
        <v>March</v>
      </c>
    </row>
    <row r="481" spans="1:22" ht="75" x14ac:dyDescent="0.2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7999</v>
      </c>
      <c r="O481">
        <f t="shared" si="42"/>
        <v>32.56</v>
      </c>
      <c r="P481">
        <f t="shared" si="43"/>
        <v>88.8</v>
      </c>
      <c r="Q481" t="s">
        <v>8310</v>
      </c>
      <c r="R481" t="s">
        <v>8316</v>
      </c>
      <c r="S481" s="11">
        <f t="shared" si="44"/>
        <v>41904.407812500001</v>
      </c>
      <c r="T481" s="11">
        <f t="shared" si="45"/>
        <v>41964.449479166666</v>
      </c>
      <c r="U481" t="str">
        <f t="shared" si="46"/>
        <v>2014</v>
      </c>
      <c r="V481" t="str">
        <f t="shared" si="47"/>
        <v>September</v>
      </c>
    </row>
    <row r="482" spans="1:22" ht="60" x14ac:dyDescent="0.2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7999</v>
      </c>
      <c r="O482">
        <f t="shared" si="42"/>
        <v>19.41</v>
      </c>
      <c r="P482">
        <f t="shared" si="43"/>
        <v>55.46</v>
      </c>
      <c r="Q482" t="s">
        <v>8310</v>
      </c>
      <c r="R482" t="s">
        <v>8316</v>
      </c>
      <c r="S482" s="11">
        <f t="shared" si="44"/>
        <v>41465.500173611108</v>
      </c>
      <c r="T482" s="11">
        <f t="shared" si="45"/>
        <v>41495.500173611108</v>
      </c>
      <c r="U482" t="str">
        <f t="shared" si="46"/>
        <v>2013</v>
      </c>
      <c r="V482" t="str">
        <f t="shared" si="47"/>
        <v>July</v>
      </c>
    </row>
    <row r="483" spans="1:22" ht="75" x14ac:dyDescent="0.2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7999</v>
      </c>
      <c r="O483">
        <f t="shared" si="42"/>
        <v>6.1</v>
      </c>
      <c r="P483">
        <f t="shared" si="43"/>
        <v>87.14</v>
      </c>
      <c r="Q483" t="s">
        <v>8310</v>
      </c>
      <c r="R483" t="s">
        <v>8316</v>
      </c>
      <c r="S483" s="11">
        <f t="shared" si="44"/>
        <v>41162.672326388885</v>
      </c>
      <c r="T483" s="11">
        <f t="shared" si="45"/>
        <v>41192.672326388885</v>
      </c>
      <c r="U483" t="str">
        <f t="shared" si="46"/>
        <v>2012</v>
      </c>
      <c r="V483" t="str">
        <f t="shared" si="47"/>
        <v>September</v>
      </c>
    </row>
    <row r="484" spans="1:22" ht="60" x14ac:dyDescent="0.2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7999</v>
      </c>
      <c r="O484">
        <f t="shared" si="42"/>
        <v>0.1</v>
      </c>
      <c r="P484">
        <f t="shared" si="43"/>
        <v>10</v>
      </c>
      <c r="Q484" t="s">
        <v>8310</v>
      </c>
      <c r="R484" t="s">
        <v>8316</v>
      </c>
      <c r="S484" s="11">
        <f t="shared" si="44"/>
        <v>42447.896875000006</v>
      </c>
      <c r="T484" s="11">
        <f t="shared" si="45"/>
        <v>42474.606944444444</v>
      </c>
      <c r="U484" t="str">
        <f t="shared" si="46"/>
        <v>2016</v>
      </c>
      <c r="V484" t="str">
        <f t="shared" si="47"/>
        <v>March</v>
      </c>
    </row>
    <row r="485" spans="1:22" ht="75" x14ac:dyDescent="0.2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7999</v>
      </c>
      <c r="O485">
        <f t="shared" si="42"/>
        <v>50.2</v>
      </c>
      <c r="P485">
        <f t="shared" si="43"/>
        <v>51.22</v>
      </c>
      <c r="Q485" t="s">
        <v>8310</v>
      </c>
      <c r="R485" t="s">
        <v>8316</v>
      </c>
      <c r="S485" s="11">
        <f t="shared" si="44"/>
        <v>41243.197592592594</v>
      </c>
      <c r="T485" s="11">
        <f t="shared" si="45"/>
        <v>41303.197592592594</v>
      </c>
      <c r="U485" t="str">
        <f t="shared" si="46"/>
        <v>2012</v>
      </c>
      <c r="V485" t="str">
        <f t="shared" si="47"/>
        <v>November</v>
      </c>
    </row>
    <row r="486" spans="1:22" ht="75" x14ac:dyDescent="0.2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7999</v>
      </c>
      <c r="O486">
        <f t="shared" si="42"/>
        <v>0.19</v>
      </c>
      <c r="P486">
        <f t="shared" si="43"/>
        <v>13.55</v>
      </c>
      <c r="Q486" t="s">
        <v>8310</v>
      </c>
      <c r="R486" t="s">
        <v>8316</v>
      </c>
      <c r="S486" s="11">
        <f t="shared" si="44"/>
        <v>42272.93949074074</v>
      </c>
      <c r="T486" s="11">
        <f t="shared" si="45"/>
        <v>42313.981157407412</v>
      </c>
      <c r="U486" t="str">
        <f t="shared" si="46"/>
        <v>2015</v>
      </c>
      <c r="V486" t="str">
        <f t="shared" si="47"/>
        <v>September</v>
      </c>
    </row>
    <row r="487" spans="1:22" ht="60" x14ac:dyDescent="0.2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7999</v>
      </c>
      <c r="O487">
        <f t="shared" si="42"/>
        <v>21.91</v>
      </c>
      <c r="P487">
        <f t="shared" si="43"/>
        <v>66.52</v>
      </c>
      <c r="Q487" t="s">
        <v>8310</v>
      </c>
      <c r="R487" t="s">
        <v>8316</v>
      </c>
      <c r="S487" s="11">
        <f t="shared" si="44"/>
        <v>41381.50577546296</v>
      </c>
      <c r="T487" s="11">
        <f t="shared" si="45"/>
        <v>41411.50577546296</v>
      </c>
      <c r="U487" t="str">
        <f t="shared" si="46"/>
        <v>2013</v>
      </c>
      <c r="V487" t="str">
        <f t="shared" si="47"/>
        <v>April</v>
      </c>
    </row>
    <row r="488" spans="1:22" ht="75" x14ac:dyDescent="0.2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7999</v>
      </c>
      <c r="O488">
        <f t="shared" si="42"/>
        <v>0.01</v>
      </c>
      <c r="P488">
        <f t="shared" si="43"/>
        <v>50</v>
      </c>
      <c r="Q488" t="s">
        <v>8310</v>
      </c>
      <c r="R488" t="s">
        <v>8316</v>
      </c>
      <c r="S488" s="11">
        <f t="shared" si="44"/>
        <v>41761.94258101852</v>
      </c>
      <c r="T488" s="11">
        <f t="shared" si="45"/>
        <v>41791.94258101852</v>
      </c>
      <c r="U488" t="str">
        <f t="shared" si="46"/>
        <v>2014</v>
      </c>
      <c r="V488" t="str">
        <f t="shared" si="47"/>
        <v>May</v>
      </c>
    </row>
    <row r="489" spans="1:22" ht="75" x14ac:dyDescent="0.2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7999</v>
      </c>
      <c r="O489">
        <f t="shared" si="42"/>
        <v>0</v>
      </c>
      <c r="P489">
        <f t="shared" si="43"/>
        <v>0</v>
      </c>
      <c r="Q489" t="s">
        <v>8310</v>
      </c>
      <c r="R489" t="s">
        <v>8316</v>
      </c>
      <c r="S489" s="11">
        <f t="shared" si="44"/>
        <v>42669.594837962963</v>
      </c>
      <c r="T489" s="11">
        <f t="shared" si="45"/>
        <v>42729.636504629627</v>
      </c>
      <c r="U489" t="str">
        <f t="shared" si="46"/>
        <v>2016</v>
      </c>
      <c r="V489" t="str">
        <f t="shared" si="47"/>
        <v>October</v>
      </c>
    </row>
    <row r="490" spans="1:22" ht="60" x14ac:dyDescent="0.2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7999</v>
      </c>
      <c r="O490">
        <f t="shared" si="42"/>
        <v>0</v>
      </c>
      <c r="P490">
        <f t="shared" si="43"/>
        <v>0</v>
      </c>
      <c r="Q490" t="s">
        <v>8310</v>
      </c>
      <c r="R490" t="s">
        <v>8316</v>
      </c>
      <c r="S490" s="11">
        <f t="shared" si="44"/>
        <v>42714.054398148146</v>
      </c>
      <c r="T490" s="11">
        <f t="shared" si="45"/>
        <v>42744.054398148146</v>
      </c>
      <c r="U490" t="str">
        <f t="shared" si="46"/>
        <v>2016</v>
      </c>
      <c r="V490" t="str">
        <f t="shared" si="47"/>
        <v>December</v>
      </c>
    </row>
    <row r="491" spans="1:22" ht="75" x14ac:dyDescent="0.2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7999</v>
      </c>
      <c r="O491">
        <f t="shared" si="42"/>
        <v>0.28999999999999998</v>
      </c>
      <c r="P491">
        <f t="shared" si="43"/>
        <v>71.67</v>
      </c>
      <c r="Q491" t="s">
        <v>8310</v>
      </c>
      <c r="R491" t="s">
        <v>8316</v>
      </c>
      <c r="S491" s="11">
        <f t="shared" si="44"/>
        <v>40882.481666666667</v>
      </c>
      <c r="T491" s="11">
        <f t="shared" si="45"/>
        <v>40913.481249999997</v>
      </c>
      <c r="U491" t="str">
        <f t="shared" si="46"/>
        <v>2011</v>
      </c>
      <c r="V491" t="str">
        <f t="shared" si="47"/>
        <v>December</v>
      </c>
    </row>
    <row r="492" spans="1:22" ht="30" x14ac:dyDescent="0.2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7999</v>
      </c>
      <c r="O492">
        <f t="shared" si="42"/>
        <v>0</v>
      </c>
      <c r="P492">
        <f t="shared" si="43"/>
        <v>0</v>
      </c>
      <c r="Q492" t="s">
        <v>8310</v>
      </c>
      <c r="R492" t="s">
        <v>8316</v>
      </c>
      <c r="S492" s="11">
        <f t="shared" si="44"/>
        <v>41113.968576388892</v>
      </c>
      <c r="T492" s="11">
        <f t="shared" si="45"/>
        <v>41143.968576388892</v>
      </c>
      <c r="U492" t="str">
        <f t="shared" si="46"/>
        <v>2012</v>
      </c>
      <c r="V492" t="str">
        <f t="shared" si="47"/>
        <v>July</v>
      </c>
    </row>
    <row r="493" spans="1:22" ht="60" x14ac:dyDescent="0.2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7999</v>
      </c>
      <c r="O493">
        <f t="shared" si="42"/>
        <v>0</v>
      </c>
      <c r="P493">
        <f t="shared" si="43"/>
        <v>0</v>
      </c>
      <c r="Q493" t="s">
        <v>8310</v>
      </c>
      <c r="R493" t="s">
        <v>8316</v>
      </c>
      <c r="S493" s="11">
        <f t="shared" si="44"/>
        <v>42366.982627314821</v>
      </c>
      <c r="T493" s="11">
        <f t="shared" si="45"/>
        <v>42396.982627314821</v>
      </c>
      <c r="U493" t="str">
        <f t="shared" si="46"/>
        <v>2015</v>
      </c>
      <c r="V493" t="str">
        <f t="shared" si="47"/>
        <v>December</v>
      </c>
    </row>
    <row r="494" spans="1:22" ht="60" x14ac:dyDescent="0.2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7999</v>
      </c>
      <c r="O494">
        <f t="shared" si="42"/>
        <v>0</v>
      </c>
      <c r="P494">
        <f t="shared" si="43"/>
        <v>0</v>
      </c>
      <c r="Q494" t="s">
        <v>8310</v>
      </c>
      <c r="R494" t="s">
        <v>8316</v>
      </c>
      <c r="S494" s="11">
        <f t="shared" si="44"/>
        <v>42596.03506944445</v>
      </c>
      <c r="T494" s="11">
        <f t="shared" si="45"/>
        <v>42656.03506944445</v>
      </c>
      <c r="U494" t="str">
        <f t="shared" si="46"/>
        <v>2016</v>
      </c>
      <c r="V494" t="str">
        <f t="shared" si="47"/>
        <v>August</v>
      </c>
    </row>
    <row r="495" spans="1:22" ht="60" x14ac:dyDescent="0.2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7999</v>
      </c>
      <c r="O495">
        <f t="shared" si="42"/>
        <v>0</v>
      </c>
      <c r="P495">
        <f t="shared" si="43"/>
        <v>0</v>
      </c>
      <c r="Q495" t="s">
        <v>8310</v>
      </c>
      <c r="R495" t="s">
        <v>8316</v>
      </c>
      <c r="S495" s="11">
        <f t="shared" si="44"/>
        <v>42114.726134259254</v>
      </c>
      <c r="T495" s="11">
        <f t="shared" si="45"/>
        <v>42144.726134259254</v>
      </c>
      <c r="U495" t="str">
        <f t="shared" si="46"/>
        <v>2015</v>
      </c>
      <c r="V495" t="str">
        <f t="shared" si="47"/>
        <v>April</v>
      </c>
    </row>
    <row r="496" spans="1:22" ht="75" x14ac:dyDescent="0.2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7999</v>
      </c>
      <c r="O496">
        <f t="shared" si="42"/>
        <v>0.16</v>
      </c>
      <c r="P496">
        <f t="shared" si="43"/>
        <v>10.33</v>
      </c>
      <c r="Q496" t="s">
        <v>8310</v>
      </c>
      <c r="R496" t="s">
        <v>8316</v>
      </c>
      <c r="S496" s="11">
        <f t="shared" si="44"/>
        <v>41799.830613425926</v>
      </c>
      <c r="T496" s="11">
        <f t="shared" si="45"/>
        <v>41823.125</v>
      </c>
      <c r="U496" t="str">
        <f t="shared" si="46"/>
        <v>2014</v>
      </c>
      <c r="V496" t="str">
        <f t="shared" si="47"/>
        <v>June</v>
      </c>
    </row>
    <row r="497" spans="1:22" ht="60" x14ac:dyDescent="0.2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7999</v>
      </c>
      <c r="O497">
        <f t="shared" si="42"/>
        <v>0</v>
      </c>
      <c r="P497">
        <f t="shared" si="43"/>
        <v>0</v>
      </c>
      <c r="Q497" t="s">
        <v>8310</v>
      </c>
      <c r="R497" t="s">
        <v>8316</v>
      </c>
      <c r="S497" s="11">
        <f t="shared" si="44"/>
        <v>42171.827604166669</v>
      </c>
      <c r="T497" s="11">
        <f t="shared" si="45"/>
        <v>42201.827604166669</v>
      </c>
      <c r="U497" t="str">
        <f t="shared" si="46"/>
        <v>2015</v>
      </c>
      <c r="V497" t="str">
        <f t="shared" si="47"/>
        <v>June</v>
      </c>
    </row>
    <row r="498" spans="1:22" ht="45" x14ac:dyDescent="0.2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7999</v>
      </c>
      <c r="O498">
        <f t="shared" si="42"/>
        <v>0</v>
      </c>
      <c r="P498">
        <f t="shared" si="43"/>
        <v>1</v>
      </c>
      <c r="Q498" t="s">
        <v>8310</v>
      </c>
      <c r="R498" t="s">
        <v>8316</v>
      </c>
      <c r="S498" s="11">
        <f t="shared" si="44"/>
        <v>41620.93141203704</v>
      </c>
      <c r="T498" s="11">
        <f t="shared" si="45"/>
        <v>41680.93141203704</v>
      </c>
      <c r="U498" t="str">
        <f t="shared" si="46"/>
        <v>2013</v>
      </c>
      <c r="V498" t="str">
        <f t="shared" si="47"/>
        <v>December</v>
      </c>
    </row>
    <row r="499" spans="1:22" ht="30" x14ac:dyDescent="0.2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7999</v>
      </c>
      <c r="O499">
        <f t="shared" si="42"/>
        <v>0.67</v>
      </c>
      <c r="P499">
        <f t="shared" si="43"/>
        <v>10</v>
      </c>
      <c r="Q499" t="s">
        <v>8310</v>
      </c>
      <c r="R499" t="s">
        <v>8316</v>
      </c>
      <c r="S499" s="11">
        <f t="shared" si="44"/>
        <v>41945.037789351853</v>
      </c>
      <c r="T499" s="11">
        <f t="shared" si="45"/>
        <v>41998.208333333328</v>
      </c>
      <c r="U499" t="str">
        <f t="shared" si="46"/>
        <v>2014</v>
      </c>
      <c r="V499" t="str">
        <f t="shared" si="47"/>
        <v>November</v>
      </c>
    </row>
    <row r="500" spans="1:22" ht="75" x14ac:dyDescent="0.2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7999</v>
      </c>
      <c r="O500">
        <f t="shared" si="42"/>
        <v>4.5999999999999996</v>
      </c>
      <c r="P500">
        <f t="shared" si="43"/>
        <v>136.09</v>
      </c>
      <c r="Q500" t="s">
        <v>8310</v>
      </c>
      <c r="R500" t="s">
        <v>8316</v>
      </c>
      <c r="S500" s="11">
        <f t="shared" si="44"/>
        <v>40858.762141203704</v>
      </c>
      <c r="T500" s="11">
        <f t="shared" si="45"/>
        <v>40900.762141203704</v>
      </c>
      <c r="U500" t="str">
        <f t="shared" si="46"/>
        <v>2011</v>
      </c>
      <c r="V500" t="str">
        <f t="shared" si="47"/>
        <v>November</v>
      </c>
    </row>
    <row r="501" spans="1:22" ht="105" x14ac:dyDescent="0.2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7999</v>
      </c>
      <c r="O501">
        <f t="shared" si="42"/>
        <v>9.5500000000000007</v>
      </c>
      <c r="P501">
        <f t="shared" si="43"/>
        <v>73.459999999999994</v>
      </c>
      <c r="Q501" t="s">
        <v>8310</v>
      </c>
      <c r="R501" t="s">
        <v>8316</v>
      </c>
      <c r="S501" s="11">
        <f t="shared" si="44"/>
        <v>40043.895462962959</v>
      </c>
      <c r="T501" s="11">
        <f t="shared" si="45"/>
        <v>40098.874305555553</v>
      </c>
      <c r="U501" t="str">
        <f t="shared" si="46"/>
        <v>2009</v>
      </c>
      <c r="V501" t="str">
        <f t="shared" si="47"/>
        <v>August</v>
      </c>
    </row>
    <row r="502" spans="1:22" ht="75" x14ac:dyDescent="0.2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7999</v>
      </c>
      <c r="O502">
        <f t="shared" si="42"/>
        <v>3.31</v>
      </c>
      <c r="P502">
        <f t="shared" si="43"/>
        <v>53.75</v>
      </c>
      <c r="Q502" t="s">
        <v>8310</v>
      </c>
      <c r="R502" t="s">
        <v>8316</v>
      </c>
      <c r="S502" s="11">
        <f t="shared" si="44"/>
        <v>40247.886006944449</v>
      </c>
      <c r="T502" s="11">
        <f t="shared" si="45"/>
        <v>40306.927777777775</v>
      </c>
      <c r="U502" t="str">
        <f t="shared" si="46"/>
        <v>2010</v>
      </c>
      <c r="V502" t="str">
        <f t="shared" si="47"/>
        <v>March</v>
      </c>
    </row>
    <row r="503" spans="1:22" ht="75" x14ac:dyDescent="0.2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7999</v>
      </c>
      <c r="O503">
        <f t="shared" si="42"/>
        <v>0</v>
      </c>
      <c r="P503">
        <f t="shared" si="43"/>
        <v>0</v>
      </c>
      <c r="Q503" t="s">
        <v>8310</v>
      </c>
      <c r="R503" t="s">
        <v>8316</v>
      </c>
      <c r="S503" s="11">
        <f t="shared" si="44"/>
        <v>40703.234386574077</v>
      </c>
      <c r="T503" s="11">
        <f t="shared" si="45"/>
        <v>40733.234386574077</v>
      </c>
      <c r="U503" t="str">
        <f t="shared" si="46"/>
        <v>2011</v>
      </c>
      <c r="V503" t="str">
        <f t="shared" si="47"/>
        <v>June</v>
      </c>
    </row>
    <row r="504" spans="1:22" ht="75" x14ac:dyDescent="0.2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7999</v>
      </c>
      <c r="O504">
        <f t="shared" si="42"/>
        <v>1.1499999999999999</v>
      </c>
      <c r="P504">
        <f t="shared" si="43"/>
        <v>57.5</v>
      </c>
      <c r="Q504" t="s">
        <v>8310</v>
      </c>
      <c r="R504" t="s">
        <v>8316</v>
      </c>
      <c r="S504" s="11">
        <f t="shared" si="44"/>
        <v>40956.553530092591</v>
      </c>
      <c r="T504" s="11">
        <f t="shared" si="45"/>
        <v>40986.511863425927</v>
      </c>
      <c r="U504" t="str">
        <f t="shared" si="46"/>
        <v>2012</v>
      </c>
      <c r="V504" t="str">
        <f t="shared" si="47"/>
        <v>February</v>
      </c>
    </row>
    <row r="505" spans="1:22" ht="60" x14ac:dyDescent="0.2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7999</v>
      </c>
      <c r="O505">
        <f t="shared" si="42"/>
        <v>1.75</v>
      </c>
      <c r="P505">
        <f t="shared" si="43"/>
        <v>12.67</v>
      </c>
      <c r="Q505" t="s">
        <v>8310</v>
      </c>
      <c r="R505" t="s">
        <v>8316</v>
      </c>
      <c r="S505" s="11">
        <f t="shared" si="44"/>
        <v>41991.526655092588</v>
      </c>
      <c r="T505" s="11">
        <f t="shared" si="45"/>
        <v>42021.526655092588</v>
      </c>
      <c r="U505" t="str">
        <f t="shared" si="46"/>
        <v>2014</v>
      </c>
      <c r="V505" t="str">
        <f t="shared" si="47"/>
        <v>December</v>
      </c>
    </row>
    <row r="506" spans="1:22" ht="75" x14ac:dyDescent="0.2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7999</v>
      </c>
      <c r="O506">
        <f t="shared" si="42"/>
        <v>1.37</v>
      </c>
      <c r="P506">
        <f t="shared" si="43"/>
        <v>67</v>
      </c>
      <c r="Q506" t="s">
        <v>8310</v>
      </c>
      <c r="R506" t="s">
        <v>8316</v>
      </c>
      <c r="S506" s="11">
        <f t="shared" si="44"/>
        <v>40949.98364583333</v>
      </c>
      <c r="T506" s="11">
        <f t="shared" si="45"/>
        <v>41009.941979166666</v>
      </c>
      <c r="U506" t="str">
        <f t="shared" si="46"/>
        <v>2012</v>
      </c>
      <c r="V506" t="str">
        <f t="shared" si="47"/>
        <v>February</v>
      </c>
    </row>
    <row r="507" spans="1:22" ht="75" x14ac:dyDescent="0.2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7999</v>
      </c>
      <c r="O507">
        <f t="shared" si="42"/>
        <v>0.43</v>
      </c>
      <c r="P507">
        <f t="shared" si="43"/>
        <v>3.71</v>
      </c>
      <c r="Q507" t="s">
        <v>8310</v>
      </c>
      <c r="R507" t="s">
        <v>8316</v>
      </c>
      <c r="S507" s="11">
        <f t="shared" si="44"/>
        <v>42318.098217592589</v>
      </c>
      <c r="T507" s="11">
        <f t="shared" si="45"/>
        <v>42363.098217592589</v>
      </c>
      <c r="U507" t="str">
        <f t="shared" si="46"/>
        <v>2015</v>
      </c>
      <c r="V507" t="str">
        <f t="shared" si="47"/>
        <v>November</v>
      </c>
    </row>
    <row r="508" spans="1:22" ht="60" x14ac:dyDescent="0.2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7999</v>
      </c>
      <c r="O508">
        <f t="shared" si="42"/>
        <v>0.13</v>
      </c>
      <c r="P508">
        <f t="shared" si="43"/>
        <v>250</v>
      </c>
      <c r="Q508" t="s">
        <v>8310</v>
      </c>
      <c r="R508" t="s">
        <v>8316</v>
      </c>
      <c r="S508" s="11">
        <f t="shared" si="44"/>
        <v>41466.552314814813</v>
      </c>
      <c r="T508" s="11">
        <f t="shared" si="45"/>
        <v>41496.552314814813</v>
      </c>
      <c r="U508" t="str">
        <f t="shared" si="46"/>
        <v>2013</v>
      </c>
      <c r="V508" t="str">
        <f t="shared" si="47"/>
        <v>July</v>
      </c>
    </row>
    <row r="509" spans="1:22" ht="75" x14ac:dyDescent="0.2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7999</v>
      </c>
      <c r="O509">
        <f t="shared" si="42"/>
        <v>3.2</v>
      </c>
      <c r="P509">
        <f t="shared" si="43"/>
        <v>64</v>
      </c>
      <c r="Q509" t="s">
        <v>8310</v>
      </c>
      <c r="R509" t="s">
        <v>8316</v>
      </c>
      <c r="S509" s="11">
        <f t="shared" si="44"/>
        <v>41156.958993055552</v>
      </c>
      <c r="T509" s="11">
        <f t="shared" si="45"/>
        <v>41201.958993055552</v>
      </c>
      <c r="U509" t="str">
        <f t="shared" si="46"/>
        <v>2012</v>
      </c>
      <c r="V509" t="str">
        <f t="shared" si="47"/>
        <v>September</v>
      </c>
    </row>
    <row r="510" spans="1:22" ht="75" x14ac:dyDescent="0.2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7999</v>
      </c>
      <c r="O510">
        <f t="shared" si="42"/>
        <v>0.8</v>
      </c>
      <c r="P510">
        <f t="shared" si="43"/>
        <v>133.33000000000001</v>
      </c>
      <c r="Q510" t="s">
        <v>8310</v>
      </c>
      <c r="R510" t="s">
        <v>8316</v>
      </c>
      <c r="S510" s="11">
        <f t="shared" si="44"/>
        <v>40995.024317129632</v>
      </c>
      <c r="T510" s="11">
        <f t="shared" si="45"/>
        <v>41054.593055555553</v>
      </c>
      <c r="U510" t="str">
        <f t="shared" si="46"/>
        <v>2012</v>
      </c>
      <c r="V510" t="str">
        <f t="shared" si="47"/>
        <v>March</v>
      </c>
    </row>
    <row r="511" spans="1:22" ht="60" x14ac:dyDescent="0.2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7999</v>
      </c>
      <c r="O511">
        <f t="shared" si="42"/>
        <v>0.2</v>
      </c>
      <c r="P511">
        <f t="shared" si="43"/>
        <v>10</v>
      </c>
      <c r="Q511" t="s">
        <v>8310</v>
      </c>
      <c r="R511" t="s">
        <v>8316</v>
      </c>
      <c r="S511" s="11">
        <f t="shared" si="44"/>
        <v>42153.631597222222</v>
      </c>
      <c r="T511" s="11">
        <f t="shared" si="45"/>
        <v>42183.631597222222</v>
      </c>
      <c r="U511" t="str">
        <f t="shared" si="46"/>
        <v>2015</v>
      </c>
      <c r="V511" t="str">
        <f t="shared" si="47"/>
        <v>May</v>
      </c>
    </row>
    <row r="512" spans="1:22" ht="60" x14ac:dyDescent="0.2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7999</v>
      </c>
      <c r="O512">
        <f t="shared" si="42"/>
        <v>0</v>
      </c>
      <c r="P512">
        <f t="shared" si="43"/>
        <v>0</v>
      </c>
      <c r="Q512" t="s">
        <v>8310</v>
      </c>
      <c r="R512" t="s">
        <v>8316</v>
      </c>
      <c r="S512" s="11">
        <f t="shared" si="44"/>
        <v>42400.176377314812</v>
      </c>
      <c r="T512" s="11">
        <f t="shared" si="45"/>
        <v>42430.176377314812</v>
      </c>
      <c r="U512" t="str">
        <f t="shared" si="46"/>
        <v>2016</v>
      </c>
      <c r="V512" t="str">
        <f t="shared" si="47"/>
        <v>January</v>
      </c>
    </row>
    <row r="513" spans="1:22" ht="75" x14ac:dyDescent="0.2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7999</v>
      </c>
      <c r="O513">
        <f t="shared" si="42"/>
        <v>3</v>
      </c>
      <c r="P513">
        <f t="shared" si="43"/>
        <v>30</v>
      </c>
      <c r="Q513" t="s">
        <v>8310</v>
      </c>
      <c r="R513" t="s">
        <v>8316</v>
      </c>
      <c r="S513" s="11">
        <f t="shared" si="44"/>
        <v>41340.303032407406</v>
      </c>
      <c r="T513" s="11">
        <f t="shared" si="45"/>
        <v>41370.261365740742</v>
      </c>
      <c r="U513" t="str">
        <f t="shared" si="46"/>
        <v>2013</v>
      </c>
      <c r="V513" t="str">
        <f t="shared" si="47"/>
        <v>March</v>
      </c>
    </row>
    <row r="514" spans="1:22" ht="75" x14ac:dyDescent="0.2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7999</v>
      </c>
      <c r="O514">
        <f t="shared" si="42"/>
        <v>0.14000000000000001</v>
      </c>
      <c r="P514">
        <f t="shared" si="43"/>
        <v>5.5</v>
      </c>
      <c r="Q514" t="s">
        <v>8310</v>
      </c>
      <c r="R514" t="s">
        <v>8316</v>
      </c>
      <c r="S514" s="11">
        <f t="shared" si="44"/>
        <v>42649.742210648154</v>
      </c>
      <c r="T514" s="11">
        <f t="shared" si="45"/>
        <v>42694.783877314811</v>
      </c>
      <c r="U514" t="str">
        <f t="shared" si="46"/>
        <v>2016</v>
      </c>
      <c r="V514" t="str">
        <f t="shared" si="47"/>
        <v>October</v>
      </c>
    </row>
    <row r="515" spans="1:22" ht="60" x14ac:dyDescent="0.2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7999</v>
      </c>
      <c r="O515">
        <f t="shared" ref="O515:O578" si="48">ROUND((E515/D515)*100,2)</f>
        <v>13.92</v>
      </c>
      <c r="P515">
        <f t="shared" ref="P515:P578" si="49">IF(L515&gt;0,ROUND(E515/L515,2),0)</f>
        <v>102.38</v>
      </c>
      <c r="Q515" t="s">
        <v>8310</v>
      </c>
      <c r="R515" t="s">
        <v>8316</v>
      </c>
      <c r="S515" s="11">
        <f t="shared" ref="S515:S578" si="50">(((J515/60)/60)/24)+DATE(1970,1,1)</f>
        <v>42552.653993055559</v>
      </c>
      <c r="T515" s="11">
        <f t="shared" ref="T515:T578" si="51">(((I515/60)/60)/24)+DATE(1970,1,1)</f>
        <v>42597.291666666672</v>
      </c>
      <c r="U515" t="str">
        <f t="shared" ref="U515:U578" si="52">TEXT(S515,"yyyy")</f>
        <v>2016</v>
      </c>
      <c r="V515" t="str">
        <f t="shared" ref="V515:V578" si="53">TEXT(S515,"mmmm")</f>
        <v>July</v>
      </c>
    </row>
    <row r="516" spans="1:22" ht="60" x14ac:dyDescent="0.2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7999</v>
      </c>
      <c r="O516">
        <f t="shared" si="48"/>
        <v>3.33</v>
      </c>
      <c r="P516">
        <f t="shared" si="49"/>
        <v>16.670000000000002</v>
      </c>
      <c r="Q516" t="s">
        <v>8310</v>
      </c>
      <c r="R516" t="s">
        <v>8316</v>
      </c>
      <c r="S516" s="11">
        <f t="shared" si="50"/>
        <v>41830.613969907405</v>
      </c>
      <c r="T516" s="11">
        <f t="shared" si="51"/>
        <v>41860.613969907405</v>
      </c>
      <c r="U516" t="str">
        <f t="shared" si="52"/>
        <v>2014</v>
      </c>
      <c r="V516" t="str">
        <f t="shared" si="53"/>
        <v>July</v>
      </c>
    </row>
    <row r="517" spans="1:22" ht="60" x14ac:dyDescent="0.2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7999</v>
      </c>
      <c r="O517">
        <f t="shared" si="48"/>
        <v>25.41</v>
      </c>
      <c r="P517">
        <f t="shared" si="49"/>
        <v>725.03</v>
      </c>
      <c r="Q517" t="s">
        <v>8310</v>
      </c>
      <c r="R517" t="s">
        <v>8316</v>
      </c>
      <c r="S517" s="11">
        <f t="shared" si="50"/>
        <v>42327.490752314814</v>
      </c>
      <c r="T517" s="11">
        <f t="shared" si="51"/>
        <v>42367.490752314814</v>
      </c>
      <c r="U517" t="str">
        <f t="shared" si="52"/>
        <v>2015</v>
      </c>
      <c r="V517" t="str">
        <f t="shared" si="53"/>
        <v>November</v>
      </c>
    </row>
    <row r="518" spans="1:22" ht="45" x14ac:dyDescent="0.2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7999</v>
      </c>
      <c r="O518">
        <f t="shared" si="48"/>
        <v>0</v>
      </c>
      <c r="P518">
        <f t="shared" si="49"/>
        <v>0</v>
      </c>
      <c r="Q518" t="s">
        <v>8310</v>
      </c>
      <c r="R518" t="s">
        <v>8316</v>
      </c>
      <c r="S518" s="11">
        <f t="shared" si="50"/>
        <v>42091.778703703705</v>
      </c>
      <c r="T518" s="11">
        <f t="shared" si="51"/>
        <v>42151.778703703705</v>
      </c>
      <c r="U518" t="str">
        <f t="shared" si="52"/>
        <v>2015</v>
      </c>
      <c r="V518" t="str">
        <f t="shared" si="53"/>
        <v>March</v>
      </c>
    </row>
    <row r="519" spans="1:22" ht="75" x14ac:dyDescent="0.2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7999</v>
      </c>
      <c r="O519">
        <f t="shared" si="48"/>
        <v>1.37</v>
      </c>
      <c r="P519">
        <f t="shared" si="49"/>
        <v>68.33</v>
      </c>
      <c r="Q519" t="s">
        <v>8310</v>
      </c>
      <c r="R519" t="s">
        <v>8316</v>
      </c>
      <c r="S519" s="11">
        <f t="shared" si="50"/>
        <v>42738.615289351852</v>
      </c>
      <c r="T519" s="11">
        <f t="shared" si="51"/>
        <v>42768.615289351852</v>
      </c>
      <c r="U519" t="str">
        <f t="shared" si="52"/>
        <v>2017</v>
      </c>
      <c r="V519" t="str">
        <f t="shared" si="53"/>
        <v>January</v>
      </c>
    </row>
    <row r="520" spans="1:22" ht="75" x14ac:dyDescent="0.2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7999</v>
      </c>
      <c r="O520">
        <f t="shared" si="48"/>
        <v>0</v>
      </c>
      <c r="P520">
        <f t="shared" si="49"/>
        <v>0</v>
      </c>
      <c r="Q520" t="s">
        <v>8310</v>
      </c>
      <c r="R520" t="s">
        <v>8316</v>
      </c>
      <c r="S520" s="11">
        <f t="shared" si="50"/>
        <v>42223.616018518514</v>
      </c>
      <c r="T520" s="11">
        <f t="shared" si="51"/>
        <v>42253.615277777775</v>
      </c>
      <c r="U520" t="str">
        <f t="shared" si="52"/>
        <v>2015</v>
      </c>
      <c r="V520" t="str">
        <f t="shared" si="53"/>
        <v>August</v>
      </c>
    </row>
    <row r="521" spans="1:22" ht="60" x14ac:dyDescent="0.2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7999</v>
      </c>
      <c r="O521">
        <f t="shared" si="48"/>
        <v>22.88</v>
      </c>
      <c r="P521">
        <f t="shared" si="49"/>
        <v>39.229999999999997</v>
      </c>
      <c r="Q521" t="s">
        <v>8310</v>
      </c>
      <c r="R521" t="s">
        <v>8316</v>
      </c>
      <c r="S521" s="11">
        <f t="shared" si="50"/>
        <v>41218.391446759262</v>
      </c>
      <c r="T521" s="11">
        <f t="shared" si="51"/>
        <v>41248.391446759262</v>
      </c>
      <c r="U521" t="str">
        <f t="shared" si="52"/>
        <v>2012</v>
      </c>
      <c r="V521" t="str">
        <f t="shared" si="53"/>
        <v>November</v>
      </c>
    </row>
    <row r="522" spans="1:22" ht="75" x14ac:dyDescent="0.2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8000</v>
      </c>
      <c r="O522">
        <f t="shared" si="48"/>
        <v>102.1</v>
      </c>
      <c r="P522">
        <f t="shared" si="49"/>
        <v>150.15</v>
      </c>
      <c r="Q522" t="s">
        <v>8317</v>
      </c>
      <c r="R522" t="s">
        <v>8318</v>
      </c>
      <c r="S522" s="11">
        <f t="shared" si="50"/>
        <v>42318.702094907407</v>
      </c>
      <c r="T522" s="11">
        <f t="shared" si="51"/>
        <v>42348.702094907407</v>
      </c>
      <c r="U522" t="str">
        <f t="shared" si="52"/>
        <v>2015</v>
      </c>
      <c r="V522" t="str">
        <f t="shared" si="53"/>
        <v>November</v>
      </c>
    </row>
    <row r="523" spans="1:22" ht="75" x14ac:dyDescent="0.2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8000</v>
      </c>
      <c r="O523">
        <f t="shared" si="48"/>
        <v>104.64</v>
      </c>
      <c r="P523">
        <f t="shared" si="49"/>
        <v>93.43</v>
      </c>
      <c r="Q523" t="s">
        <v>8317</v>
      </c>
      <c r="R523" t="s">
        <v>8318</v>
      </c>
      <c r="S523" s="11">
        <f t="shared" si="50"/>
        <v>42646.092812499999</v>
      </c>
      <c r="T523" s="11">
        <f t="shared" si="51"/>
        <v>42675.207638888889</v>
      </c>
      <c r="U523" t="str">
        <f t="shared" si="52"/>
        <v>2016</v>
      </c>
      <c r="V523" t="str">
        <f t="shared" si="53"/>
        <v>October</v>
      </c>
    </row>
    <row r="524" spans="1:22" ht="60" x14ac:dyDescent="0.2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8000</v>
      </c>
      <c r="O524">
        <f t="shared" si="48"/>
        <v>114.67</v>
      </c>
      <c r="P524">
        <f t="shared" si="49"/>
        <v>110.97</v>
      </c>
      <c r="Q524" t="s">
        <v>8317</v>
      </c>
      <c r="R524" t="s">
        <v>8318</v>
      </c>
      <c r="S524" s="11">
        <f t="shared" si="50"/>
        <v>42430.040798611109</v>
      </c>
      <c r="T524" s="11">
        <f t="shared" si="51"/>
        <v>42449.999131944445</v>
      </c>
      <c r="U524" t="str">
        <f t="shared" si="52"/>
        <v>2016</v>
      </c>
      <c r="V524" t="str">
        <f t="shared" si="53"/>
        <v>March</v>
      </c>
    </row>
    <row r="525" spans="1:22" ht="75" x14ac:dyDescent="0.2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8000</v>
      </c>
      <c r="O525">
        <f t="shared" si="48"/>
        <v>120.6</v>
      </c>
      <c r="P525">
        <f t="shared" si="49"/>
        <v>71.790000000000006</v>
      </c>
      <c r="Q525" t="s">
        <v>8317</v>
      </c>
      <c r="R525" t="s">
        <v>8318</v>
      </c>
      <c r="S525" s="11">
        <f t="shared" si="50"/>
        <v>42238.13282407407</v>
      </c>
      <c r="T525" s="11">
        <f t="shared" si="51"/>
        <v>42268.13282407407</v>
      </c>
      <c r="U525" t="str">
        <f t="shared" si="52"/>
        <v>2015</v>
      </c>
      <c r="V525" t="str">
        <f t="shared" si="53"/>
        <v>August</v>
      </c>
    </row>
    <row r="526" spans="1:22" ht="75" x14ac:dyDescent="0.2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8000</v>
      </c>
      <c r="O526">
        <f t="shared" si="48"/>
        <v>108.67</v>
      </c>
      <c r="P526">
        <f t="shared" si="49"/>
        <v>29.26</v>
      </c>
      <c r="Q526" t="s">
        <v>8317</v>
      </c>
      <c r="R526" t="s">
        <v>8318</v>
      </c>
      <c r="S526" s="11">
        <f t="shared" si="50"/>
        <v>42492.717233796298</v>
      </c>
      <c r="T526" s="11">
        <f t="shared" si="51"/>
        <v>42522.717233796298</v>
      </c>
      <c r="U526" t="str">
        <f t="shared" si="52"/>
        <v>2016</v>
      </c>
      <c r="V526" t="str">
        <f t="shared" si="53"/>
        <v>May</v>
      </c>
    </row>
    <row r="527" spans="1:22" ht="75" x14ac:dyDescent="0.2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8000</v>
      </c>
      <c r="O527">
        <f t="shared" si="48"/>
        <v>100</v>
      </c>
      <c r="P527">
        <f t="shared" si="49"/>
        <v>1000</v>
      </c>
      <c r="Q527" t="s">
        <v>8317</v>
      </c>
      <c r="R527" t="s">
        <v>8318</v>
      </c>
      <c r="S527" s="11">
        <f t="shared" si="50"/>
        <v>41850.400937500002</v>
      </c>
      <c r="T527" s="11">
        <f t="shared" si="51"/>
        <v>41895.400937500002</v>
      </c>
      <c r="U527" t="str">
        <f t="shared" si="52"/>
        <v>2014</v>
      </c>
      <c r="V527" t="str">
        <f t="shared" si="53"/>
        <v>July</v>
      </c>
    </row>
    <row r="528" spans="1:22" ht="60" x14ac:dyDescent="0.2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8000</v>
      </c>
      <c r="O528">
        <f t="shared" si="48"/>
        <v>114</v>
      </c>
      <c r="P528">
        <f t="shared" si="49"/>
        <v>74.349999999999994</v>
      </c>
      <c r="Q528" t="s">
        <v>8317</v>
      </c>
      <c r="R528" t="s">
        <v>8318</v>
      </c>
      <c r="S528" s="11">
        <f t="shared" si="50"/>
        <v>42192.591944444444</v>
      </c>
      <c r="T528" s="11">
        <f t="shared" si="51"/>
        <v>42223.708333333328</v>
      </c>
      <c r="U528" t="str">
        <f t="shared" si="52"/>
        <v>2015</v>
      </c>
      <c r="V528" t="str">
        <f t="shared" si="53"/>
        <v>July</v>
      </c>
    </row>
    <row r="529" spans="1:22" ht="75" x14ac:dyDescent="0.2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8000</v>
      </c>
      <c r="O529">
        <f t="shared" si="48"/>
        <v>100.85</v>
      </c>
      <c r="P529">
        <f t="shared" si="49"/>
        <v>63.83</v>
      </c>
      <c r="Q529" t="s">
        <v>8317</v>
      </c>
      <c r="R529" t="s">
        <v>8318</v>
      </c>
      <c r="S529" s="11">
        <f t="shared" si="50"/>
        <v>42753.205625000002</v>
      </c>
      <c r="T529" s="11">
        <f t="shared" si="51"/>
        <v>42783.670138888891</v>
      </c>
      <c r="U529" t="str">
        <f t="shared" si="52"/>
        <v>2017</v>
      </c>
      <c r="V529" t="str">
        <f t="shared" si="53"/>
        <v>January</v>
      </c>
    </row>
    <row r="530" spans="1:22" ht="30" x14ac:dyDescent="0.2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8000</v>
      </c>
      <c r="O530">
        <f t="shared" si="48"/>
        <v>115.65</v>
      </c>
      <c r="P530">
        <f t="shared" si="49"/>
        <v>44.33</v>
      </c>
      <c r="Q530" t="s">
        <v>8317</v>
      </c>
      <c r="R530" t="s">
        <v>8318</v>
      </c>
      <c r="S530" s="11">
        <f t="shared" si="50"/>
        <v>42155.920219907406</v>
      </c>
      <c r="T530" s="11">
        <f t="shared" si="51"/>
        <v>42176.888888888891</v>
      </c>
      <c r="U530" t="str">
        <f t="shared" si="52"/>
        <v>2015</v>
      </c>
      <c r="V530" t="str">
        <f t="shared" si="53"/>
        <v>May</v>
      </c>
    </row>
    <row r="531" spans="1:22" ht="75" x14ac:dyDescent="0.2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8000</v>
      </c>
      <c r="O531">
        <f t="shared" si="48"/>
        <v>130.41999999999999</v>
      </c>
      <c r="P531">
        <f t="shared" si="49"/>
        <v>86.94</v>
      </c>
      <c r="Q531" t="s">
        <v>8317</v>
      </c>
      <c r="R531" t="s">
        <v>8318</v>
      </c>
      <c r="S531" s="11">
        <f t="shared" si="50"/>
        <v>42725.031180555554</v>
      </c>
      <c r="T531" s="11">
        <f t="shared" si="51"/>
        <v>42746.208333333328</v>
      </c>
      <c r="U531" t="str">
        <f t="shared" si="52"/>
        <v>2016</v>
      </c>
      <c r="V531" t="str">
        <f t="shared" si="53"/>
        <v>December</v>
      </c>
    </row>
    <row r="532" spans="1:22" ht="75" x14ac:dyDescent="0.2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8000</v>
      </c>
      <c r="O532">
        <f t="shared" si="48"/>
        <v>107.78</v>
      </c>
      <c r="P532">
        <f t="shared" si="49"/>
        <v>126.55</v>
      </c>
      <c r="Q532" t="s">
        <v>8317</v>
      </c>
      <c r="R532" t="s">
        <v>8318</v>
      </c>
      <c r="S532" s="11">
        <f t="shared" si="50"/>
        <v>42157.591064814813</v>
      </c>
      <c r="T532" s="11">
        <f t="shared" si="51"/>
        <v>42179.083333333328</v>
      </c>
      <c r="U532" t="str">
        <f t="shared" si="52"/>
        <v>2015</v>
      </c>
      <c r="V532" t="str">
        <f t="shared" si="53"/>
        <v>June</v>
      </c>
    </row>
    <row r="533" spans="1:22" ht="75" x14ac:dyDescent="0.2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8000</v>
      </c>
      <c r="O533">
        <f t="shared" si="48"/>
        <v>100</v>
      </c>
      <c r="P533">
        <f t="shared" si="49"/>
        <v>129.03</v>
      </c>
      <c r="Q533" t="s">
        <v>8317</v>
      </c>
      <c r="R533" t="s">
        <v>8318</v>
      </c>
      <c r="S533" s="11">
        <f t="shared" si="50"/>
        <v>42676.065150462964</v>
      </c>
      <c r="T533" s="11">
        <f t="shared" si="51"/>
        <v>42721.290972222225</v>
      </c>
      <c r="U533" t="str">
        <f t="shared" si="52"/>
        <v>2016</v>
      </c>
      <c r="V533" t="str">
        <f t="shared" si="53"/>
        <v>November</v>
      </c>
    </row>
    <row r="534" spans="1:22" ht="75" x14ac:dyDescent="0.2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8000</v>
      </c>
      <c r="O534">
        <f t="shared" si="48"/>
        <v>123.25</v>
      </c>
      <c r="P534">
        <f t="shared" si="49"/>
        <v>71.239999999999995</v>
      </c>
      <c r="Q534" t="s">
        <v>8317</v>
      </c>
      <c r="R534" t="s">
        <v>8318</v>
      </c>
      <c r="S534" s="11">
        <f t="shared" si="50"/>
        <v>42473.007037037038</v>
      </c>
      <c r="T534" s="11">
        <f t="shared" si="51"/>
        <v>42503.007037037038</v>
      </c>
      <c r="U534" t="str">
        <f t="shared" si="52"/>
        <v>2016</v>
      </c>
      <c r="V534" t="str">
        <f t="shared" si="53"/>
        <v>April</v>
      </c>
    </row>
    <row r="535" spans="1:22" ht="75" x14ac:dyDescent="0.2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8000</v>
      </c>
      <c r="O535">
        <f t="shared" si="48"/>
        <v>100.2</v>
      </c>
      <c r="P535">
        <f t="shared" si="49"/>
        <v>117.88</v>
      </c>
      <c r="Q535" t="s">
        <v>8317</v>
      </c>
      <c r="R535" t="s">
        <v>8318</v>
      </c>
      <c r="S535" s="11">
        <f t="shared" si="50"/>
        <v>42482.43478009259</v>
      </c>
      <c r="T535" s="11">
        <f t="shared" si="51"/>
        <v>42506.43478009259</v>
      </c>
      <c r="U535" t="str">
        <f t="shared" si="52"/>
        <v>2016</v>
      </c>
      <c r="V535" t="str">
        <f t="shared" si="53"/>
        <v>April</v>
      </c>
    </row>
    <row r="536" spans="1:22" ht="60" x14ac:dyDescent="0.2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8000</v>
      </c>
      <c r="O536">
        <f t="shared" si="48"/>
        <v>104.67</v>
      </c>
      <c r="P536">
        <f t="shared" si="49"/>
        <v>327.08</v>
      </c>
      <c r="Q536" t="s">
        <v>8317</v>
      </c>
      <c r="R536" t="s">
        <v>8318</v>
      </c>
      <c r="S536" s="11">
        <f t="shared" si="50"/>
        <v>42270.810995370368</v>
      </c>
      <c r="T536" s="11">
        <f t="shared" si="51"/>
        <v>42309.958333333328</v>
      </c>
      <c r="U536" t="str">
        <f t="shared" si="52"/>
        <v>2015</v>
      </c>
      <c r="V536" t="str">
        <f t="shared" si="53"/>
        <v>September</v>
      </c>
    </row>
    <row r="537" spans="1:22" ht="60" x14ac:dyDescent="0.2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8000</v>
      </c>
      <c r="O537">
        <f t="shared" si="48"/>
        <v>102.5</v>
      </c>
      <c r="P537">
        <f t="shared" si="49"/>
        <v>34.75</v>
      </c>
      <c r="Q537" t="s">
        <v>8317</v>
      </c>
      <c r="R537" t="s">
        <v>8318</v>
      </c>
      <c r="S537" s="11">
        <f t="shared" si="50"/>
        <v>42711.545196759253</v>
      </c>
      <c r="T537" s="11">
        <f t="shared" si="51"/>
        <v>42741.545196759253</v>
      </c>
      <c r="U537" t="str">
        <f t="shared" si="52"/>
        <v>2016</v>
      </c>
      <c r="V537" t="str">
        <f t="shared" si="53"/>
        <v>December</v>
      </c>
    </row>
    <row r="538" spans="1:22" ht="75" x14ac:dyDescent="0.2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8000</v>
      </c>
      <c r="O538">
        <f t="shared" si="48"/>
        <v>118.26</v>
      </c>
      <c r="P538">
        <f t="shared" si="49"/>
        <v>100.06</v>
      </c>
      <c r="Q538" t="s">
        <v>8317</v>
      </c>
      <c r="R538" t="s">
        <v>8318</v>
      </c>
      <c r="S538" s="11">
        <f t="shared" si="50"/>
        <v>42179.344988425932</v>
      </c>
      <c r="T538" s="11">
        <f t="shared" si="51"/>
        <v>42219.75</v>
      </c>
      <c r="U538" t="str">
        <f t="shared" si="52"/>
        <v>2015</v>
      </c>
      <c r="V538" t="str">
        <f t="shared" si="53"/>
        <v>June</v>
      </c>
    </row>
    <row r="539" spans="1:22" ht="75" x14ac:dyDescent="0.2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8000</v>
      </c>
      <c r="O539">
        <f t="shared" si="48"/>
        <v>120.5</v>
      </c>
      <c r="P539">
        <f t="shared" si="49"/>
        <v>40.85</v>
      </c>
      <c r="Q539" t="s">
        <v>8317</v>
      </c>
      <c r="R539" t="s">
        <v>8318</v>
      </c>
      <c r="S539" s="11">
        <f t="shared" si="50"/>
        <v>42282.768414351856</v>
      </c>
      <c r="T539" s="11">
        <f t="shared" si="51"/>
        <v>42312.810081018513</v>
      </c>
      <c r="U539" t="str">
        <f t="shared" si="52"/>
        <v>2015</v>
      </c>
      <c r="V539" t="str">
        <f t="shared" si="53"/>
        <v>October</v>
      </c>
    </row>
    <row r="540" spans="1:22" ht="75" x14ac:dyDescent="0.2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8000</v>
      </c>
      <c r="O540">
        <f t="shared" si="48"/>
        <v>302.42</v>
      </c>
      <c r="P540">
        <f t="shared" si="49"/>
        <v>252.02</v>
      </c>
      <c r="Q540" t="s">
        <v>8317</v>
      </c>
      <c r="R540" t="s">
        <v>8318</v>
      </c>
      <c r="S540" s="11">
        <f t="shared" si="50"/>
        <v>42473.794710648144</v>
      </c>
      <c r="T540" s="11">
        <f t="shared" si="51"/>
        <v>42503.794710648144</v>
      </c>
      <c r="U540" t="str">
        <f t="shared" si="52"/>
        <v>2016</v>
      </c>
      <c r="V540" t="str">
        <f t="shared" si="53"/>
        <v>April</v>
      </c>
    </row>
    <row r="541" spans="1:22" ht="60" x14ac:dyDescent="0.2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8000</v>
      </c>
      <c r="O541">
        <f t="shared" si="48"/>
        <v>100.64</v>
      </c>
      <c r="P541">
        <f t="shared" si="49"/>
        <v>25.16</v>
      </c>
      <c r="Q541" t="s">
        <v>8317</v>
      </c>
      <c r="R541" t="s">
        <v>8318</v>
      </c>
      <c r="S541" s="11">
        <f t="shared" si="50"/>
        <v>42535.049849537041</v>
      </c>
      <c r="T541" s="11">
        <f t="shared" si="51"/>
        <v>42556.049849537041</v>
      </c>
      <c r="U541" t="str">
        <f t="shared" si="52"/>
        <v>2016</v>
      </c>
      <c r="V541" t="str">
        <f t="shared" si="53"/>
        <v>June</v>
      </c>
    </row>
    <row r="542" spans="1:22" ht="75" x14ac:dyDescent="0.2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8001</v>
      </c>
      <c r="O542">
        <f t="shared" si="48"/>
        <v>0.01</v>
      </c>
      <c r="P542">
        <f t="shared" si="49"/>
        <v>1</v>
      </c>
      <c r="Q542" t="s">
        <v>8319</v>
      </c>
      <c r="R542" t="s">
        <v>8320</v>
      </c>
      <c r="S542" s="11">
        <f t="shared" si="50"/>
        <v>42009.817199074074</v>
      </c>
      <c r="T542" s="11">
        <f t="shared" si="51"/>
        <v>42039.817199074074</v>
      </c>
      <c r="U542" t="str">
        <f t="shared" si="52"/>
        <v>2015</v>
      </c>
      <c r="V542" t="str">
        <f t="shared" si="53"/>
        <v>January</v>
      </c>
    </row>
    <row r="543" spans="1:22" ht="60" x14ac:dyDescent="0.2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8001</v>
      </c>
      <c r="O543">
        <f t="shared" si="48"/>
        <v>0.56000000000000005</v>
      </c>
      <c r="P543">
        <f t="shared" si="49"/>
        <v>25</v>
      </c>
      <c r="Q543" t="s">
        <v>8319</v>
      </c>
      <c r="R543" t="s">
        <v>8320</v>
      </c>
      <c r="S543" s="11">
        <f t="shared" si="50"/>
        <v>42276.046689814815</v>
      </c>
      <c r="T543" s="11">
        <f t="shared" si="51"/>
        <v>42306.046689814815</v>
      </c>
      <c r="U543" t="str">
        <f t="shared" si="52"/>
        <v>2015</v>
      </c>
      <c r="V543" t="str">
        <f t="shared" si="53"/>
        <v>September</v>
      </c>
    </row>
    <row r="544" spans="1:22" ht="75" x14ac:dyDescent="0.2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8001</v>
      </c>
      <c r="O544">
        <f t="shared" si="48"/>
        <v>0</v>
      </c>
      <c r="P544">
        <f t="shared" si="49"/>
        <v>1</v>
      </c>
      <c r="Q544" t="s">
        <v>8319</v>
      </c>
      <c r="R544" t="s">
        <v>8320</v>
      </c>
      <c r="S544" s="11">
        <f t="shared" si="50"/>
        <v>42433.737453703703</v>
      </c>
      <c r="T544" s="11">
        <f t="shared" si="51"/>
        <v>42493.695787037039</v>
      </c>
      <c r="U544" t="str">
        <f t="shared" si="52"/>
        <v>2016</v>
      </c>
      <c r="V544" t="str">
        <f t="shared" si="53"/>
        <v>March</v>
      </c>
    </row>
    <row r="545" spans="1:22" ht="75" x14ac:dyDescent="0.2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8001</v>
      </c>
      <c r="O545">
        <f t="shared" si="48"/>
        <v>0.32</v>
      </c>
      <c r="P545">
        <f t="shared" si="49"/>
        <v>35</v>
      </c>
      <c r="Q545" t="s">
        <v>8319</v>
      </c>
      <c r="R545" t="s">
        <v>8320</v>
      </c>
      <c r="S545" s="11">
        <f t="shared" si="50"/>
        <v>41914.092152777775</v>
      </c>
      <c r="T545" s="11">
        <f t="shared" si="51"/>
        <v>41944.092152777775</v>
      </c>
      <c r="U545" t="str">
        <f t="shared" si="52"/>
        <v>2014</v>
      </c>
      <c r="V545" t="str">
        <f t="shared" si="53"/>
        <v>October</v>
      </c>
    </row>
    <row r="546" spans="1:22" ht="75" x14ac:dyDescent="0.2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8001</v>
      </c>
      <c r="O546">
        <f t="shared" si="48"/>
        <v>1.2</v>
      </c>
      <c r="P546">
        <f t="shared" si="49"/>
        <v>3</v>
      </c>
      <c r="Q546" t="s">
        <v>8319</v>
      </c>
      <c r="R546" t="s">
        <v>8320</v>
      </c>
      <c r="S546" s="11">
        <f t="shared" si="50"/>
        <v>42525.656944444447</v>
      </c>
      <c r="T546" s="11">
        <f t="shared" si="51"/>
        <v>42555.656944444447</v>
      </c>
      <c r="U546" t="str">
        <f t="shared" si="52"/>
        <v>2016</v>
      </c>
      <c r="V546" t="str">
        <f t="shared" si="53"/>
        <v>June</v>
      </c>
    </row>
    <row r="547" spans="1:22" ht="75" x14ac:dyDescent="0.2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8001</v>
      </c>
      <c r="O547">
        <f t="shared" si="48"/>
        <v>27.38</v>
      </c>
      <c r="P547">
        <f t="shared" si="49"/>
        <v>402.71</v>
      </c>
      <c r="Q547" t="s">
        <v>8319</v>
      </c>
      <c r="R547" t="s">
        <v>8320</v>
      </c>
      <c r="S547" s="11">
        <f t="shared" si="50"/>
        <v>42283.592465277776</v>
      </c>
      <c r="T547" s="11">
        <f t="shared" si="51"/>
        <v>42323.634131944447</v>
      </c>
      <c r="U547" t="str">
        <f t="shared" si="52"/>
        <v>2015</v>
      </c>
      <c r="V547" t="str">
        <f t="shared" si="53"/>
        <v>October</v>
      </c>
    </row>
    <row r="548" spans="1:22" ht="75" x14ac:dyDescent="0.2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8001</v>
      </c>
      <c r="O548">
        <f t="shared" si="48"/>
        <v>0.09</v>
      </c>
      <c r="P548">
        <f t="shared" si="49"/>
        <v>26</v>
      </c>
      <c r="Q548" t="s">
        <v>8319</v>
      </c>
      <c r="R548" t="s">
        <v>8320</v>
      </c>
      <c r="S548" s="11">
        <f t="shared" si="50"/>
        <v>42249.667997685188</v>
      </c>
      <c r="T548" s="11">
        <f t="shared" si="51"/>
        <v>42294.667997685188</v>
      </c>
      <c r="U548" t="str">
        <f t="shared" si="52"/>
        <v>2015</v>
      </c>
      <c r="V548" t="str">
        <f t="shared" si="53"/>
        <v>September</v>
      </c>
    </row>
    <row r="549" spans="1:22" ht="75" x14ac:dyDescent="0.2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8001</v>
      </c>
      <c r="O549">
        <f t="shared" si="48"/>
        <v>0</v>
      </c>
      <c r="P549">
        <f t="shared" si="49"/>
        <v>0</v>
      </c>
      <c r="Q549" t="s">
        <v>8319</v>
      </c>
      <c r="R549" t="s">
        <v>8320</v>
      </c>
      <c r="S549" s="11">
        <f t="shared" si="50"/>
        <v>42380.696342592593</v>
      </c>
      <c r="T549" s="11">
        <f t="shared" si="51"/>
        <v>42410.696342592593</v>
      </c>
      <c r="U549" t="str">
        <f t="shared" si="52"/>
        <v>2016</v>
      </c>
      <c r="V549" t="str">
        <f t="shared" si="53"/>
        <v>January</v>
      </c>
    </row>
    <row r="550" spans="1:22" ht="75" x14ac:dyDescent="0.2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8001</v>
      </c>
      <c r="O550">
        <f t="shared" si="48"/>
        <v>0.09</v>
      </c>
      <c r="P550">
        <f t="shared" si="49"/>
        <v>9</v>
      </c>
      <c r="Q550" t="s">
        <v>8319</v>
      </c>
      <c r="R550" t="s">
        <v>8320</v>
      </c>
      <c r="S550" s="11">
        <f t="shared" si="50"/>
        <v>42276.903333333335</v>
      </c>
      <c r="T550" s="11">
        <f t="shared" si="51"/>
        <v>42306.903333333335</v>
      </c>
      <c r="U550" t="str">
        <f t="shared" si="52"/>
        <v>2015</v>
      </c>
      <c r="V550" t="str">
        <f t="shared" si="53"/>
        <v>September</v>
      </c>
    </row>
    <row r="551" spans="1:22" ht="75" x14ac:dyDescent="0.2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8001</v>
      </c>
      <c r="O551">
        <f t="shared" si="48"/>
        <v>2.72</v>
      </c>
      <c r="P551">
        <f t="shared" si="49"/>
        <v>8.5</v>
      </c>
      <c r="Q551" t="s">
        <v>8319</v>
      </c>
      <c r="R551" t="s">
        <v>8320</v>
      </c>
      <c r="S551" s="11">
        <f t="shared" si="50"/>
        <v>42163.636828703704</v>
      </c>
      <c r="T551" s="11">
        <f t="shared" si="51"/>
        <v>42193.636828703704</v>
      </c>
      <c r="U551" t="str">
        <f t="shared" si="52"/>
        <v>2015</v>
      </c>
      <c r="V551" t="str">
        <f t="shared" si="53"/>
        <v>June</v>
      </c>
    </row>
    <row r="552" spans="1:22" ht="75" x14ac:dyDescent="0.2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8001</v>
      </c>
      <c r="O552">
        <f t="shared" si="48"/>
        <v>0.7</v>
      </c>
      <c r="P552">
        <f t="shared" si="49"/>
        <v>8.75</v>
      </c>
      <c r="Q552" t="s">
        <v>8319</v>
      </c>
      <c r="R552" t="s">
        <v>8320</v>
      </c>
      <c r="S552" s="11">
        <f t="shared" si="50"/>
        <v>42753.678761574076</v>
      </c>
      <c r="T552" s="11">
        <f t="shared" si="51"/>
        <v>42766.208333333328</v>
      </c>
      <c r="U552" t="str">
        <f t="shared" si="52"/>
        <v>2017</v>
      </c>
      <c r="V552" t="str">
        <f t="shared" si="53"/>
        <v>January</v>
      </c>
    </row>
    <row r="553" spans="1:22" ht="75" x14ac:dyDescent="0.2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8001</v>
      </c>
      <c r="O553">
        <f t="shared" si="48"/>
        <v>5.04</v>
      </c>
      <c r="P553">
        <f t="shared" si="49"/>
        <v>135.04</v>
      </c>
      <c r="Q553" t="s">
        <v>8319</v>
      </c>
      <c r="R553" t="s">
        <v>8320</v>
      </c>
      <c r="S553" s="11">
        <f t="shared" si="50"/>
        <v>42173.275740740741</v>
      </c>
      <c r="T553" s="11">
        <f t="shared" si="51"/>
        <v>42217.745138888888</v>
      </c>
      <c r="U553" t="str">
        <f t="shared" si="52"/>
        <v>2015</v>
      </c>
      <c r="V553" t="str">
        <f t="shared" si="53"/>
        <v>June</v>
      </c>
    </row>
    <row r="554" spans="1:22" ht="60" x14ac:dyDescent="0.2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8001</v>
      </c>
      <c r="O554">
        <f t="shared" si="48"/>
        <v>0</v>
      </c>
      <c r="P554">
        <f t="shared" si="49"/>
        <v>0</v>
      </c>
      <c r="Q554" t="s">
        <v>8319</v>
      </c>
      <c r="R554" t="s">
        <v>8320</v>
      </c>
      <c r="S554" s="11">
        <f t="shared" si="50"/>
        <v>42318.616851851853</v>
      </c>
      <c r="T554" s="11">
        <f t="shared" si="51"/>
        <v>42378.616851851853</v>
      </c>
      <c r="U554" t="str">
        <f t="shared" si="52"/>
        <v>2015</v>
      </c>
      <c r="V554" t="str">
        <f t="shared" si="53"/>
        <v>November</v>
      </c>
    </row>
    <row r="555" spans="1:22" ht="60" x14ac:dyDescent="0.2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8001</v>
      </c>
      <c r="O555">
        <f t="shared" si="48"/>
        <v>0.49</v>
      </c>
      <c r="P555">
        <f t="shared" si="49"/>
        <v>20.5</v>
      </c>
      <c r="Q555" t="s">
        <v>8319</v>
      </c>
      <c r="R555" t="s">
        <v>8320</v>
      </c>
      <c r="S555" s="11">
        <f t="shared" si="50"/>
        <v>41927.71980324074</v>
      </c>
      <c r="T555" s="11">
        <f t="shared" si="51"/>
        <v>41957.761469907404</v>
      </c>
      <c r="U555" t="str">
        <f t="shared" si="52"/>
        <v>2014</v>
      </c>
      <c r="V555" t="str">
        <f t="shared" si="53"/>
        <v>October</v>
      </c>
    </row>
    <row r="556" spans="1:22" ht="75" x14ac:dyDescent="0.2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8001</v>
      </c>
      <c r="O556">
        <f t="shared" si="48"/>
        <v>36.590000000000003</v>
      </c>
      <c r="P556">
        <f t="shared" si="49"/>
        <v>64.36</v>
      </c>
      <c r="Q556" t="s">
        <v>8319</v>
      </c>
      <c r="R556" t="s">
        <v>8320</v>
      </c>
      <c r="S556" s="11">
        <f t="shared" si="50"/>
        <v>41901.684861111113</v>
      </c>
      <c r="T556" s="11">
        <f t="shared" si="51"/>
        <v>41931.684861111113</v>
      </c>
      <c r="U556" t="str">
        <f t="shared" si="52"/>
        <v>2014</v>
      </c>
      <c r="V556" t="str">
        <f t="shared" si="53"/>
        <v>September</v>
      </c>
    </row>
    <row r="557" spans="1:22" ht="75" x14ac:dyDescent="0.2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8001</v>
      </c>
      <c r="O557">
        <f t="shared" si="48"/>
        <v>0</v>
      </c>
      <c r="P557">
        <f t="shared" si="49"/>
        <v>0</v>
      </c>
      <c r="Q557" t="s">
        <v>8319</v>
      </c>
      <c r="R557" t="s">
        <v>8320</v>
      </c>
      <c r="S557" s="11">
        <f t="shared" si="50"/>
        <v>42503.353506944448</v>
      </c>
      <c r="T557" s="11">
        <f t="shared" si="51"/>
        <v>42533.353506944448</v>
      </c>
      <c r="U557" t="str">
        <f t="shared" si="52"/>
        <v>2016</v>
      </c>
      <c r="V557" t="str">
        <f t="shared" si="53"/>
        <v>May</v>
      </c>
    </row>
    <row r="558" spans="1:22" ht="45" x14ac:dyDescent="0.2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8001</v>
      </c>
      <c r="O558">
        <f t="shared" si="48"/>
        <v>2.5</v>
      </c>
      <c r="P558">
        <f t="shared" si="49"/>
        <v>200</v>
      </c>
      <c r="Q558" t="s">
        <v>8319</v>
      </c>
      <c r="R558" t="s">
        <v>8320</v>
      </c>
      <c r="S558" s="11">
        <f t="shared" si="50"/>
        <v>42345.860150462962</v>
      </c>
      <c r="T558" s="11">
        <f t="shared" si="51"/>
        <v>42375.860150462962</v>
      </c>
      <c r="U558" t="str">
        <f t="shared" si="52"/>
        <v>2015</v>
      </c>
      <c r="V558" t="str">
        <f t="shared" si="53"/>
        <v>December</v>
      </c>
    </row>
    <row r="559" spans="1:22" ht="75" x14ac:dyDescent="0.2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8001</v>
      </c>
      <c r="O559">
        <f t="shared" si="48"/>
        <v>0.91</v>
      </c>
      <c r="P559">
        <f t="shared" si="49"/>
        <v>68.3</v>
      </c>
      <c r="Q559" t="s">
        <v>8319</v>
      </c>
      <c r="R559" t="s">
        <v>8320</v>
      </c>
      <c r="S559" s="11">
        <f t="shared" si="50"/>
        <v>42676.942164351851</v>
      </c>
      <c r="T559" s="11">
        <f t="shared" si="51"/>
        <v>42706.983831018515</v>
      </c>
      <c r="U559" t="str">
        <f t="shared" si="52"/>
        <v>2016</v>
      </c>
      <c r="V559" t="str">
        <f t="shared" si="53"/>
        <v>November</v>
      </c>
    </row>
    <row r="560" spans="1:22" ht="75" x14ac:dyDescent="0.2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8001</v>
      </c>
      <c r="O560">
        <f t="shared" si="48"/>
        <v>0</v>
      </c>
      <c r="P560">
        <f t="shared" si="49"/>
        <v>0</v>
      </c>
      <c r="Q560" t="s">
        <v>8319</v>
      </c>
      <c r="R560" t="s">
        <v>8320</v>
      </c>
      <c r="S560" s="11">
        <f t="shared" si="50"/>
        <v>42057.883159722223</v>
      </c>
      <c r="T560" s="11">
        <f t="shared" si="51"/>
        <v>42087.841493055559</v>
      </c>
      <c r="U560" t="str">
        <f t="shared" si="52"/>
        <v>2015</v>
      </c>
      <c r="V560" t="str">
        <f t="shared" si="53"/>
        <v>February</v>
      </c>
    </row>
    <row r="561" spans="1:22" ht="75" x14ac:dyDescent="0.2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8001</v>
      </c>
      <c r="O561">
        <f t="shared" si="48"/>
        <v>0.02</v>
      </c>
      <c r="P561">
        <f t="shared" si="49"/>
        <v>50</v>
      </c>
      <c r="Q561" t="s">
        <v>8319</v>
      </c>
      <c r="R561" t="s">
        <v>8320</v>
      </c>
      <c r="S561" s="11">
        <f t="shared" si="50"/>
        <v>42321.283101851848</v>
      </c>
      <c r="T561" s="11">
        <f t="shared" si="51"/>
        <v>42351.283101851848</v>
      </c>
      <c r="U561" t="str">
        <f t="shared" si="52"/>
        <v>2015</v>
      </c>
      <c r="V561" t="str">
        <f t="shared" si="53"/>
        <v>November</v>
      </c>
    </row>
    <row r="562" spans="1:22" ht="75" x14ac:dyDescent="0.2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8001</v>
      </c>
      <c r="O562">
        <f t="shared" si="48"/>
        <v>0.01</v>
      </c>
      <c r="P562">
        <f t="shared" si="49"/>
        <v>4</v>
      </c>
      <c r="Q562" t="s">
        <v>8319</v>
      </c>
      <c r="R562" t="s">
        <v>8320</v>
      </c>
      <c r="S562" s="11">
        <f t="shared" si="50"/>
        <v>41960.771354166667</v>
      </c>
      <c r="T562" s="11">
        <f t="shared" si="51"/>
        <v>41990.771354166667</v>
      </c>
      <c r="U562" t="str">
        <f t="shared" si="52"/>
        <v>2014</v>
      </c>
      <c r="V562" t="str">
        <f t="shared" si="53"/>
        <v>November</v>
      </c>
    </row>
    <row r="563" spans="1:22" ht="75" x14ac:dyDescent="0.2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8001</v>
      </c>
      <c r="O563">
        <f t="shared" si="48"/>
        <v>0.37</v>
      </c>
      <c r="P563">
        <f t="shared" si="49"/>
        <v>27.5</v>
      </c>
      <c r="Q563" t="s">
        <v>8319</v>
      </c>
      <c r="R563" t="s">
        <v>8320</v>
      </c>
      <c r="S563" s="11">
        <f t="shared" si="50"/>
        <v>42268.658715277779</v>
      </c>
      <c r="T563" s="11">
        <f t="shared" si="51"/>
        <v>42303.658715277779</v>
      </c>
      <c r="U563" t="str">
        <f t="shared" si="52"/>
        <v>2015</v>
      </c>
      <c r="V563" t="str">
        <f t="shared" si="53"/>
        <v>September</v>
      </c>
    </row>
    <row r="564" spans="1:22" ht="75" x14ac:dyDescent="0.2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8001</v>
      </c>
      <c r="O564">
        <f t="shared" si="48"/>
        <v>0</v>
      </c>
      <c r="P564">
        <f t="shared" si="49"/>
        <v>0</v>
      </c>
      <c r="Q564" t="s">
        <v>8319</v>
      </c>
      <c r="R564" t="s">
        <v>8320</v>
      </c>
      <c r="S564" s="11">
        <f t="shared" si="50"/>
        <v>42692.389062500006</v>
      </c>
      <c r="T564" s="11">
        <f t="shared" si="51"/>
        <v>42722.389062500006</v>
      </c>
      <c r="U564" t="str">
        <f t="shared" si="52"/>
        <v>2016</v>
      </c>
      <c r="V564" t="str">
        <f t="shared" si="53"/>
        <v>November</v>
      </c>
    </row>
    <row r="565" spans="1:22" ht="60" x14ac:dyDescent="0.2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8001</v>
      </c>
      <c r="O565">
        <f t="shared" si="48"/>
        <v>0.09</v>
      </c>
      <c r="P565">
        <f t="shared" si="49"/>
        <v>34</v>
      </c>
      <c r="Q565" t="s">
        <v>8319</v>
      </c>
      <c r="R565" t="s">
        <v>8320</v>
      </c>
      <c r="S565" s="11">
        <f t="shared" si="50"/>
        <v>42022.069988425923</v>
      </c>
      <c r="T565" s="11">
        <f t="shared" si="51"/>
        <v>42052.069988425923</v>
      </c>
      <c r="U565" t="str">
        <f t="shared" si="52"/>
        <v>2015</v>
      </c>
      <c r="V565" t="str">
        <f t="shared" si="53"/>
        <v>January</v>
      </c>
    </row>
    <row r="566" spans="1:22" ht="75" x14ac:dyDescent="0.2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8001</v>
      </c>
      <c r="O566">
        <f t="shared" si="48"/>
        <v>0.01</v>
      </c>
      <c r="P566">
        <f t="shared" si="49"/>
        <v>1</v>
      </c>
      <c r="Q566" t="s">
        <v>8319</v>
      </c>
      <c r="R566" t="s">
        <v>8320</v>
      </c>
      <c r="S566" s="11">
        <f t="shared" si="50"/>
        <v>42411.942997685182</v>
      </c>
      <c r="T566" s="11">
        <f t="shared" si="51"/>
        <v>42441.942997685182</v>
      </c>
      <c r="U566" t="str">
        <f t="shared" si="52"/>
        <v>2016</v>
      </c>
      <c r="V566" t="str">
        <f t="shared" si="53"/>
        <v>February</v>
      </c>
    </row>
    <row r="567" spans="1:22" ht="75" x14ac:dyDescent="0.2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8001</v>
      </c>
      <c r="O567">
        <f t="shared" si="48"/>
        <v>0</v>
      </c>
      <c r="P567">
        <f t="shared" si="49"/>
        <v>0</v>
      </c>
      <c r="Q567" t="s">
        <v>8319</v>
      </c>
      <c r="R567" t="s">
        <v>8320</v>
      </c>
      <c r="S567" s="11">
        <f t="shared" si="50"/>
        <v>42165.785289351858</v>
      </c>
      <c r="T567" s="11">
        <f t="shared" si="51"/>
        <v>42195.785289351858</v>
      </c>
      <c r="U567" t="str">
        <f t="shared" si="52"/>
        <v>2015</v>
      </c>
      <c r="V567" t="str">
        <f t="shared" si="53"/>
        <v>June</v>
      </c>
    </row>
    <row r="568" spans="1:22" ht="75" x14ac:dyDescent="0.2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8001</v>
      </c>
      <c r="O568">
        <f t="shared" si="48"/>
        <v>0.02</v>
      </c>
      <c r="P568">
        <f t="shared" si="49"/>
        <v>1</v>
      </c>
      <c r="Q568" t="s">
        <v>8319</v>
      </c>
      <c r="R568" t="s">
        <v>8320</v>
      </c>
      <c r="S568" s="11">
        <f t="shared" si="50"/>
        <v>42535.68440972222</v>
      </c>
      <c r="T568" s="11">
        <f t="shared" si="51"/>
        <v>42565.68440972222</v>
      </c>
      <c r="U568" t="str">
        <f t="shared" si="52"/>
        <v>2016</v>
      </c>
      <c r="V568" t="str">
        <f t="shared" si="53"/>
        <v>June</v>
      </c>
    </row>
    <row r="569" spans="1:22" ht="75" x14ac:dyDescent="0.2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8001</v>
      </c>
      <c r="O569">
        <f t="shared" si="48"/>
        <v>0</v>
      </c>
      <c r="P569">
        <f t="shared" si="49"/>
        <v>0</v>
      </c>
      <c r="Q569" t="s">
        <v>8319</v>
      </c>
      <c r="R569" t="s">
        <v>8320</v>
      </c>
      <c r="S569" s="11">
        <f t="shared" si="50"/>
        <v>41975.842523148152</v>
      </c>
      <c r="T569" s="11">
        <f t="shared" si="51"/>
        <v>42005.842523148152</v>
      </c>
      <c r="U569" t="str">
        <f t="shared" si="52"/>
        <v>2014</v>
      </c>
      <c r="V569" t="str">
        <f t="shared" si="53"/>
        <v>December</v>
      </c>
    </row>
    <row r="570" spans="1:22" ht="90" x14ac:dyDescent="0.2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8001</v>
      </c>
      <c r="O570">
        <f t="shared" si="48"/>
        <v>1</v>
      </c>
      <c r="P570">
        <f t="shared" si="49"/>
        <v>49</v>
      </c>
      <c r="Q570" t="s">
        <v>8319</v>
      </c>
      <c r="R570" t="s">
        <v>8320</v>
      </c>
      <c r="S570" s="11">
        <f t="shared" si="50"/>
        <v>42348.9215625</v>
      </c>
      <c r="T570" s="11">
        <f t="shared" si="51"/>
        <v>42385.458333333328</v>
      </c>
      <c r="U570" t="str">
        <f t="shared" si="52"/>
        <v>2015</v>
      </c>
      <c r="V570" t="str">
        <f t="shared" si="53"/>
        <v>December</v>
      </c>
    </row>
    <row r="571" spans="1:22" ht="75" x14ac:dyDescent="0.2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8001</v>
      </c>
      <c r="O571">
        <f t="shared" si="48"/>
        <v>0.8</v>
      </c>
      <c r="P571">
        <f t="shared" si="49"/>
        <v>20</v>
      </c>
      <c r="Q571" t="s">
        <v>8319</v>
      </c>
      <c r="R571" t="s">
        <v>8320</v>
      </c>
      <c r="S571" s="11">
        <f t="shared" si="50"/>
        <v>42340.847361111111</v>
      </c>
      <c r="T571" s="11">
        <f t="shared" si="51"/>
        <v>42370.847361111111</v>
      </c>
      <c r="U571" t="str">
        <f t="shared" si="52"/>
        <v>2015</v>
      </c>
      <c r="V571" t="str">
        <f t="shared" si="53"/>
        <v>December</v>
      </c>
    </row>
    <row r="572" spans="1:22" ht="45" x14ac:dyDescent="0.2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8001</v>
      </c>
      <c r="O572">
        <f t="shared" si="48"/>
        <v>0.17</v>
      </c>
      <c r="P572">
        <f t="shared" si="49"/>
        <v>142</v>
      </c>
      <c r="Q572" t="s">
        <v>8319</v>
      </c>
      <c r="R572" t="s">
        <v>8320</v>
      </c>
      <c r="S572" s="11">
        <f t="shared" si="50"/>
        <v>42388.798252314817</v>
      </c>
      <c r="T572" s="11">
        <f t="shared" si="51"/>
        <v>42418.798252314817</v>
      </c>
      <c r="U572" t="str">
        <f t="shared" si="52"/>
        <v>2016</v>
      </c>
      <c r="V572" t="str">
        <f t="shared" si="53"/>
        <v>January</v>
      </c>
    </row>
    <row r="573" spans="1:22" ht="75" x14ac:dyDescent="0.2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8001</v>
      </c>
      <c r="O573">
        <f t="shared" si="48"/>
        <v>0.42</v>
      </c>
      <c r="P573">
        <f t="shared" si="49"/>
        <v>53</v>
      </c>
      <c r="Q573" t="s">
        <v>8319</v>
      </c>
      <c r="R573" t="s">
        <v>8320</v>
      </c>
      <c r="S573" s="11">
        <f t="shared" si="50"/>
        <v>42192.816238425927</v>
      </c>
      <c r="T573" s="11">
        <f t="shared" si="51"/>
        <v>42212.165972222225</v>
      </c>
      <c r="U573" t="str">
        <f t="shared" si="52"/>
        <v>2015</v>
      </c>
      <c r="V573" t="str">
        <f t="shared" si="53"/>
        <v>July</v>
      </c>
    </row>
    <row r="574" spans="1:22" ht="75" x14ac:dyDescent="0.2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8001</v>
      </c>
      <c r="O574">
        <f t="shared" si="48"/>
        <v>0</v>
      </c>
      <c r="P574">
        <f t="shared" si="49"/>
        <v>0</v>
      </c>
      <c r="Q574" t="s">
        <v>8319</v>
      </c>
      <c r="R574" t="s">
        <v>8320</v>
      </c>
      <c r="S574" s="11">
        <f t="shared" si="50"/>
        <v>42282.71629629629</v>
      </c>
      <c r="T574" s="11">
        <f t="shared" si="51"/>
        <v>42312.757962962962</v>
      </c>
      <c r="U574" t="str">
        <f t="shared" si="52"/>
        <v>2015</v>
      </c>
      <c r="V574" t="str">
        <f t="shared" si="53"/>
        <v>October</v>
      </c>
    </row>
    <row r="575" spans="1:22" ht="75" x14ac:dyDescent="0.2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8001</v>
      </c>
      <c r="O575">
        <f t="shared" si="48"/>
        <v>0.39</v>
      </c>
      <c r="P575">
        <f t="shared" si="49"/>
        <v>38.44</v>
      </c>
      <c r="Q575" t="s">
        <v>8319</v>
      </c>
      <c r="R575" t="s">
        <v>8320</v>
      </c>
      <c r="S575" s="11">
        <f t="shared" si="50"/>
        <v>41963.050127314811</v>
      </c>
      <c r="T575" s="11">
        <f t="shared" si="51"/>
        <v>42022.05</v>
      </c>
      <c r="U575" t="str">
        <f t="shared" si="52"/>
        <v>2014</v>
      </c>
      <c r="V575" t="str">
        <f t="shared" si="53"/>
        <v>November</v>
      </c>
    </row>
    <row r="576" spans="1:22" ht="75" x14ac:dyDescent="0.2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8001</v>
      </c>
      <c r="O576">
        <f t="shared" si="48"/>
        <v>0.72</v>
      </c>
      <c r="P576">
        <f t="shared" si="49"/>
        <v>20</v>
      </c>
      <c r="Q576" t="s">
        <v>8319</v>
      </c>
      <c r="R576" t="s">
        <v>8320</v>
      </c>
      <c r="S576" s="11">
        <f t="shared" si="50"/>
        <v>42632.443368055552</v>
      </c>
      <c r="T576" s="11">
        <f t="shared" si="51"/>
        <v>42662.443368055552</v>
      </c>
      <c r="U576" t="str">
        <f t="shared" si="52"/>
        <v>2016</v>
      </c>
      <c r="V576" t="str">
        <f t="shared" si="53"/>
        <v>September</v>
      </c>
    </row>
    <row r="577" spans="1:22" ht="75" x14ac:dyDescent="0.2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8001</v>
      </c>
      <c r="O577">
        <f t="shared" si="48"/>
        <v>0.43</v>
      </c>
      <c r="P577">
        <f t="shared" si="49"/>
        <v>64.75</v>
      </c>
      <c r="Q577" t="s">
        <v>8319</v>
      </c>
      <c r="R577" t="s">
        <v>8320</v>
      </c>
      <c r="S577" s="11">
        <f t="shared" si="50"/>
        <v>42138.692627314813</v>
      </c>
      <c r="T577" s="11">
        <f t="shared" si="51"/>
        <v>42168.692627314813</v>
      </c>
      <c r="U577" t="str">
        <f t="shared" si="52"/>
        <v>2015</v>
      </c>
      <c r="V577" t="str">
        <f t="shared" si="53"/>
        <v>May</v>
      </c>
    </row>
    <row r="578" spans="1:22" ht="75" x14ac:dyDescent="0.2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8001</v>
      </c>
      <c r="O578">
        <f t="shared" si="48"/>
        <v>0</v>
      </c>
      <c r="P578">
        <f t="shared" si="49"/>
        <v>1</v>
      </c>
      <c r="Q578" t="s">
        <v>8319</v>
      </c>
      <c r="R578" t="s">
        <v>8320</v>
      </c>
      <c r="S578" s="11">
        <f t="shared" si="50"/>
        <v>42031.471666666665</v>
      </c>
      <c r="T578" s="11">
        <f t="shared" si="51"/>
        <v>42091.43</v>
      </c>
      <c r="U578" t="str">
        <f t="shared" si="52"/>
        <v>2015</v>
      </c>
      <c r="V578" t="str">
        <f t="shared" si="53"/>
        <v>January</v>
      </c>
    </row>
    <row r="579" spans="1:22" ht="75" x14ac:dyDescent="0.2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8001</v>
      </c>
      <c r="O579">
        <f t="shared" ref="O579:O642" si="54">ROUND((E579/D579)*100,2)</f>
        <v>0.2</v>
      </c>
      <c r="P579">
        <f t="shared" ref="P579:P642" si="55">IF(L579&gt;0,ROUND(E579/L579,2),0)</f>
        <v>10</v>
      </c>
      <c r="Q579" t="s">
        <v>8319</v>
      </c>
      <c r="R579" t="s">
        <v>8320</v>
      </c>
      <c r="S579" s="11">
        <f t="shared" ref="S579:S642" si="56">(((J579/60)/60)/24)+DATE(1970,1,1)</f>
        <v>42450.589143518519</v>
      </c>
      <c r="T579" s="11">
        <f t="shared" ref="T579:T642" si="57">(((I579/60)/60)/24)+DATE(1970,1,1)</f>
        <v>42510.589143518519</v>
      </c>
      <c r="U579" t="str">
        <f t="shared" ref="U579:U642" si="58">TEXT(S579,"yyyy")</f>
        <v>2016</v>
      </c>
      <c r="V579" t="str">
        <f t="shared" ref="V579:V642" si="59">TEXT(S579,"mmmm")</f>
        <v>March</v>
      </c>
    </row>
    <row r="580" spans="1:22" ht="45" x14ac:dyDescent="0.2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8001</v>
      </c>
      <c r="O580">
        <f t="shared" si="54"/>
        <v>0.01</v>
      </c>
      <c r="P580">
        <f t="shared" si="55"/>
        <v>2</v>
      </c>
      <c r="Q580" t="s">
        <v>8319</v>
      </c>
      <c r="R580" t="s">
        <v>8320</v>
      </c>
      <c r="S580" s="11">
        <f t="shared" si="56"/>
        <v>42230.578622685185</v>
      </c>
      <c r="T580" s="11">
        <f t="shared" si="57"/>
        <v>42254.578622685185</v>
      </c>
      <c r="U580" t="str">
        <f t="shared" si="58"/>
        <v>2015</v>
      </c>
      <c r="V580" t="str">
        <f t="shared" si="59"/>
        <v>August</v>
      </c>
    </row>
    <row r="581" spans="1:22" ht="45" x14ac:dyDescent="0.2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8001</v>
      </c>
      <c r="O581">
        <f t="shared" si="54"/>
        <v>1.46</v>
      </c>
      <c r="P581">
        <f t="shared" si="55"/>
        <v>35</v>
      </c>
      <c r="Q581" t="s">
        <v>8319</v>
      </c>
      <c r="R581" t="s">
        <v>8320</v>
      </c>
      <c r="S581" s="11">
        <f t="shared" si="56"/>
        <v>41968.852118055554</v>
      </c>
      <c r="T581" s="11">
        <f t="shared" si="57"/>
        <v>41998.852118055554</v>
      </c>
      <c r="U581" t="str">
        <f t="shared" si="58"/>
        <v>2014</v>
      </c>
      <c r="V581" t="str">
        <f t="shared" si="59"/>
        <v>November</v>
      </c>
    </row>
    <row r="582" spans="1:22" ht="75" x14ac:dyDescent="0.2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8001</v>
      </c>
      <c r="O582">
        <f t="shared" si="54"/>
        <v>0.03</v>
      </c>
      <c r="P582">
        <f t="shared" si="55"/>
        <v>1</v>
      </c>
      <c r="Q582" t="s">
        <v>8319</v>
      </c>
      <c r="R582" t="s">
        <v>8320</v>
      </c>
      <c r="S582" s="11">
        <f t="shared" si="56"/>
        <v>42605.908182870371</v>
      </c>
      <c r="T582" s="11">
        <f t="shared" si="57"/>
        <v>42635.908182870371</v>
      </c>
      <c r="U582" t="str">
        <f t="shared" si="58"/>
        <v>2016</v>
      </c>
      <c r="V582" t="str">
        <f t="shared" si="59"/>
        <v>August</v>
      </c>
    </row>
    <row r="583" spans="1:22" ht="75" x14ac:dyDescent="0.2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8001</v>
      </c>
      <c r="O583">
        <f t="shared" si="54"/>
        <v>0</v>
      </c>
      <c r="P583">
        <f t="shared" si="55"/>
        <v>0</v>
      </c>
      <c r="Q583" t="s">
        <v>8319</v>
      </c>
      <c r="R583" t="s">
        <v>8320</v>
      </c>
      <c r="S583" s="11">
        <f t="shared" si="56"/>
        <v>42188.012777777782</v>
      </c>
      <c r="T583" s="11">
        <f t="shared" si="57"/>
        <v>42218.012777777782</v>
      </c>
      <c r="U583" t="str">
        <f t="shared" si="58"/>
        <v>2015</v>
      </c>
      <c r="V583" t="str">
        <f t="shared" si="59"/>
        <v>July</v>
      </c>
    </row>
    <row r="584" spans="1:22" ht="75" x14ac:dyDescent="0.2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8001</v>
      </c>
      <c r="O584">
        <f t="shared" si="54"/>
        <v>0</v>
      </c>
      <c r="P584">
        <f t="shared" si="55"/>
        <v>0</v>
      </c>
      <c r="Q584" t="s">
        <v>8319</v>
      </c>
      <c r="R584" t="s">
        <v>8320</v>
      </c>
      <c r="S584" s="11">
        <f t="shared" si="56"/>
        <v>42055.739803240736</v>
      </c>
      <c r="T584" s="11">
        <f t="shared" si="57"/>
        <v>42078.75</v>
      </c>
      <c r="U584" t="str">
        <f t="shared" si="58"/>
        <v>2015</v>
      </c>
      <c r="V584" t="str">
        <f t="shared" si="59"/>
        <v>February</v>
      </c>
    </row>
    <row r="585" spans="1:22" ht="45" x14ac:dyDescent="0.2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8001</v>
      </c>
      <c r="O585">
        <f t="shared" si="54"/>
        <v>0.01</v>
      </c>
      <c r="P585">
        <f t="shared" si="55"/>
        <v>1</v>
      </c>
      <c r="Q585" t="s">
        <v>8319</v>
      </c>
      <c r="R585" t="s">
        <v>8320</v>
      </c>
      <c r="S585" s="11">
        <f t="shared" si="56"/>
        <v>42052.93850694444</v>
      </c>
      <c r="T585" s="11">
        <f t="shared" si="57"/>
        <v>42082.896840277783</v>
      </c>
      <c r="U585" t="str">
        <f t="shared" si="58"/>
        <v>2015</v>
      </c>
      <c r="V585" t="str">
        <f t="shared" si="59"/>
        <v>February</v>
      </c>
    </row>
    <row r="586" spans="1:22" ht="60" x14ac:dyDescent="0.2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8001</v>
      </c>
      <c r="O586">
        <f t="shared" si="54"/>
        <v>1</v>
      </c>
      <c r="P586">
        <f t="shared" si="55"/>
        <v>5</v>
      </c>
      <c r="Q586" t="s">
        <v>8319</v>
      </c>
      <c r="R586" t="s">
        <v>8320</v>
      </c>
      <c r="S586" s="11">
        <f t="shared" si="56"/>
        <v>42049.716620370367</v>
      </c>
      <c r="T586" s="11">
        <f t="shared" si="57"/>
        <v>42079.674953703703</v>
      </c>
      <c r="U586" t="str">
        <f t="shared" si="58"/>
        <v>2015</v>
      </c>
      <c r="V586" t="str">
        <f t="shared" si="59"/>
        <v>February</v>
      </c>
    </row>
    <row r="587" spans="1:22" ht="75" x14ac:dyDescent="0.2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8001</v>
      </c>
      <c r="O587">
        <f t="shared" si="54"/>
        <v>0</v>
      </c>
      <c r="P587">
        <f t="shared" si="55"/>
        <v>0</v>
      </c>
      <c r="Q587" t="s">
        <v>8319</v>
      </c>
      <c r="R587" t="s">
        <v>8320</v>
      </c>
      <c r="S587" s="11">
        <f t="shared" si="56"/>
        <v>42283.3909375</v>
      </c>
      <c r="T587" s="11">
        <f t="shared" si="57"/>
        <v>42339</v>
      </c>
      <c r="U587" t="str">
        <f t="shared" si="58"/>
        <v>2015</v>
      </c>
      <c r="V587" t="str">
        <f t="shared" si="59"/>
        <v>October</v>
      </c>
    </row>
    <row r="588" spans="1:22" ht="60" x14ac:dyDescent="0.2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8001</v>
      </c>
      <c r="O588">
        <f t="shared" si="54"/>
        <v>0.56000000000000005</v>
      </c>
      <c r="P588">
        <f t="shared" si="55"/>
        <v>14</v>
      </c>
      <c r="Q588" t="s">
        <v>8319</v>
      </c>
      <c r="R588" t="s">
        <v>8320</v>
      </c>
      <c r="S588" s="11">
        <f t="shared" si="56"/>
        <v>42020.854247685187</v>
      </c>
      <c r="T588" s="11">
        <f t="shared" si="57"/>
        <v>42050.854247685187</v>
      </c>
      <c r="U588" t="str">
        <f t="shared" si="58"/>
        <v>2015</v>
      </c>
      <c r="V588" t="str">
        <f t="shared" si="59"/>
        <v>January</v>
      </c>
    </row>
    <row r="589" spans="1:22" ht="90" x14ac:dyDescent="0.2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8001</v>
      </c>
      <c r="O589">
        <f t="shared" si="54"/>
        <v>9.08</v>
      </c>
      <c r="P589">
        <f t="shared" si="55"/>
        <v>389.29</v>
      </c>
      <c r="Q589" t="s">
        <v>8319</v>
      </c>
      <c r="R589" t="s">
        <v>8320</v>
      </c>
      <c r="S589" s="11">
        <f t="shared" si="56"/>
        <v>42080.757326388892</v>
      </c>
      <c r="T589" s="11">
        <f t="shared" si="57"/>
        <v>42110.757326388892</v>
      </c>
      <c r="U589" t="str">
        <f t="shared" si="58"/>
        <v>2015</v>
      </c>
      <c r="V589" t="str">
        <f t="shared" si="59"/>
        <v>March</v>
      </c>
    </row>
    <row r="590" spans="1:22" ht="75" x14ac:dyDescent="0.2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8001</v>
      </c>
      <c r="O590">
        <f t="shared" si="54"/>
        <v>3.34</v>
      </c>
      <c r="P590">
        <f t="shared" si="55"/>
        <v>150.5</v>
      </c>
      <c r="Q590" t="s">
        <v>8319</v>
      </c>
      <c r="R590" t="s">
        <v>8320</v>
      </c>
      <c r="S590" s="11">
        <f t="shared" si="56"/>
        <v>42631.769513888896</v>
      </c>
      <c r="T590" s="11">
        <f t="shared" si="57"/>
        <v>42691.811180555553</v>
      </c>
      <c r="U590" t="str">
        <f t="shared" si="58"/>
        <v>2016</v>
      </c>
      <c r="V590" t="str">
        <f t="shared" si="59"/>
        <v>September</v>
      </c>
    </row>
    <row r="591" spans="1:22" x14ac:dyDescent="0.2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8001</v>
      </c>
      <c r="O591">
        <f t="shared" si="54"/>
        <v>0.01</v>
      </c>
      <c r="P591">
        <f t="shared" si="55"/>
        <v>1</v>
      </c>
      <c r="Q591" t="s">
        <v>8319</v>
      </c>
      <c r="R591" t="s">
        <v>8320</v>
      </c>
      <c r="S591" s="11">
        <f t="shared" si="56"/>
        <v>42178.614571759259</v>
      </c>
      <c r="T591" s="11">
        <f t="shared" si="57"/>
        <v>42193.614571759259</v>
      </c>
      <c r="U591" t="str">
        <f t="shared" si="58"/>
        <v>2015</v>
      </c>
      <c r="V591" t="str">
        <f t="shared" si="59"/>
        <v>June</v>
      </c>
    </row>
    <row r="592" spans="1:22" ht="75" x14ac:dyDescent="0.2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8001</v>
      </c>
      <c r="O592">
        <f t="shared" si="54"/>
        <v>4.46</v>
      </c>
      <c r="P592">
        <f t="shared" si="55"/>
        <v>24.78</v>
      </c>
      <c r="Q592" t="s">
        <v>8319</v>
      </c>
      <c r="R592" t="s">
        <v>8320</v>
      </c>
      <c r="S592" s="11">
        <f t="shared" si="56"/>
        <v>42377.554756944446</v>
      </c>
      <c r="T592" s="11">
        <f t="shared" si="57"/>
        <v>42408.542361111111</v>
      </c>
      <c r="U592" t="str">
        <f t="shared" si="58"/>
        <v>2016</v>
      </c>
      <c r="V592" t="str">
        <f t="shared" si="59"/>
        <v>January</v>
      </c>
    </row>
    <row r="593" spans="1:22" ht="75" x14ac:dyDescent="0.2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8001</v>
      </c>
      <c r="O593">
        <f t="shared" si="54"/>
        <v>0.06</v>
      </c>
      <c r="P593">
        <f t="shared" si="55"/>
        <v>30.5</v>
      </c>
      <c r="Q593" t="s">
        <v>8319</v>
      </c>
      <c r="R593" t="s">
        <v>8320</v>
      </c>
      <c r="S593" s="11">
        <f t="shared" si="56"/>
        <v>42177.543171296296</v>
      </c>
      <c r="T593" s="11">
        <f t="shared" si="57"/>
        <v>42207.543171296296</v>
      </c>
      <c r="U593" t="str">
        <f t="shared" si="58"/>
        <v>2015</v>
      </c>
      <c r="V593" t="str">
        <f t="shared" si="59"/>
        <v>June</v>
      </c>
    </row>
    <row r="594" spans="1:22" ht="75" x14ac:dyDescent="0.2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8001</v>
      </c>
      <c r="O594">
        <f t="shared" si="54"/>
        <v>3.33</v>
      </c>
      <c r="P594">
        <f t="shared" si="55"/>
        <v>250</v>
      </c>
      <c r="Q594" t="s">
        <v>8319</v>
      </c>
      <c r="R594" t="s">
        <v>8320</v>
      </c>
      <c r="S594" s="11">
        <f t="shared" si="56"/>
        <v>41946.232175925928</v>
      </c>
      <c r="T594" s="11">
        <f t="shared" si="57"/>
        <v>41976.232175925921</v>
      </c>
      <c r="U594" t="str">
        <f t="shared" si="58"/>
        <v>2014</v>
      </c>
      <c r="V594" t="str">
        <f t="shared" si="59"/>
        <v>November</v>
      </c>
    </row>
    <row r="595" spans="1:22" ht="75" x14ac:dyDescent="0.2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8001</v>
      </c>
      <c r="O595">
        <f t="shared" si="54"/>
        <v>23</v>
      </c>
      <c r="P595">
        <f t="shared" si="55"/>
        <v>16.43</v>
      </c>
      <c r="Q595" t="s">
        <v>8319</v>
      </c>
      <c r="R595" t="s">
        <v>8320</v>
      </c>
      <c r="S595" s="11">
        <f t="shared" si="56"/>
        <v>42070.677604166667</v>
      </c>
      <c r="T595" s="11">
        <f t="shared" si="57"/>
        <v>42100.635937500003</v>
      </c>
      <c r="U595" t="str">
        <f t="shared" si="58"/>
        <v>2015</v>
      </c>
      <c r="V595" t="str">
        <f t="shared" si="59"/>
        <v>March</v>
      </c>
    </row>
    <row r="596" spans="1:22" ht="45" x14ac:dyDescent="0.2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8001</v>
      </c>
      <c r="O596">
        <f t="shared" si="54"/>
        <v>0.1</v>
      </c>
      <c r="P596">
        <f t="shared" si="55"/>
        <v>13</v>
      </c>
      <c r="Q596" t="s">
        <v>8319</v>
      </c>
      <c r="R596" t="s">
        <v>8320</v>
      </c>
      <c r="S596" s="11">
        <f t="shared" si="56"/>
        <v>42446.780162037037</v>
      </c>
      <c r="T596" s="11">
        <f t="shared" si="57"/>
        <v>42476.780162037037</v>
      </c>
      <c r="U596" t="str">
        <f t="shared" si="58"/>
        <v>2016</v>
      </c>
      <c r="V596" t="str">
        <f t="shared" si="59"/>
        <v>March</v>
      </c>
    </row>
    <row r="597" spans="1:22" ht="75" x14ac:dyDescent="0.2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8001</v>
      </c>
      <c r="O597">
        <f t="shared" si="54"/>
        <v>0.43</v>
      </c>
      <c r="P597">
        <f t="shared" si="55"/>
        <v>53.25</v>
      </c>
      <c r="Q597" t="s">
        <v>8319</v>
      </c>
      <c r="R597" t="s">
        <v>8320</v>
      </c>
      <c r="S597" s="11">
        <f t="shared" si="56"/>
        <v>42083.069884259254</v>
      </c>
      <c r="T597" s="11">
        <f t="shared" si="57"/>
        <v>42128.069884259254</v>
      </c>
      <c r="U597" t="str">
        <f t="shared" si="58"/>
        <v>2015</v>
      </c>
      <c r="V597" t="str">
        <f t="shared" si="59"/>
        <v>March</v>
      </c>
    </row>
    <row r="598" spans="1:22" ht="45" x14ac:dyDescent="0.2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8001</v>
      </c>
      <c r="O598">
        <f t="shared" si="54"/>
        <v>0.03</v>
      </c>
      <c r="P598">
        <f t="shared" si="55"/>
        <v>3</v>
      </c>
      <c r="Q598" t="s">
        <v>8319</v>
      </c>
      <c r="R598" t="s">
        <v>8320</v>
      </c>
      <c r="S598" s="11">
        <f t="shared" si="56"/>
        <v>42646.896898148145</v>
      </c>
      <c r="T598" s="11">
        <f t="shared" si="57"/>
        <v>42676.896898148145</v>
      </c>
      <c r="U598" t="str">
        <f t="shared" si="58"/>
        <v>2016</v>
      </c>
      <c r="V598" t="str">
        <f t="shared" si="59"/>
        <v>October</v>
      </c>
    </row>
    <row r="599" spans="1:22" ht="60" x14ac:dyDescent="0.2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8001</v>
      </c>
      <c r="O599">
        <f t="shared" si="54"/>
        <v>0.27</v>
      </c>
      <c r="P599">
        <f t="shared" si="55"/>
        <v>10</v>
      </c>
      <c r="Q599" t="s">
        <v>8319</v>
      </c>
      <c r="R599" t="s">
        <v>8320</v>
      </c>
      <c r="S599" s="11">
        <f t="shared" si="56"/>
        <v>42545.705266203702</v>
      </c>
      <c r="T599" s="11">
        <f t="shared" si="57"/>
        <v>42582.666666666672</v>
      </c>
      <c r="U599" t="str">
        <f t="shared" si="58"/>
        <v>2016</v>
      </c>
      <c r="V599" t="str">
        <f t="shared" si="59"/>
        <v>June</v>
      </c>
    </row>
    <row r="600" spans="1:22" ht="45" x14ac:dyDescent="0.2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8001</v>
      </c>
      <c r="O600">
        <f t="shared" si="54"/>
        <v>34</v>
      </c>
      <c r="P600">
        <f t="shared" si="55"/>
        <v>121.43</v>
      </c>
      <c r="Q600" t="s">
        <v>8319</v>
      </c>
      <c r="R600" t="s">
        <v>8320</v>
      </c>
      <c r="S600" s="11">
        <f t="shared" si="56"/>
        <v>41948.00209490741</v>
      </c>
      <c r="T600" s="11">
        <f t="shared" si="57"/>
        <v>41978.00209490741</v>
      </c>
      <c r="U600" t="str">
        <f t="shared" si="58"/>
        <v>2014</v>
      </c>
      <c r="V600" t="str">
        <f t="shared" si="59"/>
        <v>November</v>
      </c>
    </row>
    <row r="601" spans="1:22" ht="75" x14ac:dyDescent="0.2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8001</v>
      </c>
      <c r="O601">
        <f t="shared" si="54"/>
        <v>0.06</v>
      </c>
      <c r="P601">
        <f t="shared" si="55"/>
        <v>15.5</v>
      </c>
      <c r="Q601" t="s">
        <v>8319</v>
      </c>
      <c r="R601" t="s">
        <v>8320</v>
      </c>
      <c r="S601" s="11">
        <f t="shared" si="56"/>
        <v>42047.812523148154</v>
      </c>
      <c r="T601" s="11">
        <f t="shared" si="57"/>
        <v>42071.636111111111</v>
      </c>
      <c r="U601" t="str">
        <f t="shared" si="58"/>
        <v>2015</v>
      </c>
      <c r="V601" t="str">
        <f t="shared" si="59"/>
        <v>February</v>
      </c>
    </row>
    <row r="602" spans="1:22" ht="60" x14ac:dyDescent="0.2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8036</v>
      </c>
      <c r="G602" t="s">
        <v>7953</v>
      </c>
      <c r="H602" t="s">
        <v>7975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8001</v>
      </c>
      <c r="O602">
        <f t="shared" si="54"/>
        <v>2</v>
      </c>
      <c r="P602">
        <f t="shared" si="55"/>
        <v>100</v>
      </c>
      <c r="Q602" t="s">
        <v>8319</v>
      </c>
      <c r="R602" t="s">
        <v>8320</v>
      </c>
      <c r="S602" s="11">
        <f t="shared" si="56"/>
        <v>42073.798171296294</v>
      </c>
      <c r="T602" s="11">
        <f t="shared" si="57"/>
        <v>42133.798171296294</v>
      </c>
      <c r="U602" t="str">
        <f t="shared" si="58"/>
        <v>2015</v>
      </c>
      <c r="V602" t="str">
        <f t="shared" si="59"/>
        <v>March</v>
      </c>
    </row>
    <row r="603" spans="1:22" ht="75" x14ac:dyDescent="0.2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8036</v>
      </c>
      <c r="G603" t="s">
        <v>7958</v>
      </c>
      <c r="H603" t="s">
        <v>7980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8001</v>
      </c>
      <c r="O603">
        <f t="shared" si="54"/>
        <v>1.4</v>
      </c>
      <c r="P603">
        <f t="shared" si="55"/>
        <v>23.33</v>
      </c>
      <c r="Q603" t="s">
        <v>8319</v>
      </c>
      <c r="R603" t="s">
        <v>8320</v>
      </c>
      <c r="S603" s="11">
        <f t="shared" si="56"/>
        <v>41969.858090277776</v>
      </c>
      <c r="T603" s="11">
        <f t="shared" si="57"/>
        <v>41999.858090277776</v>
      </c>
      <c r="U603" t="str">
        <f t="shared" si="58"/>
        <v>2014</v>
      </c>
      <c r="V603" t="str">
        <f t="shared" si="59"/>
        <v>November</v>
      </c>
    </row>
    <row r="604" spans="1:22" ht="75" x14ac:dyDescent="0.2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8036</v>
      </c>
      <c r="G604" t="s">
        <v>7953</v>
      </c>
      <c r="H604" t="s">
        <v>7975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8001</v>
      </c>
      <c r="O604">
        <f t="shared" si="54"/>
        <v>0</v>
      </c>
      <c r="P604">
        <f t="shared" si="55"/>
        <v>0</v>
      </c>
      <c r="Q604" t="s">
        <v>8319</v>
      </c>
      <c r="R604" t="s">
        <v>8320</v>
      </c>
      <c r="S604" s="11">
        <f t="shared" si="56"/>
        <v>42143.79415509259</v>
      </c>
      <c r="T604" s="11">
        <f t="shared" si="57"/>
        <v>42173.79415509259</v>
      </c>
      <c r="U604" t="str">
        <f t="shared" si="58"/>
        <v>2015</v>
      </c>
      <c r="V604" t="str">
        <f t="shared" si="59"/>
        <v>May</v>
      </c>
    </row>
    <row r="605" spans="1:22" ht="75" x14ac:dyDescent="0.2">
      <c r="A605">
        <v>603</v>
      </c>
      <c r="B605" s="3" t="s">
        <v>8071</v>
      </c>
      <c r="C605" s="3" t="s">
        <v>4443</v>
      </c>
      <c r="D605">
        <v>15000</v>
      </c>
      <c r="E605">
        <v>590.02</v>
      </c>
      <c r="F605" t="s">
        <v>8036</v>
      </c>
      <c r="G605" t="s">
        <v>7953</v>
      </c>
      <c r="H605" t="s">
        <v>7975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8001</v>
      </c>
      <c r="O605">
        <f t="shared" si="54"/>
        <v>3.93</v>
      </c>
      <c r="P605">
        <f t="shared" si="55"/>
        <v>45.39</v>
      </c>
      <c r="Q605" t="s">
        <v>8319</v>
      </c>
      <c r="R605" t="s">
        <v>8320</v>
      </c>
      <c r="S605" s="11">
        <f t="shared" si="56"/>
        <v>41835.639155092591</v>
      </c>
      <c r="T605" s="11">
        <f t="shared" si="57"/>
        <v>41865.639155092591</v>
      </c>
      <c r="U605" t="str">
        <f t="shared" si="58"/>
        <v>2014</v>
      </c>
      <c r="V605" t="str">
        <f t="shared" si="59"/>
        <v>July</v>
      </c>
    </row>
    <row r="606" spans="1:22" ht="75" x14ac:dyDescent="0.2">
      <c r="A606">
        <v>604</v>
      </c>
      <c r="B606" s="3" t="s">
        <v>8072</v>
      </c>
      <c r="C606" s="3" t="s">
        <v>4444</v>
      </c>
      <c r="D606">
        <v>1500</v>
      </c>
      <c r="E606">
        <v>0</v>
      </c>
      <c r="F606" t="s">
        <v>8036</v>
      </c>
      <c r="G606" t="s">
        <v>7953</v>
      </c>
      <c r="H606" t="s">
        <v>7975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8001</v>
      </c>
      <c r="O606">
        <f t="shared" si="54"/>
        <v>0</v>
      </c>
      <c r="P606">
        <f t="shared" si="55"/>
        <v>0</v>
      </c>
      <c r="Q606" t="s">
        <v>8319</v>
      </c>
      <c r="R606" t="s">
        <v>8320</v>
      </c>
      <c r="S606" s="11">
        <f t="shared" si="56"/>
        <v>41849.035370370373</v>
      </c>
      <c r="T606" s="11">
        <f t="shared" si="57"/>
        <v>41879.035370370373</v>
      </c>
      <c r="U606" t="str">
        <f t="shared" si="58"/>
        <v>2014</v>
      </c>
      <c r="V606" t="str">
        <f t="shared" si="59"/>
        <v>July</v>
      </c>
    </row>
    <row r="607" spans="1:22" ht="45" x14ac:dyDescent="0.2">
      <c r="A607">
        <v>605</v>
      </c>
      <c r="B607" s="3" t="s">
        <v>8073</v>
      </c>
      <c r="C607" s="3" t="s">
        <v>4445</v>
      </c>
      <c r="D607">
        <v>5000</v>
      </c>
      <c r="E607">
        <v>131</v>
      </c>
      <c r="F607" t="s">
        <v>8036</v>
      </c>
      <c r="G607" t="s">
        <v>7953</v>
      </c>
      <c r="H607" t="s">
        <v>7975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8001</v>
      </c>
      <c r="O607">
        <f t="shared" si="54"/>
        <v>2.62</v>
      </c>
      <c r="P607">
        <f t="shared" si="55"/>
        <v>16.38</v>
      </c>
      <c r="Q607" t="s">
        <v>8319</v>
      </c>
      <c r="R607" t="s">
        <v>8320</v>
      </c>
      <c r="S607" s="11">
        <f t="shared" si="56"/>
        <v>42194.357731481476</v>
      </c>
      <c r="T607" s="11">
        <f t="shared" si="57"/>
        <v>42239.357731481476</v>
      </c>
      <c r="U607" t="str">
        <f t="shared" si="58"/>
        <v>2015</v>
      </c>
      <c r="V607" t="str">
        <f t="shared" si="59"/>
        <v>July</v>
      </c>
    </row>
    <row r="608" spans="1:22" ht="75" x14ac:dyDescent="0.2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8036</v>
      </c>
      <c r="G608" t="s">
        <v>7962</v>
      </c>
      <c r="H608" t="s">
        <v>7978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8001</v>
      </c>
      <c r="O608">
        <f t="shared" si="54"/>
        <v>0.2</v>
      </c>
      <c r="P608">
        <f t="shared" si="55"/>
        <v>10</v>
      </c>
      <c r="Q608" t="s">
        <v>8319</v>
      </c>
      <c r="R608" t="s">
        <v>8320</v>
      </c>
      <c r="S608" s="11">
        <f t="shared" si="56"/>
        <v>42102.650567129633</v>
      </c>
      <c r="T608" s="11">
        <f t="shared" si="57"/>
        <v>42148.625</v>
      </c>
      <c r="U608" t="str">
        <f t="shared" si="58"/>
        <v>2015</v>
      </c>
      <c r="V608" t="str">
        <f t="shared" si="59"/>
        <v>April</v>
      </c>
    </row>
    <row r="609" spans="1:22" ht="60" x14ac:dyDescent="0.2">
      <c r="A609">
        <v>607</v>
      </c>
      <c r="B609" s="3" t="s">
        <v>8074</v>
      </c>
      <c r="C609" s="3" t="s">
        <v>4447</v>
      </c>
      <c r="D609">
        <v>250</v>
      </c>
      <c r="E609">
        <v>0</v>
      </c>
      <c r="F609" t="s">
        <v>8036</v>
      </c>
      <c r="G609" t="s">
        <v>7953</v>
      </c>
      <c r="H609" t="s">
        <v>7975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8001</v>
      </c>
      <c r="O609">
        <f t="shared" si="54"/>
        <v>0</v>
      </c>
      <c r="P609">
        <f t="shared" si="55"/>
        <v>0</v>
      </c>
      <c r="Q609" t="s">
        <v>8319</v>
      </c>
      <c r="R609" t="s">
        <v>8320</v>
      </c>
      <c r="S609" s="11">
        <f t="shared" si="56"/>
        <v>42300.825648148151</v>
      </c>
      <c r="T609" s="11">
        <f t="shared" si="57"/>
        <v>42330.867314814815</v>
      </c>
      <c r="U609" t="str">
        <f t="shared" si="58"/>
        <v>2015</v>
      </c>
      <c r="V609" t="str">
        <f t="shared" si="59"/>
        <v>October</v>
      </c>
    </row>
    <row r="610" spans="1:22" ht="75" x14ac:dyDescent="0.2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8036</v>
      </c>
      <c r="G610" t="s">
        <v>7953</v>
      </c>
      <c r="H610" t="s">
        <v>7975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8001</v>
      </c>
      <c r="O610">
        <f t="shared" si="54"/>
        <v>0.97</v>
      </c>
      <c r="P610">
        <f t="shared" si="55"/>
        <v>292.2</v>
      </c>
      <c r="Q610" t="s">
        <v>8319</v>
      </c>
      <c r="R610" t="s">
        <v>8320</v>
      </c>
      <c r="S610" s="11">
        <f t="shared" si="56"/>
        <v>42140.921064814815</v>
      </c>
      <c r="T610" s="11">
        <f t="shared" si="57"/>
        <v>42170.921064814815</v>
      </c>
      <c r="U610" t="str">
        <f t="shared" si="58"/>
        <v>2015</v>
      </c>
      <c r="V610" t="str">
        <f t="shared" si="59"/>
        <v>May</v>
      </c>
    </row>
    <row r="611" spans="1:22" ht="75" x14ac:dyDescent="0.2">
      <c r="A611">
        <v>609</v>
      </c>
      <c r="B611" s="3" t="s">
        <v>8075</v>
      </c>
      <c r="C611" s="3" t="s">
        <v>4449</v>
      </c>
      <c r="D611">
        <v>780</v>
      </c>
      <c r="E611">
        <v>5</v>
      </c>
      <c r="F611" t="s">
        <v>8036</v>
      </c>
      <c r="G611" t="s">
        <v>7954</v>
      </c>
      <c r="H611" t="s">
        <v>7976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8001</v>
      </c>
      <c r="O611">
        <f t="shared" si="54"/>
        <v>0.64</v>
      </c>
      <c r="P611">
        <f t="shared" si="55"/>
        <v>5</v>
      </c>
      <c r="Q611" t="s">
        <v>8319</v>
      </c>
      <c r="R611" t="s">
        <v>8320</v>
      </c>
      <c r="S611" s="11">
        <f t="shared" si="56"/>
        <v>42307.034074074079</v>
      </c>
      <c r="T611" s="11">
        <f t="shared" si="57"/>
        <v>42337.075740740736</v>
      </c>
      <c r="U611" t="str">
        <f t="shared" si="58"/>
        <v>2015</v>
      </c>
      <c r="V611" t="str">
        <f t="shared" si="59"/>
        <v>October</v>
      </c>
    </row>
    <row r="612" spans="1:22" ht="60" x14ac:dyDescent="0.2">
      <c r="A612">
        <v>610</v>
      </c>
      <c r="B612" s="3" t="s">
        <v>8076</v>
      </c>
      <c r="C612" s="3" t="s">
        <v>4450</v>
      </c>
      <c r="D612">
        <v>13803</v>
      </c>
      <c r="E612">
        <v>0</v>
      </c>
      <c r="F612" t="s">
        <v>8036</v>
      </c>
      <c r="G612" t="s">
        <v>7953</v>
      </c>
      <c r="H612" t="s">
        <v>7975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8001</v>
      </c>
      <c r="O612">
        <f t="shared" si="54"/>
        <v>0</v>
      </c>
      <c r="P612">
        <f t="shared" si="55"/>
        <v>0</v>
      </c>
      <c r="Q612" t="s">
        <v>8319</v>
      </c>
      <c r="R612" t="s">
        <v>8320</v>
      </c>
      <c r="S612" s="11">
        <f t="shared" si="56"/>
        <v>42086.83085648148</v>
      </c>
      <c r="T612" s="11">
        <f t="shared" si="57"/>
        <v>42116.83085648148</v>
      </c>
      <c r="U612" t="str">
        <f t="shared" si="58"/>
        <v>2015</v>
      </c>
      <c r="V612" t="str">
        <f t="shared" si="59"/>
        <v>March</v>
      </c>
    </row>
    <row r="613" spans="1:22" ht="90" x14ac:dyDescent="0.2">
      <c r="A613">
        <v>611</v>
      </c>
      <c r="B613" s="3" t="s">
        <v>8077</v>
      </c>
      <c r="C613" s="3" t="s">
        <v>4451</v>
      </c>
      <c r="D613">
        <v>80000</v>
      </c>
      <c r="E613">
        <v>0</v>
      </c>
      <c r="F613" t="s">
        <v>8036</v>
      </c>
      <c r="G613" t="s">
        <v>7959</v>
      </c>
      <c r="H613" t="s">
        <v>7978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8001</v>
      </c>
      <c r="O613">
        <f t="shared" si="54"/>
        <v>0</v>
      </c>
      <c r="P613">
        <f t="shared" si="55"/>
        <v>0</v>
      </c>
      <c r="Q613" t="s">
        <v>8319</v>
      </c>
      <c r="R613" t="s">
        <v>8320</v>
      </c>
      <c r="S613" s="11">
        <f t="shared" si="56"/>
        <v>42328.560613425929</v>
      </c>
      <c r="T613" s="11">
        <f t="shared" si="57"/>
        <v>42388.560613425929</v>
      </c>
      <c r="U613" t="str">
        <f t="shared" si="58"/>
        <v>2015</v>
      </c>
      <c r="V613" t="str">
        <f t="shared" si="59"/>
        <v>November</v>
      </c>
    </row>
    <row r="614" spans="1:22" ht="45" x14ac:dyDescent="0.2">
      <c r="A614">
        <v>612</v>
      </c>
      <c r="B614" s="3" t="s">
        <v>8078</v>
      </c>
      <c r="C614" s="3" t="s">
        <v>4452</v>
      </c>
      <c r="D614">
        <v>10000</v>
      </c>
      <c r="E614">
        <v>0</v>
      </c>
      <c r="F614" t="s">
        <v>8036</v>
      </c>
      <c r="G614" t="s">
        <v>7966</v>
      </c>
      <c r="H614" t="s">
        <v>7978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8001</v>
      </c>
      <c r="O614">
        <f t="shared" si="54"/>
        <v>0</v>
      </c>
      <c r="P614">
        <f t="shared" si="55"/>
        <v>0</v>
      </c>
      <c r="Q614" t="s">
        <v>8319</v>
      </c>
      <c r="R614" t="s">
        <v>8320</v>
      </c>
      <c r="S614" s="11">
        <f t="shared" si="56"/>
        <v>42585.031782407401</v>
      </c>
      <c r="T614" s="11">
        <f t="shared" si="57"/>
        <v>42615.031782407401</v>
      </c>
      <c r="U614" t="str">
        <f t="shared" si="58"/>
        <v>2016</v>
      </c>
      <c r="V614" t="str">
        <f t="shared" si="59"/>
        <v>August</v>
      </c>
    </row>
    <row r="615" spans="1:22" ht="75" x14ac:dyDescent="0.2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8036</v>
      </c>
      <c r="G615" t="s">
        <v>7953</v>
      </c>
      <c r="H615" t="s">
        <v>7975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8001</v>
      </c>
      <c r="O615">
        <f t="shared" si="54"/>
        <v>21.36</v>
      </c>
      <c r="P615">
        <f t="shared" si="55"/>
        <v>105.93</v>
      </c>
      <c r="Q615" t="s">
        <v>8319</v>
      </c>
      <c r="R615" t="s">
        <v>8320</v>
      </c>
      <c r="S615" s="11">
        <f t="shared" si="56"/>
        <v>42247.496759259258</v>
      </c>
      <c r="T615" s="11">
        <f t="shared" si="57"/>
        <v>42278.207638888889</v>
      </c>
      <c r="U615" t="str">
        <f t="shared" si="58"/>
        <v>2015</v>
      </c>
      <c r="V615" t="str">
        <f t="shared" si="59"/>
        <v>August</v>
      </c>
    </row>
    <row r="616" spans="1:22" ht="60" x14ac:dyDescent="0.2">
      <c r="A616">
        <v>614</v>
      </c>
      <c r="B616" s="3" t="s">
        <v>8079</v>
      </c>
      <c r="C616" s="3" t="s">
        <v>4454</v>
      </c>
      <c r="D616">
        <v>10000</v>
      </c>
      <c r="E616">
        <v>0</v>
      </c>
      <c r="F616" t="s">
        <v>8036</v>
      </c>
      <c r="G616" t="s">
        <v>7953</v>
      </c>
      <c r="H616" t="s">
        <v>7975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8001</v>
      </c>
      <c r="O616">
        <f t="shared" si="54"/>
        <v>0</v>
      </c>
      <c r="P616">
        <f t="shared" si="55"/>
        <v>0</v>
      </c>
      <c r="Q616" t="s">
        <v>8319</v>
      </c>
      <c r="R616" t="s">
        <v>8320</v>
      </c>
      <c r="S616" s="11">
        <f t="shared" si="56"/>
        <v>42515.061805555553</v>
      </c>
      <c r="T616" s="11">
        <f t="shared" si="57"/>
        <v>42545.061805555553</v>
      </c>
      <c r="U616" t="str">
        <f t="shared" si="58"/>
        <v>2016</v>
      </c>
      <c r="V616" t="str">
        <f t="shared" si="59"/>
        <v>May</v>
      </c>
    </row>
    <row r="617" spans="1:22" ht="60" x14ac:dyDescent="0.2">
      <c r="A617">
        <v>615</v>
      </c>
      <c r="B617" s="3" t="s">
        <v>8080</v>
      </c>
      <c r="C617" s="3" t="s">
        <v>4455</v>
      </c>
      <c r="D617">
        <v>515</v>
      </c>
      <c r="E617">
        <v>0</v>
      </c>
      <c r="F617" t="s">
        <v>8036</v>
      </c>
      <c r="G617" t="s">
        <v>7957</v>
      </c>
      <c r="H617" t="s">
        <v>7979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8001</v>
      </c>
      <c r="O617">
        <f t="shared" si="54"/>
        <v>0</v>
      </c>
      <c r="P617">
        <f t="shared" si="55"/>
        <v>0</v>
      </c>
      <c r="Q617" t="s">
        <v>8319</v>
      </c>
      <c r="R617" t="s">
        <v>8320</v>
      </c>
      <c r="S617" s="11">
        <f t="shared" si="56"/>
        <v>42242.122210648144</v>
      </c>
      <c r="T617" s="11">
        <f t="shared" si="57"/>
        <v>42272.122210648144</v>
      </c>
      <c r="U617" t="str">
        <f t="shared" si="58"/>
        <v>2015</v>
      </c>
      <c r="V617" t="str">
        <f t="shared" si="59"/>
        <v>August</v>
      </c>
    </row>
    <row r="618" spans="1:22" ht="75" x14ac:dyDescent="0.2">
      <c r="A618">
        <v>616</v>
      </c>
      <c r="B618" s="3" t="s">
        <v>8081</v>
      </c>
      <c r="C618" s="3" t="s">
        <v>4456</v>
      </c>
      <c r="D618">
        <v>5000</v>
      </c>
      <c r="E618">
        <v>0</v>
      </c>
      <c r="F618" t="s">
        <v>8036</v>
      </c>
      <c r="G618" t="s">
        <v>7959</v>
      </c>
      <c r="H618" t="s">
        <v>7978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8001</v>
      </c>
      <c r="O618">
        <f t="shared" si="54"/>
        <v>0</v>
      </c>
      <c r="P618">
        <f t="shared" si="55"/>
        <v>0</v>
      </c>
      <c r="Q618" t="s">
        <v>8319</v>
      </c>
      <c r="R618" t="s">
        <v>8320</v>
      </c>
      <c r="S618" s="11">
        <f t="shared" si="56"/>
        <v>42761.376238425932</v>
      </c>
      <c r="T618" s="11">
        <f t="shared" si="57"/>
        <v>42791.376238425932</v>
      </c>
      <c r="U618" t="str">
        <f t="shared" si="58"/>
        <v>2017</v>
      </c>
      <c r="V618" t="str">
        <f t="shared" si="59"/>
        <v>January</v>
      </c>
    </row>
    <row r="619" spans="1:22" ht="75" x14ac:dyDescent="0.2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8036</v>
      </c>
      <c r="G619" t="s">
        <v>7954</v>
      </c>
      <c r="H619" t="s">
        <v>7976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8001</v>
      </c>
      <c r="O619">
        <f t="shared" si="54"/>
        <v>3</v>
      </c>
      <c r="P619">
        <f t="shared" si="55"/>
        <v>20</v>
      </c>
      <c r="Q619" t="s">
        <v>8319</v>
      </c>
      <c r="R619" t="s">
        <v>8320</v>
      </c>
      <c r="S619" s="11">
        <f t="shared" si="56"/>
        <v>42087.343090277776</v>
      </c>
      <c r="T619" s="11">
        <f t="shared" si="57"/>
        <v>42132.343090277776</v>
      </c>
      <c r="U619" t="str">
        <f t="shared" si="58"/>
        <v>2015</v>
      </c>
      <c r="V619" t="str">
        <f t="shared" si="59"/>
        <v>March</v>
      </c>
    </row>
    <row r="620" spans="1:22" ht="75" x14ac:dyDescent="0.2">
      <c r="A620">
        <v>618</v>
      </c>
      <c r="B620" s="3" t="s">
        <v>8082</v>
      </c>
      <c r="C620" s="3" t="s">
        <v>4458</v>
      </c>
      <c r="D620">
        <v>400</v>
      </c>
      <c r="E620">
        <v>0</v>
      </c>
      <c r="F620" t="s">
        <v>8036</v>
      </c>
      <c r="G620" t="s">
        <v>7953</v>
      </c>
      <c r="H620" t="s">
        <v>7975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8001</v>
      </c>
      <c r="O620">
        <f t="shared" si="54"/>
        <v>0</v>
      </c>
      <c r="P620">
        <f t="shared" si="55"/>
        <v>0</v>
      </c>
      <c r="Q620" t="s">
        <v>8319</v>
      </c>
      <c r="R620" t="s">
        <v>8320</v>
      </c>
      <c r="S620" s="11">
        <f t="shared" si="56"/>
        <v>42317.810219907406</v>
      </c>
      <c r="T620" s="11">
        <f t="shared" si="57"/>
        <v>42347.810219907406</v>
      </c>
      <c r="U620" t="str">
        <f t="shared" si="58"/>
        <v>2015</v>
      </c>
      <c r="V620" t="str">
        <f t="shared" si="59"/>
        <v>November</v>
      </c>
    </row>
    <row r="621" spans="1:22" ht="45" x14ac:dyDescent="0.2">
      <c r="A621">
        <v>619</v>
      </c>
      <c r="B621" s="3" t="s">
        <v>8083</v>
      </c>
      <c r="C621" s="3" t="s">
        <v>4459</v>
      </c>
      <c r="D621">
        <v>2500000</v>
      </c>
      <c r="E621">
        <v>1</v>
      </c>
      <c r="F621" t="s">
        <v>8036</v>
      </c>
      <c r="G621" t="s">
        <v>7953</v>
      </c>
      <c r="H621" t="s">
        <v>7975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8001</v>
      </c>
      <c r="O621">
        <f t="shared" si="54"/>
        <v>0</v>
      </c>
      <c r="P621">
        <f t="shared" si="55"/>
        <v>1</v>
      </c>
      <c r="Q621" t="s">
        <v>8319</v>
      </c>
      <c r="R621" t="s">
        <v>8320</v>
      </c>
      <c r="S621" s="11">
        <f t="shared" si="56"/>
        <v>41908.650347222225</v>
      </c>
      <c r="T621" s="11">
        <f t="shared" si="57"/>
        <v>41968.692013888889</v>
      </c>
      <c r="U621" t="str">
        <f t="shared" si="58"/>
        <v>2014</v>
      </c>
      <c r="V621" t="str">
        <f t="shared" si="59"/>
        <v>September</v>
      </c>
    </row>
    <row r="622" spans="1:22" ht="75" x14ac:dyDescent="0.2">
      <c r="A622">
        <v>620</v>
      </c>
      <c r="B622" s="3" t="s">
        <v>8084</v>
      </c>
      <c r="C622" s="3" t="s">
        <v>4460</v>
      </c>
      <c r="D622">
        <v>30000</v>
      </c>
      <c r="E622">
        <v>300</v>
      </c>
      <c r="F622" t="s">
        <v>8036</v>
      </c>
      <c r="G622" t="s">
        <v>7958</v>
      </c>
      <c r="H622" t="s">
        <v>7980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8001</v>
      </c>
      <c r="O622">
        <f t="shared" si="54"/>
        <v>1</v>
      </c>
      <c r="P622">
        <f t="shared" si="55"/>
        <v>300</v>
      </c>
      <c r="Q622" t="s">
        <v>8319</v>
      </c>
      <c r="R622" t="s">
        <v>8320</v>
      </c>
      <c r="S622" s="11">
        <f t="shared" si="56"/>
        <v>41831.716874999998</v>
      </c>
      <c r="T622" s="11">
        <f t="shared" si="57"/>
        <v>41876.716874999998</v>
      </c>
      <c r="U622" t="str">
        <f t="shared" si="58"/>
        <v>2014</v>
      </c>
      <c r="V622" t="str">
        <f t="shared" si="59"/>
        <v>July</v>
      </c>
    </row>
    <row r="623" spans="1:22" ht="75" x14ac:dyDescent="0.2">
      <c r="A623">
        <v>621</v>
      </c>
      <c r="B623" s="3" t="s">
        <v>8085</v>
      </c>
      <c r="C623" s="3" t="s">
        <v>4461</v>
      </c>
      <c r="D623">
        <v>25000</v>
      </c>
      <c r="E623">
        <v>261</v>
      </c>
      <c r="F623" t="s">
        <v>8036</v>
      </c>
      <c r="G623" t="s">
        <v>7953</v>
      </c>
      <c r="H623" t="s">
        <v>7975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8001</v>
      </c>
      <c r="O623">
        <f t="shared" si="54"/>
        <v>1.04</v>
      </c>
      <c r="P623">
        <f t="shared" si="55"/>
        <v>87</v>
      </c>
      <c r="Q623" t="s">
        <v>8319</v>
      </c>
      <c r="R623" t="s">
        <v>8320</v>
      </c>
      <c r="S623" s="11">
        <f t="shared" si="56"/>
        <v>42528.987696759257</v>
      </c>
      <c r="T623" s="11">
        <f t="shared" si="57"/>
        <v>42558.987696759257</v>
      </c>
      <c r="U623" t="str">
        <f t="shared" si="58"/>
        <v>2016</v>
      </c>
      <c r="V623" t="str">
        <f t="shared" si="59"/>
        <v>June</v>
      </c>
    </row>
    <row r="624" spans="1:22" ht="75" x14ac:dyDescent="0.2">
      <c r="A624">
        <v>622</v>
      </c>
      <c r="B624" s="3" t="s">
        <v>8086</v>
      </c>
      <c r="C624" s="3" t="s">
        <v>4462</v>
      </c>
      <c r="D624">
        <v>6000</v>
      </c>
      <c r="E624">
        <v>341</v>
      </c>
      <c r="F624" t="s">
        <v>8036</v>
      </c>
      <c r="G624" t="s">
        <v>7953</v>
      </c>
      <c r="H624" t="s">
        <v>7975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8001</v>
      </c>
      <c r="O624">
        <f t="shared" si="54"/>
        <v>5.68</v>
      </c>
      <c r="P624">
        <f t="shared" si="55"/>
        <v>37.89</v>
      </c>
      <c r="Q624" t="s">
        <v>8319</v>
      </c>
      <c r="R624" t="s">
        <v>8320</v>
      </c>
      <c r="S624" s="11">
        <f t="shared" si="56"/>
        <v>42532.774745370371</v>
      </c>
      <c r="T624" s="11">
        <f t="shared" si="57"/>
        <v>42552.774745370371</v>
      </c>
      <c r="U624" t="str">
        <f t="shared" si="58"/>
        <v>2016</v>
      </c>
      <c r="V624" t="str">
        <f t="shared" si="59"/>
        <v>June</v>
      </c>
    </row>
    <row r="625" spans="1:22" ht="75" x14ac:dyDescent="0.2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8036</v>
      </c>
      <c r="G625" t="s">
        <v>7955</v>
      </c>
      <c r="H625" t="s">
        <v>7977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8001</v>
      </c>
      <c r="O625">
        <f t="shared" si="54"/>
        <v>0</v>
      </c>
      <c r="P625">
        <f t="shared" si="55"/>
        <v>0</v>
      </c>
      <c r="Q625" t="s">
        <v>8319</v>
      </c>
      <c r="R625" t="s">
        <v>8320</v>
      </c>
      <c r="S625" s="11">
        <f t="shared" si="56"/>
        <v>42122.009224537032</v>
      </c>
      <c r="T625" s="11">
        <f t="shared" si="57"/>
        <v>42152.009224537032</v>
      </c>
      <c r="U625" t="str">
        <f t="shared" si="58"/>
        <v>2015</v>
      </c>
      <c r="V625" t="str">
        <f t="shared" si="59"/>
        <v>April</v>
      </c>
    </row>
    <row r="626" spans="1:22" ht="60" x14ac:dyDescent="0.2">
      <c r="A626">
        <v>624</v>
      </c>
      <c r="B626" s="3" t="s">
        <v>8087</v>
      </c>
      <c r="C626" s="3" t="s">
        <v>4464</v>
      </c>
      <c r="D626">
        <v>5000</v>
      </c>
      <c r="E626">
        <v>0</v>
      </c>
      <c r="F626" t="s">
        <v>8036</v>
      </c>
      <c r="G626" t="s">
        <v>7953</v>
      </c>
      <c r="H626" t="s">
        <v>7975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8001</v>
      </c>
      <c r="O626">
        <f t="shared" si="54"/>
        <v>0</v>
      </c>
      <c r="P626">
        <f t="shared" si="55"/>
        <v>0</v>
      </c>
      <c r="Q626" t="s">
        <v>8319</v>
      </c>
      <c r="R626" t="s">
        <v>8320</v>
      </c>
      <c r="S626" s="11">
        <f t="shared" si="56"/>
        <v>42108.988900462966</v>
      </c>
      <c r="T626" s="11">
        <f t="shared" si="57"/>
        <v>42138.988900462966</v>
      </c>
      <c r="U626" t="str">
        <f t="shared" si="58"/>
        <v>2015</v>
      </c>
      <c r="V626" t="str">
        <f t="shared" si="59"/>
        <v>April</v>
      </c>
    </row>
    <row r="627" spans="1:22" ht="75" x14ac:dyDescent="0.2">
      <c r="A627">
        <v>625</v>
      </c>
      <c r="B627" s="3" t="s">
        <v>8088</v>
      </c>
      <c r="C627" s="3" t="s">
        <v>4465</v>
      </c>
      <c r="D627">
        <v>25000</v>
      </c>
      <c r="E627">
        <v>0</v>
      </c>
      <c r="F627" t="s">
        <v>8036</v>
      </c>
      <c r="G627" t="s">
        <v>7958</v>
      </c>
      <c r="H627" t="s">
        <v>7980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8001</v>
      </c>
      <c r="O627">
        <f t="shared" si="54"/>
        <v>0</v>
      </c>
      <c r="P627">
        <f t="shared" si="55"/>
        <v>0</v>
      </c>
      <c r="Q627" t="s">
        <v>8319</v>
      </c>
      <c r="R627" t="s">
        <v>8320</v>
      </c>
      <c r="S627" s="11">
        <f t="shared" si="56"/>
        <v>42790.895567129628</v>
      </c>
      <c r="T627" s="11">
        <f t="shared" si="57"/>
        <v>42820.853900462964</v>
      </c>
      <c r="U627" t="str">
        <f t="shared" si="58"/>
        <v>2017</v>
      </c>
      <c r="V627" t="str">
        <f t="shared" si="59"/>
        <v>February</v>
      </c>
    </row>
    <row r="628" spans="1:22" ht="75" x14ac:dyDescent="0.2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8036</v>
      </c>
      <c r="G628" t="s">
        <v>7953</v>
      </c>
      <c r="H628" t="s">
        <v>7975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8001</v>
      </c>
      <c r="O628">
        <f t="shared" si="54"/>
        <v>17.38</v>
      </c>
      <c r="P628">
        <f t="shared" si="55"/>
        <v>111.41</v>
      </c>
      <c r="Q628" t="s">
        <v>8319</v>
      </c>
      <c r="R628" t="s">
        <v>8320</v>
      </c>
      <c r="S628" s="11">
        <f t="shared" si="56"/>
        <v>42198.559479166666</v>
      </c>
      <c r="T628" s="11">
        <f t="shared" si="57"/>
        <v>42231.556944444441</v>
      </c>
      <c r="U628" t="str">
        <f t="shared" si="58"/>
        <v>2015</v>
      </c>
      <c r="V628" t="str">
        <f t="shared" si="59"/>
        <v>July</v>
      </c>
    </row>
    <row r="629" spans="1:22" ht="75" x14ac:dyDescent="0.2">
      <c r="A629">
        <v>627</v>
      </c>
      <c r="B629" s="3" t="s">
        <v>8089</v>
      </c>
      <c r="C629" s="3" t="s">
        <v>4467</v>
      </c>
      <c r="D629">
        <v>450000</v>
      </c>
      <c r="E629">
        <v>90</v>
      </c>
      <c r="F629" t="s">
        <v>8036</v>
      </c>
      <c r="G629" t="s">
        <v>7964</v>
      </c>
      <c r="H629" t="s">
        <v>7984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8001</v>
      </c>
      <c r="O629">
        <f t="shared" si="54"/>
        <v>0.02</v>
      </c>
      <c r="P629">
        <f t="shared" si="55"/>
        <v>90</v>
      </c>
      <c r="Q629" t="s">
        <v>8319</v>
      </c>
      <c r="R629" t="s">
        <v>8320</v>
      </c>
      <c r="S629" s="11">
        <f t="shared" si="56"/>
        <v>42384.306840277779</v>
      </c>
      <c r="T629" s="11">
        <f t="shared" si="57"/>
        <v>42443.958333333328</v>
      </c>
      <c r="U629" t="str">
        <f t="shared" si="58"/>
        <v>2016</v>
      </c>
      <c r="V629" t="str">
        <f t="shared" si="59"/>
        <v>January</v>
      </c>
    </row>
    <row r="630" spans="1:22" ht="75" x14ac:dyDescent="0.2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8036</v>
      </c>
      <c r="G630" t="s">
        <v>7953</v>
      </c>
      <c r="H630" t="s">
        <v>7975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8001</v>
      </c>
      <c r="O630">
        <f t="shared" si="54"/>
        <v>0</v>
      </c>
      <c r="P630">
        <f t="shared" si="55"/>
        <v>0</v>
      </c>
      <c r="Q630" t="s">
        <v>8319</v>
      </c>
      <c r="R630" t="s">
        <v>8320</v>
      </c>
      <c r="S630" s="11">
        <f t="shared" si="56"/>
        <v>41803.692789351851</v>
      </c>
      <c r="T630" s="11">
        <f t="shared" si="57"/>
        <v>41833.692789351851</v>
      </c>
      <c r="U630" t="str">
        <f t="shared" si="58"/>
        <v>2014</v>
      </c>
      <c r="V630" t="str">
        <f t="shared" si="59"/>
        <v>June</v>
      </c>
    </row>
    <row r="631" spans="1:22" ht="75" x14ac:dyDescent="0.2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8036</v>
      </c>
      <c r="G631" t="s">
        <v>7955</v>
      </c>
      <c r="H631" t="s">
        <v>7977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8001</v>
      </c>
      <c r="O631">
        <f t="shared" si="54"/>
        <v>0.18</v>
      </c>
      <c r="P631">
        <f t="shared" si="55"/>
        <v>116.67</v>
      </c>
      <c r="Q631" t="s">
        <v>8319</v>
      </c>
      <c r="R631" t="s">
        <v>8320</v>
      </c>
      <c r="S631" s="11">
        <f t="shared" si="56"/>
        <v>42474.637824074074</v>
      </c>
      <c r="T631" s="11">
        <f t="shared" si="57"/>
        <v>42504.637824074074</v>
      </c>
      <c r="U631" t="str">
        <f t="shared" si="58"/>
        <v>2016</v>
      </c>
      <c r="V631" t="str">
        <f t="shared" si="59"/>
        <v>April</v>
      </c>
    </row>
    <row r="632" spans="1:22" ht="75" x14ac:dyDescent="0.2">
      <c r="A632">
        <v>630</v>
      </c>
      <c r="B632" s="3" t="s">
        <v>8090</v>
      </c>
      <c r="C632" s="3" t="s">
        <v>4470</v>
      </c>
      <c r="D632">
        <v>11999</v>
      </c>
      <c r="E632">
        <v>10</v>
      </c>
      <c r="F632" t="s">
        <v>8036</v>
      </c>
      <c r="G632" t="s">
        <v>7953</v>
      </c>
      <c r="H632" t="s">
        <v>7975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8001</v>
      </c>
      <c r="O632">
        <f t="shared" si="54"/>
        <v>0.08</v>
      </c>
      <c r="P632">
        <f t="shared" si="55"/>
        <v>10</v>
      </c>
      <c r="Q632" t="s">
        <v>8319</v>
      </c>
      <c r="R632" t="s">
        <v>8320</v>
      </c>
      <c r="S632" s="11">
        <f t="shared" si="56"/>
        <v>42223.619456018518</v>
      </c>
      <c r="T632" s="11">
        <f t="shared" si="57"/>
        <v>42253.215277777781</v>
      </c>
      <c r="U632" t="str">
        <f t="shared" si="58"/>
        <v>2015</v>
      </c>
      <c r="V632" t="str">
        <f t="shared" si="59"/>
        <v>August</v>
      </c>
    </row>
    <row r="633" spans="1:22" ht="75" x14ac:dyDescent="0.2">
      <c r="A633">
        <v>631</v>
      </c>
      <c r="B633" s="3" t="s">
        <v>8091</v>
      </c>
      <c r="C633" s="3" t="s">
        <v>4471</v>
      </c>
      <c r="D633">
        <v>50000</v>
      </c>
      <c r="E633">
        <v>690</v>
      </c>
      <c r="F633" t="s">
        <v>8036</v>
      </c>
      <c r="G633" t="s">
        <v>7958</v>
      </c>
      <c r="H633" t="s">
        <v>7980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8001</v>
      </c>
      <c r="O633">
        <f t="shared" si="54"/>
        <v>1.38</v>
      </c>
      <c r="P633">
        <f t="shared" si="55"/>
        <v>76.67</v>
      </c>
      <c r="Q633" t="s">
        <v>8319</v>
      </c>
      <c r="R633" t="s">
        <v>8320</v>
      </c>
      <c r="S633" s="11">
        <f t="shared" si="56"/>
        <v>42489.772326388891</v>
      </c>
      <c r="T633" s="11">
        <f t="shared" si="57"/>
        <v>42518.772326388891</v>
      </c>
      <c r="U633" t="str">
        <f t="shared" si="58"/>
        <v>2016</v>
      </c>
      <c r="V633" t="str">
        <f t="shared" si="59"/>
        <v>April</v>
      </c>
    </row>
    <row r="634" spans="1:22" ht="60" x14ac:dyDescent="0.2">
      <c r="A634">
        <v>632</v>
      </c>
      <c r="B634" s="3" t="s">
        <v>8092</v>
      </c>
      <c r="C634" s="3" t="s">
        <v>4472</v>
      </c>
      <c r="D634">
        <v>20000</v>
      </c>
      <c r="E634">
        <v>0</v>
      </c>
      <c r="F634" t="s">
        <v>8036</v>
      </c>
      <c r="G634" t="s">
        <v>7962</v>
      </c>
      <c r="H634" t="s">
        <v>7978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8001</v>
      </c>
      <c r="O634">
        <f t="shared" si="54"/>
        <v>0</v>
      </c>
      <c r="P634">
        <f t="shared" si="55"/>
        <v>0</v>
      </c>
      <c r="Q634" t="s">
        <v>8319</v>
      </c>
      <c r="R634" t="s">
        <v>8320</v>
      </c>
      <c r="S634" s="11">
        <f t="shared" si="56"/>
        <v>42303.659317129626</v>
      </c>
      <c r="T634" s="11">
        <f t="shared" si="57"/>
        <v>42333.700983796298</v>
      </c>
      <c r="U634" t="str">
        <f t="shared" si="58"/>
        <v>2015</v>
      </c>
      <c r="V634" t="str">
        <f t="shared" si="59"/>
        <v>October</v>
      </c>
    </row>
    <row r="635" spans="1:22" ht="75" x14ac:dyDescent="0.2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8036</v>
      </c>
      <c r="G635" t="s">
        <v>7953</v>
      </c>
      <c r="H635" t="s">
        <v>7975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8001</v>
      </c>
      <c r="O635">
        <f t="shared" si="54"/>
        <v>12.45</v>
      </c>
      <c r="P635">
        <f t="shared" si="55"/>
        <v>49.8</v>
      </c>
      <c r="Q635" t="s">
        <v>8319</v>
      </c>
      <c r="R635" t="s">
        <v>8320</v>
      </c>
      <c r="S635" s="11">
        <f t="shared" si="56"/>
        <v>42507.29932870371</v>
      </c>
      <c r="T635" s="11">
        <f t="shared" si="57"/>
        <v>42538.958333333328</v>
      </c>
      <c r="U635" t="str">
        <f t="shared" si="58"/>
        <v>2016</v>
      </c>
      <c r="V635" t="str">
        <f t="shared" si="59"/>
        <v>May</v>
      </c>
    </row>
    <row r="636" spans="1:22" ht="45" x14ac:dyDescent="0.2">
      <c r="A636">
        <v>634</v>
      </c>
      <c r="B636" s="3" t="s">
        <v>8093</v>
      </c>
      <c r="C636" s="3" t="s">
        <v>4474</v>
      </c>
      <c r="D636">
        <v>5000</v>
      </c>
      <c r="E636">
        <v>1</v>
      </c>
      <c r="F636" t="s">
        <v>8036</v>
      </c>
      <c r="G636" t="s">
        <v>7953</v>
      </c>
      <c r="H636" t="s">
        <v>7975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8001</v>
      </c>
      <c r="O636">
        <f t="shared" si="54"/>
        <v>0.02</v>
      </c>
      <c r="P636">
        <f t="shared" si="55"/>
        <v>1</v>
      </c>
      <c r="Q636" t="s">
        <v>8319</v>
      </c>
      <c r="R636" t="s">
        <v>8320</v>
      </c>
      <c r="S636" s="11">
        <f t="shared" si="56"/>
        <v>42031.928576388891</v>
      </c>
      <c r="T636" s="11">
        <f t="shared" si="57"/>
        <v>42061.928576388891</v>
      </c>
      <c r="U636" t="str">
        <f t="shared" si="58"/>
        <v>2015</v>
      </c>
      <c r="V636" t="str">
        <f t="shared" si="59"/>
        <v>January</v>
      </c>
    </row>
    <row r="637" spans="1:22" ht="75" x14ac:dyDescent="0.2">
      <c r="A637">
        <v>635</v>
      </c>
      <c r="B637" s="3" t="s">
        <v>8094</v>
      </c>
      <c r="C637" s="3" t="s">
        <v>4475</v>
      </c>
      <c r="D637">
        <v>25000</v>
      </c>
      <c r="E637">
        <v>2</v>
      </c>
      <c r="F637" t="s">
        <v>8036</v>
      </c>
      <c r="G637" t="s">
        <v>7953</v>
      </c>
      <c r="H637" t="s">
        <v>7975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8001</v>
      </c>
      <c r="O637">
        <f t="shared" si="54"/>
        <v>0.01</v>
      </c>
      <c r="P637">
        <f t="shared" si="55"/>
        <v>2</v>
      </c>
      <c r="Q637" t="s">
        <v>8319</v>
      </c>
      <c r="R637" t="s">
        <v>8320</v>
      </c>
      <c r="S637" s="11">
        <f t="shared" si="56"/>
        <v>42076.092152777783</v>
      </c>
      <c r="T637" s="11">
        <f t="shared" si="57"/>
        <v>42106.092152777783</v>
      </c>
      <c r="U637" t="str">
        <f t="shared" si="58"/>
        <v>2015</v>
      </c>
      <c r="V637" t="str">
        <f t="shared" si="59"/>
        <v>March</v>
      </c>
    </row>
    <row r="638" spans="1:22" ht="45" x14ac:dyDescent="0.2">
      <c r="A638">
        <v>636</v>
      </c>
      <c r="B638" s="3" t="s">
        <v>8095</v>
      </c>
      <c r="C638" s="3" t="s">
        <v>4476</v>
      </c>
      <c r="D638">
        <v>2000</v>
      </c>
      <c r="E638">
        <v>4</v>
      </c>
      <c r="F638" t="s">
        <v>8036</v>
      </c>
      <c r="G638" t="s">
        <v>7954</v>
      </c>
      <c r="H638" t="s">
        <v>7976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8001</v>
      </c>
      <c r="O638">
        <f t="shared" si="54"/>
        <v>0.2</v>
      </c>
      <c r="P638">
        <f t="shared" si="55"/>
        <v>4</v>
      </c>
      <c r="Q638" t="s">
        <v>8319</v>
      </c>
      <c r="R638" t="s">
        <v>8320</v>
      </c>
      <c r="S638" s="11">
        <f t="shared" si="56"/>
        <v>42131.455439814818</v>
      </c>
      <c r="T638" s="11">
        <f t="shared" si="57"/>
        <v>42161.44930555555</v>
      </c>
      <c r="U638" t="str">
        <f t="shared" si="58"/>
        <v>2015</v>
      </c>
      <c r="V638" t="str">
        <f t="shared" si="59"/>
        <v>May</v>
      </c>
    </row>
    <row r="639" spans="1:22" ht="75" x14ac:dyDescent="0.2">
      <c r="A639">
        <v>637</v>
      </c>
      <c r="B639" s="3" t="s">
        <v>8096</v>
      </c>
      <c r="C639" s="3" t="s">
        <v>4477</v>
      </c>
      <c r="D639">
        <v>100000</v>
      </c>
      <c r="E639">
        <v>0</v>
      </c>
      <c r="F639" t="s">
        <v>8036</v>
      </c>
      <c r="G639" t="s">
        <v>7954</v>
      </c>
      <c r="H639" t="s">
        <v>7976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8001</v>
      </c>
      <c r="O639">
        <f t="shared" si="54"/>
        <v>0</v>
      </c>
      <c r="P639">
        <f t="shared" si="55"/>
        <v>0</v>
      </c>
      <c r="Q639" t="s">
        <v>8319</v>
      </c>
      <c r="R639" t="s">
        <v>8320</v>
      </c>
      <c r="S639" s="11">
        <f t="shared" si="56"/>
        <v>42762.962013888886</v>
      </c>
      <c r="T639" s="11">
        <f t="shared" si="57"/>
        <v>42791.961111111115</v>
      </c>
      <c r="U639" t="str">
        <f t="shared" si="58"/>
        <v>2017</v>
      </c>
      <c r="V639" t="str">
        <f t="shared" si="59"/>
        <v>January</v>
      </c>
    </row>
    <row r="640" spans="1:22" x14ac:dyDescent="0.2">
      <c r="A640">
        <v>638</v>
      </c>
      <c r="B640" s="3" t="s">
        <v>8097</v>
      </c>
      <c r="C640" s="3" t="s">
        <v>4478</v>
      </c>
      <c r="D640">
        <v>200000</v>
      </c>
      <c r="E640">
        <v>18</v>
      </c>
      <c r="F640" t="s">
        <v>8036</v>
      </c>
      <c r="G640" t="s">
        <v>7965</v>
      </c>
      <c r="H640" t="s">
        <v>7978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8001</v>
      </c>
      <c r="O640">
        <f t="shared" si="54"/>
        <v>0.01</v>
      </c>
      <c r="P640">
        <f t="shared" si="55"/>
        <v>3</v>
      </c>
      <c r="Q640" t="s">
        <v>8319</v>
      </c>
      <c r="R640" t="s">
        <v>8320</v>
      </c>
      <c r="S640" s="11">
        <f t="shared" si="56"/>
        <v>42759.593310185184</v>
      </c>
      <c r="T640" s="11">
        <f t="shared" si="57"/>
        <v>42819.55164351852</v>
      </c>
      <c r="U640" t="str">
        <f t="shared" si="58"/>
        <v>2017</v>
      </c>
      <c r="V640" t="str">
        <f t="shared" si="59"/>
        <v>January</v>
      </c>
    </row>
    <row r="641" spans="1:22" ht="45" x14ac:dyDescent="0.2">
      <c r="A641">
        <v>639</v>
      </c>
      <c r="B641" s="3" t="s">
        <v>8098</v>
      </c>
      <c r="C641" s="3" t="s">
        <v>4479</v>
      </c>
      <c r="D641">
        <v>1000000</v>
      </c>
      <c r="E641">
        <v>1</v>
      </c>
      <c r="F641" t="s">
        <v>8036</v>
      </c>
      <c r="G641" t="s">
        <v>7953</v>
      </c>
      <c r="H641" t="s">
        <v>7975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8001</v>
      </c>
      <c r="O641">
        <f t="shared" si="54"/>
        <v>0</v>
      </c>
      <c r="P641">
        <f t="shared" si="55"/>
        <v>1</v>
      </c>
      <c r="Q641" t="s">
        <v>8319</v>
      </c>
      <c r="R641" t="s">
        <v>8320</v>
      </c>
      <c r="S641" s="11">
        <f t="shared" si="56"/>
        <v>41865.583275462966</v>
      </c>
      <c r="T641" s="11">
        <f t="shared" si="57"/>
        <v>41925.583275462966</v>
      </c>
      <c r="U641" t="str">
        <f t="shared" si="58"/>
        <v>2014</v>
      </c>
      <c r="V641" t="str">
        <f t="shared" si="59"/>
        <v>August</v>
      </c>
    </row>
    <row r="642" spans="1:22" ht="75" x14ac:dyDescent="0.2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8002</v>
      </c>
      <c r="O642">
        <f t="shared" si="54"/>
        <v>144.29</v>
      </c>
      <c r="P642">
        <f t="shared" si="55"/>
        <v>50.5</v>
      </c>
      <c r="Q642" t="s">
        <v>8319</v>
      </c>
      <c r="R642" t="s">
        <v>8321</v>
      </c>
      <c r="S642" s="11">
        <f t="shared" si="56"/>
        <v>42683.420312500006</v>
      </c>
      <c r="T642" s="11">
        <f t="shared" si="57"/>
        <v>42698.958333333328</v>
      </c>
      <c r="U642" t="str">
        <f t="shared" si="58"/>
        <v>2016</v>
      </c>
      <c r="V642" t="str">
        <f t="shared" si="59"/>
        <v>November</v>
      </c>
    </row>
    <row r="643" spans="1:22" ht="75" x14ac:dyDescent="0.2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8002</v>
      </c>
      <c r="O643">
        <f t="shared" ref="O643:O706" si="60">ROUND((E643/D643)*100,2)</f>
        <v>119.16</v>
      </c>
      <c r="P643">
        <f t="shared" ref="P643:P706" si="61">IF(L643&gt;0,ROUND(E643/L643,2),0)</f>
        <v>151.32</v>
      </c>
      <c r="Q643" t="s">
        <v>8319</v>
      </c>
      <c r="R643" t="s">
        <v>8321</v>
      </c>
      <c r="S643" s="11">
        <f t="shared" ref="S643:S706" si="62">(((J643/60)/60)/24)+DATE(1970,1,1)</f>
        <v>42199.57</v>
      </c>
      <c r="T643" s="11">
        <f t="shared" ref="T643:T706" si="63">(((I643/60)/60)/24)+DATE(1970,1,1)</f>
        <v>42229.57</v>
      </c>
      <c r="U643" t="str">
        <f t="shared" ref="U643:U706" si="64">TEXT(S643,"yyyy")</f>
        <v>2015</v>
      </c>
      <c r="V643" t="str">
        <f t="shared" ref="V643:V706" si="65">TEXT(S643,"mmmm")</f>
        <v>July</v>
      </c>
    </row>
    <row r="644" spans="1:22" ht="75" x14ac:dyDescent="0.2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8002</v>
      </c>
      <c r="O644">
        <f t="shared" si="60"/>
        <v>1460.49</v>
      </c>
      <c r="P644">
        <f t="shared" si="61"/>
        <v>134.36000000000001</v>
      </c>
      <c r="Q644" t="s">
        <v>8319</v>
      </c>
      <c r="R644" t="s">
        <v>8321</v>
      </c>
      <c r="S644" s="11">
        <f t="shared" si="62"/>
        <v>42199.651319444441</v>
      </c>
      <c r="T644" s="11">
        <f t="shared" si="63"/>
        <v>42235.651319444441</v>
      </c>
      <c r="U644" t="str">
        <f t="shared" si="64"/>
        <v>2015</v>
      </c>
      <c r="V644" t="str">
        <f t="shared" si="65"/>
        <v>July</v>
      </c>
    </row>
    <row r="645" spans="1:22" ht="60" x14ac:dyDescent="0.2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8002</v>
      </c>
      <c r="O645">
        <f t="shared" si="60"/>
        <v>105.81</v>
      </c>
      <c r="P645">
        <f t="shared" si="61"/>
        <v>174.03</v>
      </c>
      <c r="Q645" t="s">
        <v>8319</v>
      </c>
      <c r="R645" t="s">
        <v>8321</v>
      </c>
      <c r="S645" s="11">
        <f t="shared" si="62"/>
        <v>42100.642071759255</v>
      </c>
      <c r="T645" s="11">
        <f t="shared" si="63"/>
        <v>42155.642071759255</v>
      </c>
      <c r="U645" t="str">
        <f t="shared" si="64"/>
        <v>2015</v>
      </c>
      <c r="V645" t="str">
        <f t="shared" si="65"/>
        <v>April</v>
      </c>
    </row>
    <row r="646" spans="1:22" ht="75" x14ac:dyDescent="0.2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8002</v>
      </c>
      <c r="O646">
        <f t="shared" si="60"/>
        <v>300.12</v>
      </c>
      <c r="P646">
        <f t="shared" si="61"/>
        <v>73.489999999999995</v>
      </c>
      <c r="Q646" t="s">
        <v>8319</v>
      </c>
      <c r="R646" t="s">
        <v>8321</v>
      </c>
      <c r="S646" s="11">
        <f t="shared" si="62"/>
        <v>41898.665960648148</v>
      </c>
      <c r="T646" s="11">
        <f t="shared" si="63"/>
        <v>41941.041666666664</v>
      </c>
      <c r="U646" t="str">
        <f t="shared" si="64"/>
        <v>2014</v>
      </c>
      <c r="V646" t="str">
        <f t="shared" si="65"/>
        <v>September</v>
      </c>
    </row>
    <row r="647" spans="1:22" ht="45" x14ac:dyDescent="0.2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8002</v>
      </c>
      <c r="O647">
        <f t="shared" si="60"/>
        <v>278.7</v>
      </c>
      <c r="P647">
        <f t="shared" si="61"/>
        <v>23.52</v>
      </c>
      <c r="Q647" t="s">
        <v>8319</v>
      </c>
      <c r="R647" t="s">
        <v>8321</v>
      </c>
      <c r="S647" s="11">
        <f t="shared" si="62"/>
        <v>42564.026319444441</v>
      </c>
      <c r="T647" s="11">
        <f t="shared" si="63"/>
        <v>42594.026319444441</v>
      </c>
      <c r="U647" t="str">
        <f t="shared" si="64"/>
        <v>2016</v>
      </c>
      <c r="V647" t="str">
        <f t="shared" si="65"/>
        <v>July</v>
      </c>
    </row>
    <row r="648" spans="1:22" ht="75" x14ac:dyDescent="0.2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8002</v>
      </c>
      <c r="O648">
        <f t="shared" si="60"/>
        <v>131.88</v>
      </c>
      <c r="P648">
        <f t="shared" si="61"/>
        <v>39.07</v>
      </c>
      <c r="Q648" t="s">
        <v>8319</v>
      </c>
      <c r="R648" t="s">
        <v>8321</v>
      </c>
      <c r="S648" s="11">
        <f t="shared" si="62"/>
        <v>41832.852627314816</v>
      </c>
      <c r="T648" s="11">
        <f t="shared" si="63"/>
        <v>41862.852627314816</v>
      </c>
      <c r="U648" t="str">
        <f t="shared" si="64"/>
        <v>2014</v>
      </c>
      <c r="V648" t="str">
        <f t="shared" si="65"/>
        <v>July</v>
      </c>
    </row>
    <row r="649" spans="1:22" ht="75" x14ac:dyDescent="0.2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8002</v>
      </c>
      <c r="O649">
        <f t="shared" si="60"/>
        <v>107.05</v>
      </c>
      <c r="P649">
        <f t="shared" si="61"/>
        <v>125.94</v>
      </c>
      <c r="Q649" t="s">
        <v>8319</v>
      </c>
      <c r="R649" t="s">
        <v>8321</v>
      </c>
      <c r="S649" s="11">
        <f t="shared" si="62"/>
        <v>42416.767928240741</v>
      </c>
      <c r="T649" s="11">
        <f t="shared" si="63"/>
        <v>42446.726261574076</v>
      </c>
      <c r="U649" t="str">
        <f t="shared" si="64"/>
        <v>2016</v>
      </c>
      <c r="V649" t="str">
        <f t="shared" si="65"/>
        <v>February</v>
      </c>
    </row>
    <row r="650" spans="1:22" ht="30" x14ac:dyDescent="0.2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8002</v>
      </c>
      <c r="O650">
        <f t="shared" si="60"/>
        <v>126.82</v>
      </c>
      <c r="P650">
        <f t="shared" si="61"/>
        <v>1644</v>
      </c>
      <c r="Q650" t="s">
        <v>8319</v>
      </c>
      <c r="R650" t="s">
        <v>8321</v>
      </c>
      <c r="S650" s="11">
        <f t="shared" si="62"/>
        <v>41891.693379629629</v>
      </c>
      <c r="T650" s="11">
        <f t="shared" si="63"/>
        <v>41926.693379629629</v>
      </c>
      <c r="U650" t="str">
        <f t="shared" si="64"/>
        <v>2014</v>
      </c>
      <c r="V650" t="str">
        <f t="shared" si="65"/>
        <v>September</v>
      </c>
    </row>
    <row r="651" spans="1:22" ht="75" x14ac:dyDescent="0.2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8002</v>
      </c>
      <c r="O651">
        <f t="shared" si="60"/>
        <v>139.96</v>
      </c>
      <c r="P651">
        <f t="shared" si="61"/>
        <v>42.67</v>
      </c>
      <c r="Q651" t="s">
        <v>8319</v>
      </c>
      <c r="R651" t="s">
        <v>8321</v>
      </c>
      <c r="S651" s="11">
        <f t="shared" si="62"/>
        <v>41877.912187499998</v>
      </c>
      <c r="T651" s="11">
        <f t="shared" si="63"/>
        <v>41898.912187499998</v>
      </c>
      <c r="U651" t="str">
        <f t="shared" si="64"/>
        <v>2014</v>
      </c>
      <c r="V651" t="str">
        <f t="shared" si="65"/>
        <v>August</v>
      </c>
    </row>
    <row r="652" spans="1:22" ht="75" x14ac:dyDescent="0.2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8002</v>
      </c>
      <c r="O652">
        <f t="shared" si="60"/>
        <v>112.4</v>
      </c>
      <c r="P652">
        <f t="shared" si="61"/>
        <v>35.130000000000003</v>
      </c>
      <c r="Q652" t="s">
        <v>8319</v>
      </c>
      <c r="R652" t="s">
        <v>8321</v>
      </c>
      <c r="S652" s="11">
        <f t="shared" si="62"/>
        <v>41932.036851851852</v>
      </c>
      <c r="T652" s="11">
        <f t="shared" si="63"/>
        <v>41992.078518518523</v>
      </c>
      <c r="U652" t="str">
        <f t="shared" si="64"/>
        <v>2014</v>
      </c>
      <c r="V652" t="str">
        <f t="shared" si="65"/>
        <v>October</v>
      </c>
    </row>
    <row r="653" spans="1:22" ht="75" x14ac:dyDescent="0.2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8002</v>
      </c>
      <c r="O653">
        <f t="shared" si="60"/>
        <v>100.53</v>
      </c>
      <c r="P653">
        <f t="shared" si="61"/>
        <v>239.35</v>
      </c>
      <c r="Q653" t="s">
        <v>8319</v>
      </c>
      <c r="R653" t="s">
        <v>8321</v>
      </c>
      <c r="S653" s="11">
        <f t="shared" si="62"/>
        <v>41956.017488425925</v>
      </c>
      <c r="T653" s="11">
        <f t="shared" si="63"/>
        <v>41986.017488425925</v>
      </c>
      <c r="U653" t="str">
        <f t="shared" si="64"/>
        <v>2014</v>
      </c>
      <c r="V653" t="str">
        <f t="shared" si="65"/>
        <v>November</v>
      </c>
    </row>
    <row r="654" spans="1:22" ht="75" x14ac:dyDescent="0.2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8002</v>
      </c>
      <c r="O654">
        <f t="shared" si="60"/>
        <v>100.47</v>
      </c>
      <c r="P654">
        <f t="shared" si="61"/>
        <v>107.64</v>
      </c>
      <c r="Q654" t="s">
        <v>8319</v>
      </c>
      <c r="R654" t="s">
        <v>8321</v>
      </c>
      <c r="S654" s="11">
        <f t="shared" si="62"/>
        <v>42675.690393518518</v>
      </c>
      <c r="T654" s="11">
        <f t="shared" si="63"/>
        <v>42705.732060185182</v>
      </c>
      <c r="U654" t="str">
        <f t="shared" si="64"/>
        <v>2016</v>
      </c>
      <c r="V654" t="str">
        <f t="shared" si="65"/>
        <v>November</v>
      </c>
    </row>
    <row r="655" spans="1:22" ht="75" x14ac:dyDescent="0.2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8002</v>
      </c>
      <c r="O655">
        <f t="shared" si="60"/>
        <v>141.44999999999999</v>
      </c>
      <c r="P655">
        <f t="shared" si="61"/>
        <v>95.83</v>
      </c>
      <c r="Q655" t="s">
        <v>8319</v>
      </c>
      <c r="R655" t="s">
        <v>8321</v>
      </c>
      <c r="S655" s="11">
        <f t="shared" si="62"/>
        <v>42199.618518518517</v>
      </c>
      <c r="T655" s="11">
        <f t="shared" si="63"/>
        <v>42236.618518518517</v>
      </c>
      <c r="U655" t="str">
        <f t="shared" si="64"/>
        <v>2015</v>
      </c>
      <c r="V655" t="str">
        <f t="shared" si="65"/>
        <v>July</v>
      </c>
    </row>
    <row r="656" spans="1:22" ht="75" x14ac:dyDescent="0.2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8002</v>
      </c>
      <c r="O656">
        <f t="shared" si="60"/>
        <v>267.29000000000002</v>
      </c>
      <c r="P656">
        <f t="shared" si="61"/>
        <v>31.66</v>
      </c>
      <c r="Q656" t="s">
        <v>8319</v>
      </c>
      <c r="R656" t="s">
        <v>8321</v>
      </c>
      <c r="S656" s="11">
        <f t="shared" si="62"/>
        <v>42163.957326388889</v>
      </c>
      <c r="T656" s="11">
        <f t="shared" si="63"/>
        <v>42193.957326388889</v>
      </c>
      <c r="U656" t="str">
        <f t="shared" si="64"/>
        <v>2015</v>
      </c>
      <c r="V656" t="str">
        <f t="shared" si="65"/>
        <v>June</v>
      </c>
    </row>
    <row r="657" spans="1:22" ht="60" x14ac:dyDescent="0.2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8002</v>
      </c>
      <c r="O657">
        <f t="shared" si="60"/>
        <v>146.88999999999999</v>
      </c>
      <c r="P657">
        <f t="shared" si="61"/>
        <v>42.89</v>
      </c>
      <c r="Q657" t="s">
        <v>8319</v>
      </c>
      <c r="R657" t="s">
        <v>8321</v>
      </c>
      <c r="S657" s="11">
        <f t="shared" si="62"/>
        <v>42045.957314814819</v>
      </c>
      <c r="T657" s="11">
        <f t="shared" si="63"/>
        <v>42075.915648148148</v>
      </c>
      <c r="U657" t="str">
        <f t="shared" si="64"/>
        <v>2015</v>
      </c>
      <c r="V657" t="str">
        <f t="shared" si="65"/>
        <v>February</v>
      </c>
    </row>
    <row r="658" spans="1:22" ht="75" x14ac:dyDescent="0.2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8002</v>
      </c>
      <c r="O658">
        <f t="shared" si="60"/>
        <v>213.56</v>
      </c>
      <c r="P658">
        <f t="shared" si="61"/>
        <v>122.74</v>
      </c>
      <c r="Q658" t="s">
        <v>8319</v>
      </c>
      <c r="R658" t="s">
        <v>8321</v>
      </c>
      <c r="S658" s="11">
        <f t="shared" si="62"/>
        <v>42417.804618055554</v>
      </c>
      <c r="T658" s="11">
        <f t="shared" si="63"/>
        <v>42477.762951388882</v>
      </c>
      <c r="U658" t="str">
        <f t="shared" si="64"/>
        <v>2016</v>
      </c>
      <c r="V658" t="str">
        <f t="shared" si="65"/>
        <v>February</v>
      </c>
    </row>
    <row r="659" spans="1:22" ht="75" x14ac:dyDescent="0.2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8002</v>
      </c>
      <c r="O659">
        <f t="shared" si="60"/>
        <v>125.7</v>
      </c>
      <c r="P659">
        <f t="shared" si="61"/>
        <v>190.45</v>
      </c>
      <c r="Q659" t="s">
        <v>8319</v>
      </c>
      <c r="R659" t="s">
        <v>8321</v>
      </c>
      <c r="S659" s="11">
        <f t="shared" si="62"/>
        <v>42331.84574074074</v>
      </c>
      <c r="T659" s="11">
        <f t="shared" si="63"/>
        <v>42361.84574074074</v>
      </c>
      <c r="U659" t="str">
        <f t="shared" si="64"/>
        <v>2015</v>
      </c>
      <c r="V659" t="str">
        <f t="shared" si="65"/>
        <v>November</v>
      </c>
    </row>
    <row r="660" spans="1:22" ht="90" x14ac:dyDescent="0.2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8002</v>
      </c>
      <c r="O660">
        <f t="shared" si="60"/>
        <v>104.46</v>
      </c>
      <c r="P660">
        <f t="shared" si="61"/>
        <v>109.34</v>
      </c>
      <c r="Q660" t="s">
        <v>8319</v>
      </c>
      <c r="R660" t="s">
        <v>8321</v>
      </c>
      <c r="S660" s="11">
        <f t="shared" si="62"/>
        <v>42179.160752314812</v>
      </c>
      <c r="T660" s="11">
        <f t="shared" si="63"/>
        <v>42211.75</v>
      </c>
      <c r="U660" t="str">
        <f t="shared" si="64"/>
        <v>2015</v>
      </c>
      <c r="V660" t="str">
        <f t="shared" si="65"/>
        <v>June</v>
      </c>
    </row>
    <row r="661" spans="1:22" ht="45" x14ac:dyDescent="0.2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8002</v>
      </c>
      <c r="O661">
        <f t="shared" si="60"/>
        <v>100.57</v>
      </c>
      <c r="P661">
        <f t="shared" si="61"/>
        <v>143.66999999999999</v>
      </c>
      <c r="Q661" t="s">
        <v>8319</v>
      </c>
      <c r="R661" t="s">
        <v>8321</v>
      </c>
      <c r="S661" s="11">
        <f t="shared" si="62"/>
        <v>42209.593692129631</v>
      </c>
      <c r="T661" s="11">
        <f t="shared" si="63"/>
        <v>42239.593692129631</v>
      </c>
      <c r="U661" t="str">
        <f t="shared" si="64"/>
        <v>2015</v>
      </c>
      <c r="V661" t="str">
        <f t="shared" si="65"/>
        <v>July</v>
      </c>
    </row>
    <row r="662" spans="1:22" ht="75" x14ac:dyDescent="0.2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8002</v>
      </c>
      <c r="O662">
        <f t="shared" si="60"/>
        <v>3.06</v>
      </c>
      <c r="P662">
        <f t="shared" si="61"/>
        <v>84.94</v>
      </c>
      <c r="Q662" t="s">
        <v>8319</v>
      </c>
      <c r="R662" t="s">
        <v>8321</v>
      </c>
      <c r="S662" s="11">
        <f t="shared" si="62"/>
        <v>41922.741655092592</v>
      </c>
      <c r="T662" s="11">
        <f t="shared" si="63"/>
        <v>41952.783321759263</v>
      </c>
      <c r="U662" t="str">
        <f t="shared" si="64"/>
        <v>2014</v>
      </c>
      <c r="V662" t="str">
        <f t="shared" si="65"/>
        <v>October</v>
      </c>
    </row>
    <row r="663" spans="1:22" ht="60" x14ac:dyDescent="0.2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8002</v>
      </c>
      <c r="O663">
        <f t="shared" si="60"/>
        <v>0.95</v>
      </c>
      <c r="P663">
        <f t="shared" si="61"/>
        <v>10.56</v>
      </c>
      <c r="Q663" t="s">
        <v>8319</v>
      </c>
      <c r="R663" t="s">
        <v>8321</v>
      </c>
      <c r="S663" s="11">
        <f t="shared" si="62"/>
        <v>42636.645358796297</v>
      </c>
      <c r="T663" s="11">
        <f t="shared" si="63"/>
        <v>42666.645358796297</v>
      </c>
      <c r="U663" t="str">
        <f t="shared" si="64"/>
        <v>2016</v>
      </c>
      <c r="V663" t="str">
        <f t="shared" si="65"/>
        <v>September</v>
      </c>
    </row>
    <row r="664" spans="1:22" ht="60" x14ac:dyDescent="0.2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8002</v>
      </c>
      <c r="O664">
        <f t="shared" si="60"/>
        <v>0.4</v>
      </c>
      <c r="P664">
        <f t="shared" si="61"/>
        <v>39</v>
      </c>
      <c r="Q664" t="s">
        <v>8319</v>
      </c>
      <c r="R664" t="s">
        <v>8321</v>
      </c>
      <c r="S664" s="11">
        <f t="shared" si="62"/>
        <v>41990.438043981485</v>
      </c>
      <c r="T664" s="11">
        <f t="shared" si="63"/>
        <v>42020.438043981485</v>
      </c>
      <c r="U664" t="str">
        <f t="shared" si="64"/>
        <v>2014</v>
      </c>
      <c r="V664" t="str">
        <f t="shared" si="65"/>
        <v>December</v>
      </c>
    </row>
    <row r="665" spans="1:22" ht="75" x14ac:dyDescent="0.2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8002</v>
      </c>
      <c r="O665">
        <f t="shared" si="60"/>
        <v>0.35</v>
      </c>
      <c r="P665">
        <f t="shared" si="61"/>
        <v>100</v>
      </c>
      <c r="Q665" t="s">
        <v>8319</v>
      </c>
      <c r="R665" t="s">
        <v>8321</v>
      </c>
      <c r="S665" s="11">
        <f t="shared" si="62"/>
        <v>42173.843240740738</v>
      </c>
      <c r="T665" s="11">
        <f t="shared" si="63"/>
        <v>42203.843240740738</v>
      </c>
      <c r="U665" t="str">
        <f t="shared" si="64"/>
        <v>2015</v>
      </c>
      <c r="V665" t="str">
        <f t="shared" si="65"/>
        <v>June</v>
      </c>
    </row>
    <row r="666" spans="1:22" ht="75" x14ac:dyDescent="0.2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8002</v>
      </c>
      <c r="O666">
        <f t="shared" si="60"/>
        <v>7.53</v>
      </c>
      <c r="P666">
        <f t="shared" si="61"/>
        <v>31.17</v>
      </c>
      <c r="Q666" t="s">
        <v>8319</v>
      </c>
      <c r="R666" t="s">
        <v>8321</v>
      </c>
      <c r="S666" s="11">
        <f t="shared" si="62"/>
        <v>42077.666377314818</v>
      </c>
      <c r="T666" s="11">
        <f t="shared" si="63"/>
        <v>42107.666377314818</v>
      </c>
      <c r="U666" t="str">
        <f t="shared" si="64"/>
        <v>2015</v>
      </c>
      <c r="V666" t="str">
        <f t="shared" si="65"/>
        <v>March</v>
      </c>
    </row>
    <row r="667" spans="1:22" ht="75" x14ac:dyDescent="0.2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8002</v>
      </c>
      <c r="O667">
        <f t="shared" si="60"/>
        <v>18.64</v>
      </c>
      <c r="P667">
        <f t="shared" si="61"/>
        <v>155.33000000000001</v>
      </c>
      <c r="Q667" t="s">
        <v>8319</v>
      </c>
      <c r="R667" t="s">
        <v>8321</v>
      </c>
      <c r="S667" s="11">
        <f t="shared" si="62"/>
        <v>42688.711354166662</v>
      </c>
      <c r="T667" s="11">
        <f t="shared" si="63"/>
        <v>42748.711354166662</v>
      </c>
      <c r="U667" t="str">
        <f t="shared" si="64"/>
        <v>2016</v>
      </c>
      <c r="V667" t="str">
        <f t="shared" si="65"/>
        <v>November</v>
      </c>
    </row>
    <row r="668" spans="1:22" ht="75" x14ac:dyDescent="0.2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8002</v>
      </c>
      <c r="O668">
        <f t="shared" si="60"/>
        <v>0</v>
      </c>
      <c r="P668">
        <f t="shared" si="61"/>
        <v>2</v>
      </c>
      <c r="Q668" t="s">
        <v>8319</v>
      </c>
      <c r="R668" t="s">
        <v>8321</v>
      </c>
      <c r="S668" s="11">
        <f t="shared" si="62"/>
        <v>41838.832152777781</v>
      </c>
      <c r="T668" s="11">
        <f t="shared" si="63"/>
        <v>41868.832152777781</v>
      </c>
      <c r="U668" t="str">
        <f t="shared" si="64"/>
        <v>2014</v>
      </c>
      <c r="V668" t="str">
        <f t="shared" si="65"/>
        <v>July</v>
      </c>
    </row>
    <row r="669" spans="1:22" ht="75" x14ac:dyDescent="0.2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8002</v>
      </c>
      <c r="O669">
        <f t="shared" si="60"/>
        <v>10.02</v>
      </c>
      <c r="P669">
        <f t="shared" si="61"/>
        <v>178.93</v>
      </c>
      <c r="Q669" t="s">
        <v>8319</v>
      </c>
      <c r="R669" t="s">
        <v>8321</v>
      </c>
      <c r="S669" s="11">
        <f t="shared" si="62"/>
        <v>42632.373414351852</v>
      </c>
      <c r="T669" s="11">
        <f t="shared" si="63"/>
        <v>42672.373414351852</v>
      </c>
      <c r="U669" t="str">
        <f t="shared" si="64"/>
        <v>2016</v>
      </c>
      <c r="V669" t="str">
        <f t="shared" si="65"/>
        <v>September</v>
      </c>
    </row>
    <row r="670" spans="1:22" ht="75" x14ac:dyDescent="0.2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8002</v>
      </c>
      <c r="O670">
        <f t="shared" si="60"/>
        <v>4.5599999999999996</v>
      </c>
      <c r="P670">
        <f t="shared" si="61"/>
        <v>27.36</v>
      </c>
      <c r="Q670" t="s">
        <v>8319</v>
      </c>
      <c r="R670" t="s">
        <v>8321</v>
      </c>
      <c r="S670" s="11">
        <f t="shared" si="62"/>
        <v>42090.831273148149</v>
      </c>
      <c r="T670" s="11">
        <f t="shared" si="63"/>
        <v>42135.831273148149</v>
      </c>
      <c r="U670" t="str">
        <f t="shared" si="64"/>
        <v>2015</v>
      </c>
      <c r="V670" t="str">
        <f t="shared" si="65"/>
        <v>March</v>
      </c>
    </row>
    <row r="671" spans="1:22" ht="60" x14ac:dyDescent="0.2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8002</v>
      </c>
      <c r="O671">
        <f t="shared" si="60"/>
        <v>21.51</v>
      </c>
      <c r="P671">
        <f t="shared" si="61"/>
        <v>1536.25</v>
      </c>
      <c r="Q671" t="s">
        <v>8319</v>
      </c>
      <c r="R671" t="s">
        <v>8321</v>
      </c>
      <c r="S671" s="11">
        <f t="shared" si="62"/>
        <v>42527.625671296293</v>
      </c>
      <c r="T671" s="11">
        <f t="shared" si="63"/>
        <v>42557.625671296293</v>
      </c>
      <c r="U671" t="str">
        <f t="shared" si="64"/>
        <v>2016</v>
      </c>
      <c r="V671" t="str">
        <f t="shared" si="65"/>
        <v>June</v>
      </c>
    </row>
    <row r="672" spans="1:22" ht="75" x14ac:dyDescent="0.2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8002</v>
      </c>
      <c r="O672">
        <f t="shared" si="60"/>
        <v>29.28</v>
      </c>
      <c r="P672">
        <f t="shared" si="61"/>
        <v>85</v>
      </c>
      <c r="Q672" t="s">
        <v>8319</v>
      </c>
      <c r="R672" t="s">
        <v>8321</v>
      </c>
      <c r="S672" s="11">
        <f t="shared" si="62"/>
        <v>42506.709722222222</v>
      </c>
      <c r="T672" s="11">
        <f t="shared" si="63"/>
        <v>42540.340277777781</v>
      </c>
      <c r="U672" t="str">
        <f t="shared" si="64"/>
        <v>2016</v>
      </c>
      <c r="V672" t="str">
        <f t="shared" si="65"/>
        <v>May</v>
      </c>
    </row>
    <row r="673" spans="1:22" ht="75" x14ac:dyDescent="0.2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8002</v>
      </c>
      <c r="O673">
        <f t="shared" si="60"/>
        <v>39.43</v>
      </c>
      <c r="P673">
        <f t="shared" si="61"/>
        <v>788.53</v>
      </c>
      <c r="Q673" t="s">
        <v>8319</v>
      </c>
      <c r="R673" t="s">
        <v>8321</v>
      </c>
      <c r="S673" s="11">
        <f t="shared" si="62"/>
        <v>41984.692731481482</v>
      </c>
      <c r="T673" s="11">
        <f t="shared" si="63"/>
        <v>42018.166666666672</v>
      </c>
      <c r="U673" t="str">
        <f t="shared" si="64"/>
        <v>2014</v>
      </c>
      <c r="V673" t="str">
        <f t="shared" si="65"/>
        <v>December</v>
      </c>
    </row>
    <row r="674" spans="1:22" ht="75" x14ac:dyDescent="0.2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8002</v>
      </c>
      <c r="O674">
        <f t="shared" si="60"/>
        <v>21.63</v>
      </c>
      <c r="P674">
        <f t="shared" si="61"/>
        <v>50.3</v>
      </c>
      <c r="Q674" t="s">
        <v>8319</v>
      </c>
      <c r="R674" t="s">
        <v>8321</v>
      </c>
      <c r="S674" s="11">
        <f t="shared" si="62"/>
        <v>41974.219490740739</v>
      </c>
      <c r="T674" s="11">
        <f t="shared" si="63"/>
        <v>42005.207638888889</v>
      </c>
      <c r="U674" t="str">
        <f t="shared" si="64"/>
        <v>2014</v>
      </c>
      <c r="V674" t="str">
        <f t="shared" si="65"/>
        <v>December</v>
      </c>
    </row>
    <row r="675" spans="1:22" ht="75" x14ac:dyDescent="0.2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8002</v>
      </c>
      <c r="O675">
        <f t="shared" si="60"/>
        <v>0.21</v>
      </c>
      <c r="P675">
        <f t="shared" si="61"/>
        <v>68.33</v>
      </c>
      <c r="Q675" t="s">
        <v>8319</v>
      </c>
      <c r="R675" t="s">
        <v>8321</v>
      </c>
      <c r="S675" s="11">
        <f t="shared" si="62"/>
        <v>41838.840474537035</v>
      </c>
      <c r="T675" s="11">
        <f t="shared" si="63"/>
        <v>41883.840474537035</v>
      </c>
      <c r="U675" t="str">
        <f t="shared" si="64"/>
        <v>2014</v>
      </c>
      <c r="V675" t="str">
        <f t="shared" si="65"/>
        <v>July</v>
      </c>
    </row>
    <row r="676" spans="1:22" ht="75" x14ac:dyDescent="0.2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8002</v>
      </c>
      <c r="O676">
        <f t="shared" si="60"/>
        <v>0.03</v>
      </c>
      <c r="P676">
        <f t="shared" si="61"/>
        <v>7.5</v>
      </c>
      <c r="Q676" t="s">
        <v>8319</v>
      </c>
      <c r="R676" t="s">
        <v>8321</v>
      </c>
      <c r="S676" s="11">
        <f t="shared" si="62"/>
        <v>41803.116053240738</v>
      </c>
      <c r="T676" s="11">
        <f t="shared" si="63"/>
        <v>41863.116053240738</v>
      </c>
      <c r="U676" t="str">
        <f t="shared" si="64"/>
        <v>2014</v>
      </c>
      <c r="V676" t="str">
        <f t="shared" si="65"/>
        <v>June</v>
      </c>
    </row>
    <row r="677" spans="1:22" ht="75" x14ac:dyDescent="0.2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8002</v>
      </c>
      <c r="O677">
        <f t="shared" si="60"/>
        <v>14.85</v>
      </c>
      <c r="P677">
        <f t="shared" si="61"/>
        <v>34.270000000000003</v>
      </c>
      <c r="Q677" t="s">
        <v>8319</v>
      </c>
      <c r="R677" t="s">
        <v>8321</v>
      </c>
      <c r="S677" s="11">
        <f t="shared" si="62"/>
        <v>41975.930601851855</v>
      </c>
      <c r="T677" s="11">
        <f t="shared" si="63"/>
        <v>42005.290972222225</v>
      </c>
      <c r="U677" t="str">
        <f t="shared" si="64"/>
        <v>2014</v>
      </c>
      <c r="V677" t="str">
        <f t="shared" si="65"/>
        <v>December</v>
      </c>
    </row>
    <row r="678" spans="1:22" ht="75" x14ac:dyDescent="0.2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8002</v>
      </c>
      <c r="O678">
        <f t="shared" si="60"/>
        <v>1.47</v>
      </c>
      <c r="P678">
        <f t="shared" si="61"/>
        <v>61.29</v>
      </c>
      <c r="Q678" t="s">
        <v>8319</v>
      </c>
      <c r="R678" t="s">
        <v>8321</v>
      </c>
      <c r="S678" s="11">
        <f t="shared" si="62"/>
        <v>42012.768298611118</v>
      </c>
      <c r="T678" s="11">
        <f t="shared" si="63"/>
        <v>42042.768298611118</v>
      </c>
      <c r="U678" t="str">
        <f t="shared" si="64"/>
        <v>2015</v>
      </c>
      <c r="V678" t="str">
        <f t="shared" si="65"/>
        <v>January</v>
      </c>
    </row>
    <row r="679" spans="1:22" ht="75" x14ac:dyDescent="0.2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8002</v>
      </c>
      <c r="O679">
        <f t="shared" si="60"/>
        <v>25.58</v>
      </c>
      <c r="P679">
        <f t="shared" si="61"/>
        <v>133.25</v>
      </c>
      <c r="Q679" t="s">
        <v>8319</v>
      </c>
      <c r="R679" t="s">
        <v>8321</v>
      </c>
      <c r="S679" s="11">
        <f t="shared" si="62"/>
        <v>42504.403877314813</v>
      </c>
      <c r="T679" s="11">
        <f t="shared" si="63"/>
        <v>42549.403877314813</v>
      </c>
      <c r="U679" t="str">
        <f t="shared" si="64"/>
        <v>2016</v>
      </c>
      <c r="V679" t="str">
        <f t="shared" si="65"/>
        <v>May</v>
      </c>
    </row>
    <row r="680" spans="1:22" ht="75" x14ac:dyDescent="0.2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8002</v>
      </c>
      <c r="O680">
        <f t="shared" si="60"/>
        <v>3.82</v>
      </c>
      <c r="P680">
        <f t="shared" si="61"/>
        <v>65.180000000000007</v>
      </c>
      <c r="Q680" t="s">
        <v>8319</v>
      </c>
      <c r="R680" t="s">
        <v>8321</v>
      </c>
      <c r="S680" s="11">
        <f t="shared" si="62"/>
        <v>42481.376597222217</v>
      </c>
      <c r="T680" s="11">
        <f t="shared" si="63"/>
        <v>42511.376597222217</v>
      </c>
      <c r="U680" t="str">
        <f t="shared" si="64"/>
        <v>2016</v>
      </c>
      <c r="V680" t="str">
        <f t="shared" si="65"/>
        <v>April</v>
      </c>
    </row>
    <row r="681" spans="1:22" ht="75" x14ac:dyDescent="0.2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8002</v>
      </c>
      <c r="O681">
        <f t="shared" si="60"/>
        <v>15.49</v>
      </c>
      <c r="P681">
        <f t="shared" si="61"/>
        <v>93.9</v>
      </c>
      <c r="Q681" t="s">
        <v>8319</v>
      </c>
      <c r="R681" t="s">
        <v>8321</v>
      </c>
      <c r="S681" s="11">
        <f t="shared" si="62"/>
        <v>42556.695706018523</v>
      </c>
      <c r="T681" s="11">
        <f t="shared" si="63"/>
        <v>42616.695706018523</v>
      </c>
      <c r="U681" t="str">
        <f t="shared" si="64"/>
        <v>2016</v>
      </c>
      <c r="V681" t="str">
        <f t="shared" si="65"/>
        <v>July</v>
      </c>
    </row>
    <row r="682" spans="1:22" ht="75" x14ac:dyDescent="0.2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8002</v>
      </c>
      <c r="O682">
        <f t="shared" si="60"/>
        <v>25.91</v>
      </c>
      <c r="P682">
        <f t="shared" si="61"/>
        <v>150.65</v>
      </c>
      <c r="Q682" t="s">
        <v>8319</v>
      </c>
      <c r="R682" t="s">
        <v>8321</v>
      </c>
      <c r="S682" s="11">
        <f t="shared" si="62"/>
        <v>41864.501516203702</v>
      </c>
      <c r="T682" s="11">
        <f t="shared" si="63"/>
        <v>41899.501516203702</v>
      </c>
      <c r="U682" t="str">
        <f t="shared" si="64"/>
        <v>2014</v>
      </c>
      <c r="V682" t="str">
        <f t="shared" si="65"/>
        <v>August</v>
      </c>
    </row>
    <row r="683" spans="1:22" ht="75" x14ac:dyDescent="0.2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8002</v>
      </c>
      <c r="O683">
        <f t="shared" si="60"/>
        <v>0.04</v>
      </c>
      <c r="P683">
        <f t="shared" si="61"/>
        <v>1</v>
      </c>
      <c r="Q683" t="s">
        <v>8319</v>
      </c>
      <c r="R683" t="s">
        <v>8321</v>
      </c>
      <c r="S683" s="11">
        <f t="shared" si="62"/>
        <v>42639.805601851855</v>
      </c>
      <c r="T683" s="11">
        <f t="shared" si="63"/>
        <v>42669.805601851855</v>
      </c>
      <c r="U683" t="str">
        <f t="shared" si="64"/>
        <v>2016</v>
      </c>
      <c r="V683" t="str">
        <f t="shared" si="65"/>
        <v>September</v>
      </c>
    </row>
    <row r="684" spans="1:22" ht="75" x14ac:dyDescent="0.2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8002</v>
      </c>
      <c r="O684">
        <f t="shared" si="60"/>
        <v>0.11</v>
      </c>
      <c r="P684">
        <f t="shared" si="61"/>
        <v>13.25</v>
      </c>
      <c r="Q684" t="s">
        <v>8319</v>
      </c>
      <c r="R684" t="s">
        <v>8321</v>
      </c>
      <c r="S684" s="11">
        <f t="shared" si="62"/>
        <v>42778.765300925923</v>
      </c>
      <c r="T684" s="11">
        <f t="shared" si="63"/>
        <v>42808.723634259266</v>
      </c>
      <c r="U684" t="str">
        <f t="shared" si="64"/>
        <v>2017</v>
      </c>
      <c r="V684" t="str">
        <f t="shared" si="65"/>
        <v>February</v>
      </c>
    </row>
    <row r="685" spans="1:22" ht="75" x14ac:dyDescent="0.2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8002</v>
      </c>
      <c r="O685">
        <f t="shared" si="60"/>
        <v>0.85</v>
      </c>
      <c r="P685">
        <f t="shared" si="61"/>
        <v>99.33</v>
      </c>
      <c r="Q685" t="s">
        <v>8319</v>
      </c>
      <c r="R685" t="s">
        <v>8321</v>
      </c>
      <c r="S685" s="11">
        <f t="shared" si="62"/>
        <v>42634.900046296301</v>
      </c>
      <c r="T685" s="11">
        <f t="shared" si="63"/>
        <v>42674.900046296301</v>
      </c>
      <c r="U685" t="str">
        <f t="shared" si="64"/>
        <v>2016</v>
      </c>
      <c r="V685" t="str">
        <f t="shared" si="65"/>
        <v>September</v>
      </c>
    </row>
    <row r="686" spans="1:22" ht="60" x14ac:dyDescent="0.2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8002</v>
      </c>
      <c r="O686">
        <f t="shared" si="60"/>
        <v>7.48</v>
      </c>
      <c r="P686">
        <f t="shared" si="61"/>
        <v>177.39</v>
      </c>
      <c r="Q686" t="s">
        <v>8319</v>
      </c>
      <c r="R686" t="s">
        <v>8321</v>
      </c>
      <c r="S686" s="11">
        <f t="shared" si="62"/>
        <v>41809.473275462966</v>
      </c>
      <c r="T686" s="11">
        <f t="shared" si="63"/>
        <v>41845.125</v>
      </c>
      <c r="U686" t="str">
        <f t="shared" si="64"/>
        <v>2014</v>
      </c>
      <c r="V686" t="str">
        <f t="shared" si="65"/>
        <v>June</v>
      </c>
    </row>
    <row r="687" spans="1:22" ht="75" x14ac:dyDescent="0.2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8002</v>
      </c>
      <c r="O687">
        <f t="shared" si="60"/>
        <v>27.65</v>
      </c>
      <c r="P687">
        <f t="shared" si="61"/>
        <v>55.3</v>
      </c>
      <c r="Q687" t="s">
        <v>8319</v>
      </c>
      <c r="R687" t="s">
        <v>8321</v>
      </c>
      <c r="S687" s="11">
        <f t="shared" si="62"/>
        <v>41971.866574074069</v>
      </c>
      <c r="T687" s="11">
        <f t="shared" si="63"/>
        <v>42016.866574074069</v>
      </c>
      <c r="U687" t="str">
        <f t="shared" si="64"/>
        <v>2014</v>
      </c>
      <c r="V687" t="str">
        <f t="shared" si="65"/>
        <v>November</v>
      </c>
    </row>
    <row r="688" spans="1:22" ht="60" x14ac:dyDescent="0.2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8002</v>
      </c>
      <c r="O688">
        <f t="shared" si="60"/>
        <v>0</v>
      </c>
      <c r="P688">
        <f t="shared" si="61"/>
        <v>0</v>
      </c>
      <c r="Q688" t="s">
        <v>8319</v>
      </c>
      <c r="R688" t="s">
        <v>8321</v>
      </c>
      <c r="S688" s="11">
        <f t="shared" si="62"/>
        <v>42189.673263888893</v>
      </c>
      <c r="T688" s="11">
        <f t="shared" si="63"/>
        <v>42219.673263888893</v>
      </c>
      <c r="U688" t="str">
        <f t="shared" si="64"/>
        <v>2015</v>
      </c>
      <c r="V688" t="str">
        <f t="shared" si="65"/>
        <v>July</v>
      </c>
    </row>
    <row r="689" spans="1:22" ht="75" x14ac:dyDescent="0.2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8002</v>
      </c>
      <c r="O689">
        <f t="shared" si="60"/>
        <v>3.55</v>
      </c>
      <c r="P689">
        <f t="shared" si="61"/>
        <v>591.66999999999996</v>
      </c>
      <c r="Q689" t="s">
        <v>8319</v>
      </c>
      <c r="R689" t="s">
        <v>8321</v>
      </c>
      <c r="S689" s="11">
        <f t="shared" si="62"/>
        <v>42711.750613425931</v>
      </c>
      <c r="T689" s="11">
        <f t="shared" si="63"/>
        <v>42771.750613425931</v>
      </c>
      <c r="U689" t="str">
        <f t="shared" si="64"/>
        <v>2016</v>
      </c>
      <c r="V689" t="str">
        <f t="shared" si="65"/>
        <v>December</v>
      </c>
    </row>
    <row r="690" spans="1:22" ht="90" x14ac:dyDescent="0.2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8002</v>
      </c>
      <c r="O690">
        <f t="shared" si="60"/>
        <v>72.989999999999995</v>
      </c>
      <c r="P690">
        <f t="shared" si="61"/>
        <v>405.5</v>
      </c>
      <c r="Q690" t="s">
        <v>8319</v>
      </c>
      <c r="R690" t="s">
        <v>8321</v>
      </c>
      <c r="S690" s="11">
        <f t="shared" si="62"/>
        <v>42262.104780092588</v>
      </c>
      <c r="T690" s="11">
        <f t="shared" si="63"/>
        <v>42292.104780092588</v>
      </c>
      <c r="U690" t="str">
        <f t="shared" si="64"/>
        <v>2015</v>
      </c>
      <c r="V690" t="str">
        <f t="shared" si="65"/>
        <v>September</v>
      </c>
    </row>
    <row r="691" spans="1:22" ht="75" x14ac:dyDescent="0.2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8002</v>
      </c>
      <c r="O691">
        <f t="shared" si="60"/>
        <v>57.65</v>
      </c>
      <c r="P691">
        <f t="shared" si="61"/>
        <v>343.15</v>
      </c>
      <c r="Q691" t="s">
        <v>8319</v>
      </c>
      <c r="R691" t="s">
        <v>8321</v>
      </c>
      <c r="S691" s="11">
        <f t="shared" si="62"/>
        <v>42675.66778935185</v>
      </c>
      <c r="T691" s="11">
        <f t="shared" si="63"/>
        <v>42712.207638888889</v>
      </c>
      <c r="U691" t="str">
        <f t="shared" si="64"/>
        <v>2016</v>
      </c>
      <c r="V691" t="str">
        <f t="shared" si="65"/>
        <v>November</v>
      </c>
    </row>
    <row r="692" spans="1:22" ht="45" x14ac:dyDescent="0.2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8002</v>
      </c>
      <c r="O692">
        <f t="shared" si="60"/>
        <v>12.34</v>
      </c>
      <c r="P692">
        <f t="shared" si="61"/>
        <v>72.59</v>
      </c>
      <c r="Q692" t="s">
        <v>8319</v>
      </c>
      <c r="R692" t="s">
        <v>8321</v>
      </c>
      <c r="S692" s="11">
        <f t="shared" si="62"/>
        <v>42579.634733796294</v>
      </c>
      <c r="T692" s="11">
        <f t="shared" si="63"/>
        <v>42622.25</v>
      </c>
      <c r="U692" t="str">
        <f t="shared" si="64"/>
        <v>2016</v>
      </c>
      <c r="V692" t="str">
        <f t="shared" si="65"/>
        <v>July</v>
      </c>
    </row>
    <row r="693" spans="1:22" ht="75" x14ac:dyDescent="0.2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8002</v>
      </c>
      <c r="O693">
        <f t="shared" si="60"/>
        <v>0.52</v>
      </c>
      <c r="P693">
        <f t="shared" si="61"/>
        <v>26</v>
      </c>
      <c r="Q693" t="s">
        <v>8319</v>
      </c>
      <c r="R693" t="s">
        <v>8321</v>
      </c>
      <c r="S693" s="11">
        <f t="shared" si="62"/>
        <v>42158.028310185182</v>
      </c>
      <c r="T693" s="11">
        <f t="shared" si="63"/>
        <v>42186.028310185182</v>
      </c>
      <c r="U693" t="str">
        <f t="shared" si="64"/>
        <v>2015</v>
      </c>
      <c r="V693" t="str">
        <f t="shared" si="65"/>
        <v>June</v>
      </c>
    </row>
    <row r="694" spans="1:22" ht="75" x14ac:dyDescent="0.2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8002</v>
      </c>
      <c r="O694">
        <f t="shared" si="60"/>
        <v>6.53</v>
      </c>
      <c r="P694">
        <f t="shared" si="61"/>
        <v>6.5</v>
      </c>
      <c r="Q694" t="s">
        <v>8319</v>
      </c>
      <c r="R694" t="s">
        <v>8321</v>
      </c>
      <c r="S694" s="11">
        <f t="shared" si="62"/>
        <v>42696.37572916667</v>
      </c>
      <c r="T694" s="11">
        <f t="shared" si="63"/>
        <v>42726.37572916667</v>
      </c>
      <c r="U694" t="str">
        <f t="shared" si="64"/>
        <v>2016</v>
      </c>
      <c r="V694" t="str">
        <f t="shared" si="65"/>
        <v>November</v>
      </c>
    </row>
    <row r="695" spans="1:22" ht="60" x14ac:dyDescent="0.2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8002</v>
      </c>
      <c r="O695">
        <f t="shared" si="60"/>
        <v>35.340000000000003</v>
      </c>
      <c r="P695">
        <f t="shared" si="61"/>
        <v>119.39</v>
      </c>
      <c r="Q695" t="s">
        <v>8319</v>
      </c>
      <c r="R695" t="s">
        <v>8321</v>
      </c>
      <c r="S695" s="11">
        <f t="shared" si="62"/>
        <v>42094.808182870373</v>
      </c>
      <c r="T695" s="11">
        <f t="shared" si="63"/>
        <v>42124.808182870373</v>
      </c>
      <c r="U695" t="str">
        <f t="shared" si="64"/>
        <v>2015</v>
      </c>
      <c r="V695" t="str">
        <f t="shared" si="65"/>
        <v>March</v>
      </c>
    </row>
    <row r="696" spans="1:22" ht="75" x14ac:dyDescent="0.2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8002</v>
      </c>
      <c r="O696">
        <f t="shared" si="60"/>
        <v>0.39</v>
      </c>
      <c r="P696">
        <f t="shared" si="61"/>
        <v>84.29</v>
      </c>
      <c r="Q696" t="s">
        <v>8319</v>
      </c>
      <c r="R696" t="s">
        <v>8321</v>
      </c>
      <c r="S696" s="11">
        <f t="shared" si="62"/>
        <v>42737.663877314815</v>
      </c>
      <c r="T696" s="11">
        <f t="shared" si="63"/>
        <v>42767.663877314815</v>
      </c>
      <c r="U696" t="str">
        <f t="shared" si="64"/>
        <v>2017</v>
      </c>
      <c r="V696" t="str">
        <f t="shared" si="65"/>
        <v>January</v>
      </c>
    </row>
    <row r="697" spans="1:22" ht="75" x14ac:dyDescent="0.2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8002</v>
      </c>
      <c r="O697">
        <f t="shared" si="60"/>
        <v>1.06</v>
      </c>
      <c r="P697">
        <f t="shared" si="61"/>
        <v>90.86</v>
      </c>
      <c r="Q697" t="s">
        <v>8319</v>
      </c>
      <c r="R697" t="s">
        <v>8321</v>
      </c>
      <c r="S697" s="11">
        <f t="shared" si="62"/>
        <v>41913.521064814813</v>
      </c>
      <c r="T697" s="11">
        <f t="shared" si="63"/>
        <v>41943.521064814813</v>
      </c>
      <c r="U697" t="str">
        <f t="shared" si="64"/>
        <v>2014</v>
      </c>
      <c r="V697" t="str">
        <f t="shared" si="65"/>
        <v>October</v>
      </c>
    </row>
    <row r="698" spans="1:22" ht="45" x14ac:dyDescent="0.2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8002</v>
      </c>
      <c r="O698">
        <f t="shared" si="60"/>
        <v>0</v>
      </c>
      <c r="P698">
        <f t="shared" si="61"/>
        <v>1</v>
      </c>
      <c r="Q698" t="s">
        <v>8319</v>
      </c>
      <c r="R698" t="s">
        <v>8321</v>
      </c>
      <c r="S698" s="11">
        <f t="shared" si="62"/>
        <v>41815.927106481482</v>
      </c>
      <c r="T698" s="11">
        <f t="shared" si="63"/>
        <v>41845.927106481482</v>
      </c>
      <c r="U698" t="str">
        <f t="shared" si="64"/>
        <v>2014</v>
      </c>
      <c r="V698" t="str">
        <f t="shared" si="65"/>
        <v>June</v>
      </c>
    </row>
    <row r="699" spans="1:22" ht="75" x14ac:dyDescent="0.2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8002</v>
      </c>
      <c r="O699">
        <f t="shared" si="60"/>
        <v>46.38</v>
      </c>
      <c r="P699">
        <f t="shared" si="61"/>
        <v>20.34</v>
      </c>
      <c r="Q699" t="s">
        <v>8319</v>
      </c>
      <c r="R699" t="s">
        <v>8321</v>
      </c>
      <c r="S699" s="11">
        <f t="shared" si="62"/>
        <v>42388.523020833338</v>
      </c>
      <c r="T699" s="11">
        <f t="shared" si="63"/>
        <v>42403.523020833338</v>
      </c>
      <c r="U699" t="str">
        <f t="shared" si="64"/>
        <v>2016</v>
      </c>
      <c r="V699" t="str">
        <f t="shared" si="65"/>
        <v>January</v>
      </c>
    </row>
    <row r="700" spans="1:22" ht="75" x14ac:dyDescent="0.2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8002</v>
      </c>
      <c r="O700">
        <f t="shared" si="60"/>
        <v>15.39</v>
      </c>
      <c r="P700">
        <f t="shared" si="61"/>
        <v>530.69000000000005</v>
      </c>
      <c r="Q700" t="s">
        <v>8319</v>
      </c>
      <c r="R700" t="s">
        <v>8321</v>
      </c>
      <c r="S700" s="11">
        <f t="shared" si="62"/>
        <v>41866.931076388886</v>
      </c>
      <c r="T700" s="11">
        <f t="shared" si="63"/>
        <v>41900.083333333336</v>
      </c>
      <c r="U700" t="str">
        <f t="shared" si="64"/>
        <v>2014</v>
      </c>
      <c r="V700" t="str">
        <f t="shared" si="65"/>
        <v>August</v>
      </c>
    </row>
    <row r="701" spans="1:22" ht="75" x14ac:dyDescent="0.2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8002</v>
      </c>
      <c r="O701">
        <f t="shared" si="60"/>
        <v>82.42</v>
      </c>
      <c r="P701">
        <f t="shared" si="61"/>
        <v>120.39</v>
      </c>
      <c r="Q701" t="s">
        <v>8319</v>
      </c>
      <c r="R701" t="s">
        <v>8321</v>
      </c>
      <c r="S701" s="11">
        <f t="shared" si="62"/>
        <v>41563.485509259262</v>
      </c>
      <c r="T701" s="11">
        <f t="shared" si="63"/>
        <v>41600.666666666664</v>
      </c>
      <c r="U701" t="str">
        <f t="shared" si="64"/>
        <v>2013</v>
      </c>
      <c r="V701" t="str">
        <f t="shared" si="65"/>
        <v>October</v>
      </c>
    </row>
    <row r="702" spans="1:22" ht="75" x14ac:dyDescent="0.2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8002</v>
      </c>
      <c r="O702">
        <f t="shared" si="60"/>
        <v>2.69</v>
      </c>
      <c r="P702">
        <f t="shared" si="61"/>
        <v>13</v>
      </c>
      <c r="Q702" t="s">
        <v>8319</v>
      </c>
      <c r="R702" t="s">
        <v>8321</v>
      </c>
      <c r="S702" s="11">
        <f t="shared" si="62"/>
        <v>42715.688437500001</v>
      </c>
      <c r="T702" s="11">
        <f t="shared" si="63"/>
        <v>42745.688437500001</v>
      </c>
      <c r="U702" t="str">
        <f t="shared" si="64"/>
        <v>2016</v>
      </c>
      <c r="V702" t="str">
        <f t="shared" si="65"/>
        <v>December</v>
      </c>
    </row>
    <row r="703" spans="1:22" ht="75" x14ac:dyDescent="0.2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8002</v>
      </c>
      <c r="O703">
        <f t="shared" si="60"/>
        <v>26.6</v>
      </c>
      <c r="P703">
        <f t="shared" si="61"/>
        <v>291.33</v>
      </c>
      <c r="Q703" t="s">
        <v>8319</v>
      </c>
      <c r="R703" t="s">
        <v>8321</v>
      </c>
      <c r="S703" s="11">
        <f t="shared" si="62"/>
        <v>41813.662962962961</v>
      </c>
      <c r="T703" s="11">
        <f t="shared" si="63"/>
        <v>41843.662962962961</v>
      </c>
      <c r="U703" t="str">
        <f t="shared" si="64"/>
        <v>2014</v>
      </c>
      <c r="V703" t="str">
        <f t="shared" si="65"/>
        <v>June</v>
      </c>
    </row>
    <row r="704" spans="1:22" ht="75" x14ac:dyDescent="0.2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8002</v>
      </c>
      <c r="O704">
        <f t="shared" si="60"/>
        <v>30.81</v>
      </c>
      <c r="P704">
        <f t="shared" si="61"/>
        <v>124.92</v>
      </c>
      <c r="Q704" t="s">
        <v>8319</v>
      </c>
      <c r="R704" t="s">
        <v>8321</v>
      </c>
      <c r="S704" s="11">
        <f t="shared" si="62"/>
        <v>42668.726701388892</v>
      </c>
      <c r="T704" s="11">
        <f t="shared" si="63"/>
        <v>42698.768368055549</v>
      </c>
      <c r="U704" t="str">
        <f t="shared" si="64"/>
        <v>2016</v>
      </c>
      <c r="V704" t="str">
        <f t="shared" si="65"/>
        <v>October</v>
      </c>
    </row>
    <row r="705" spans="1:22" ht="75" x14ac:dyDescent="0.2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8002</v>
      </c>
      <c r="O705">
        <f t="shared" si="60"/>
        <v>5.58</v>
      </c>
      <c r="P705">
        <f t="shared" si="61"/>
        <v>119.57</v>
      </c>
      <c r="Q705" t="s">
        <v>8319</v>
      </c>
      <c r="R705" t="s">
        <v>8321</v>
      </c>
      <c r="S705" s="11">
        <f t="shared" si="62"/>
        <v>42711.950798611113</v>
      </c>
      <c r="T705" s="11">
        <f t="shared" si="63"/>
        <v>42766.98055555555</v>
      </c>
      <c r="U705" t="str">
        <f t="shared" si="64"/>
        <v>2016</v>
      </c>
      <c r="V705" t="str">
        <f t="shared" si="65"/>
        <v>December</v>
      </c>
    </row>
    <row r="706" spans="1:22" ht="60" x14ac:dyDescent="0.2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8002</v>
      </c>
      <c r="O706">
        <f t="shared" si="60"/>
        <v>0.87</v>
      </c>
      <c r="P706">
        <f t="shared" si="61"/>
        <v>120.25</v>
      </c>
      <c r="Q706" t="s">
        <v>8319</v>
      </c>
      <c r="R706" t="s">
        <v>8321</v>
      </c>
      <c r="S706" s="11">
        <f t="shared" si="62"/>
        <v>42726.192916666667</v>
      </c>
      <c r="T706" s="11">
        <f t="shared" si="63"/>
        <v>42786.192916666667</v>
      </c>
      <c r="U706" t="str">
        <f t="shared" si="64"/>
        <v>2016</v>
      </c>
      <c r="V706" t="str">
        <f t="shared" si="65"/>
        <v>December</v>
      </c>
    </row>
    <row r="707" spans="1:22" ht="45" x14ac:dyDescent="0.2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8002</v>
      </c>
      <c r="O707">
        <f t="shared" ref="O707:O770" si="66">ROUND((E707/D707)*100,2)</f>
        <v>0.98</v>
      </c>
      <c r="P707">
        <f t="shared" ref="P707:P770" si="67">IF(L707&gt;0,ROUND(E707/L707,2),0)</f>
        <v>195.4</v>
      </c>
      <c r="Q707" t="s">
        <v>8319</v>
      </c>
      <c r="R707" t="s">
        <v>8321</v>
      </c>
      <c r="S707" s="11">
        <f t="shared" ref="S707:S770" si="68">(((J707/60)/60)/24)+DATE(1970,1,1)</f>
        <v>42726.491643518515</v>
      </c>
      <c r="T707" s="11">
        <f t="shared" ref="T707:T770" si="69">(((I707/60)/60)/24)+DATE(1970,1,1)</f>
        <v>42756.491643518515</v>
      </c>
      <c r="U707" t="str">
        <f t="shared" ref="U707:U770" si="70">TEXT(S707,"yyyy")</f>
        <v>2016</v>
      </c>
      <c r="V707" t="str">
        <f t="shared" ref="V707:V770" si="71">TEXT(S707,"mmmm")</f>
        <v>December</v>
      </c>
    </row>
    <row r="708" spans="1:22" ht="75" x14ac:dyDescent="0.2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8002</v>
      </c>
      <c r="O708">
        <f t="shared" si="66"/>
        <v>0</v>
      </c>
      <c r="P708">
        <f t="shared" si="67"/>
        <v>0</v>
      </c>
      <c r="Q708" t="s">
        <v>8319</v>
      </c>
      <c r="R708" t="s">
        <v>8321</v>
      </c>
      <c r="S708" s="11">
        <f t="shared" si="68"/>
        <v>42676.995173611111</v>
      </c>
      <c r="T708" s="11">
        <f t="shared" si="69"/>
        <v>42718.777083333334</v>
      </c>
      <c r="U708" t="str">
        <f t="shared" si="70"/>
        <v>2016</v>
      </c>
      <c r="V708" t="str">
        <f t="shared" si="71"/>
        <v>November</v>
      </c>
    </row>
    <row r="709" spans="1:22" ht="75" x14ac:dyDescent="0.2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8002</v>
      </c>
      <c r="O709">
        <f t="shared" si="66"/>
        <v>78.930000000000007</v>
      </c>
      <c r="P709">
        <f t="shared" si="67"/>
        <v>117.7</v>
      </c>
      <c r="Q709" t="s">
        <v>8319</v>
      </c>
      <c r="R709" t="s">
        <v>8321</v>
      </c>
      <c r="S709" s="11">
        <f t="shared" si="68"/>
        <v>42696.663506944446</v>
      </c>
      <c r="T709" s="11">
        <f t="shared" si="69"/>
        <v>42736.663506944446</v>
      </c>
      <c r="U709" t="str">
        <f t="shared" si="70"/>
        <v>2016</v>
      </c>
      <c r="V709" t="str">
        <f t="shared" si="71"/>
        <v>November</v>
      </c>
    </row>
    <row r="710" spans="1:22" ht="75" x14ac:dyDescent="0.2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8002</v>
      </c>
      <c r="O710">
        <f t="shared" si="66"/>
        <v>22.09</v>
      </c>
      <c r="P710">
        <f t="shared" si="67"/>
        <v>23.95</v>
      </c>
      <c r="Q710" t="s">
        <v>8319</v>
      </c>
      <c r="R710" t="s">
        <v>8321</v>
      </c>
      <c r="S710" s="11">
        <f t="shared" si="68"/>
        <v>41835.581018518518</v>
      </c>
      <c r="T710" s="11">
        <f t="shared" si="69"/>
        <v>41895.581018518518</v>
      </c>
      <c r="U710" t="str">
        <f t="shared" si="70"/>
        <v>2014</v>
      </c>
      <c r="V710" t="str">
        <f t="shared" si="71"/>
        <v>July</v>
      </c>
    </row>
    <row r="711" spans="1:22" ht="45" x14ac:dyDescent="0.2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8002</v>
      </c>
      <c r="O711">
        <f t="shared" si="66"/>
        <v>0.41</v>
      </c>
      <c r="P711">
        <f t="shared" si="67"/>
        <v>30.5</v>
      </c>
      <c r="Q711" t="s">
        <v>8319</v>
      </c>
      <c r="R711" t="s">
        <v>8321</v>
      </c>
      <c r="S711" s="11">
        <f t="shared" si="68"/>
        <v>41948.041192129633</v>
      </c>
      <c r="T711" s="11">
        <f t="shared" si="69"/>
        <v>41978.041192129633</v>
      </c>
      <c r="U711" t="str">
        <f t="shared" si="70"/>
        <v>2014</v>
      </c>
      <c r="V711" t="str">
        <f t="shared" si="71"/>
        <v>November</v>
      </c>
    </row>
    <row r="712" spans="1:22" ht="60" x14ac:dyDescent="0.2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8002</v>
      </c>
      <c r="O712">
        <f t="shared" si="66"/>
        <v>0</v>
      </c>
      <c r="P712">
        <f t="shared" si="67"/>
        <v>0</v>
      </c>
      <c r="Q712" t="s">
        <v>8319</v>
      </c>
      <c r="R712" t="s">
        <v>8321</v>
      </c>
      <c r="S712" s="11">
        <f t="shared" si="68"/>
        <v>41837.984976851854</v>
      </c>
      <c r="T712" s="11">
        <f t="shared" si="69"/>
        <v>41871.030555555553</v>
      </c>
      <c r="U712" t="str">
        <f t="shared" si="70"/>
        <v>2014</v>
      </c>
      <c r="V712" t="str">
        <f t="shared" si="71"/>
        <v>July</v>
      </c>
    </row>
    <row r="713" spans="1:22" ht="90" x14ac:dyDescent="0.2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8002</v>
      </c>
      <c r="O713">
        <f t="shared" si="66"/>
        <v>33.79</v>
      </c>
      <c r="P713">
        <f t="shared" si="67"/>
        <v>99.97</v>
      </c>
      <c r="Q713" t="s">
        <v>8319</v>
      </c>
      <c r="R713" t="s">
        <v>8321</v>
      </c>
      <c r="S713" s="11">
        <f t="shared" si="68"/>
        <v>42678.459120370375</v>
      </c>
      <c r="T713" s="11">
        <f t="shared" si="69"/>
        <v>42718.500787037032</v>
      </c>
      <c r="U713" t="str">
        <f t="shared" si="70"/>
        <v>2016</v>
      </c>
      <c r="V713" t="str">
        <f t="shared" si="71"/>
        <v>November</v>
      </c>
    </row>
    <row r="714" spans="1:22" ht="75" x14ac:dyDescent="0.2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8002</v>
      </c>
      <c r="O714">
        <f t="shared" si="66"/>
        <v>0.22</v>
      </c>
      <c r="P714">
        <f t="shared" si="67"/>
        <v>26.25</v>
      </c>
      <c r="Q714" t="s">
        <v>8319</v>
      </c>
      <c r="R714" t="s">
        <v>8321</v>
      </c>
      <c r="S714" s="11">
        <f t="shared" si="68"/>
        <v>42384.680925925932</v>
      </c>
      <c r="T714" s="11">
        <f t="shared" si="69"/>
        <v>42414.680925925932</v>
      </c>
      <c r="U714" t="str">
        <f t="shared" si="70"/>
        <v>2016</v>
      </c>
      <c r="V714" t="str">
        <f t="shared" si="71"/>
        <v>January</v>
      </c>
    </row>
    <row r="715" spans="1:22" ht="75" x14ac:dyDescent="0.2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8002</v>
      </c>
      <c r="O715">
        <f t="shared" si="66"/>
        <v>0.8</v>
      </c>
      <c r="P715">
        <f t="shared" si="67"/>
        <v>199</v>
      </c>
      <c r="Q715" t="s">
        <v>8319</v>
      </c>
      <c r="R715" t="s">
        <v>8321</v>
      </c>
      <c r="S715" s="11">
        <f t="shared" si="68"/>
        <v>42496.529305555552</v>
      </c>
      <c r="T715" s="11">
        <f t="shared" si="69"/>
        <v>42526.529305555552</v>
      </c>
      <c r="U715" t="str">
        <f t="shared" si="70"/>
        <v>2016</v>
      </c>
      <c r="V715" t="str">
        <f t="shared" si="71"/>
        <v>May</v>
      </c>
    </row>
    <row r="716" spans="1:22" ht="60" x14ac:dyDescent="0.2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8002</v>
      </c>
      <c r="O716">
        <f t="shared" si="66"/>
        <v>14.99</v>
      </c>
      <c r="P716">
        <f t="shared" si="67"/>
        <v>80.319999999999993</v>
      </c>
      <c r="Q716" t="s">
        <v>8319</v>
      </c>
      <c r="R716" t="s">
        <v>8321</v>
      </c>
      <c r="S716" s="11">
        <f t="shared" si="68"/>
        <v>42734.787986111114</v>
      </c>
      <c r="T716" s="11">
        <f t="shared" si="69"/>
        <v>42794.787986111114</v>
      </c>
      <c r="U716" t="str">
        <f t="shared" si="70"/>
        <v>2016</v>
      </c>
      <c r="V716" t="str">
        <f t="shared" si="71"/>
        <v>December</v>
      </c>
    </row>
    <row r="717" spans="1:22" ht="75" x14ac:dyDescent="0.2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8002</v>
      </c>
      <c r="O717">
        <f t="shared" si="66"/>
        <v>5.05</v>
      </c>
      <c r="P717">
        <f t="shared" si="67"/>
        <v>115.75</v>
      </c>
      <c r="Q717" t="s">
        <v>8319</v>
      </c>
      <c r="R717" t="s">
        <v>8321</v>
      </c>
      <c r="S717" s="11">
        <f t="shared" si="68"/>
        <v>42273.090740740736</v>
      </c>
      <c r="T717" s="11">
        <f t="shared" si="69"/>
        <v>42313.132407407407</v>
      </c>
      <c r="U717" t="str">
        <f t="shared" si="70"/>
        <v>2015</v>
      </c>
      <c r="V717" t="str">
        <f t="shared" si="71"/>
        <v>September</v>
      </c>
    </row>
    <row r="718" spans="1:22" ht="60" x14ac:dyDescent="0.2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8002</v>
      </c>
      <c r="O718">
        <f t="shared" si="66"/>
        <v>10.210000000000001</v>
      </c>
      <c r="P718">
        <f t="shared" si="67"/>
        <v>44.69</v>
      </c>
      <c r="Q718" t="s">
        <v>8319</v>
      </c>
      <c r="R718" t="s">
        <v>8321</v>
      </c>
      <c r="S718" s="11">
        <f t="shared" si="68"/>
        <v>41940.658645833333</v>
      </c>
      <c r="T718" s="11">
        <f t="shared" si="69"/>
        <v>41974</v>
      </c>
      <c r="U718" t="str">
        <f t="shared" si="70"/>
        <v>2014</v>
      </c>
      <c r="V718" t="str">
        <f t="shared" si="71"/>
        <v>October</v>
      </c>
    </row>
    <row r="719" spans="1:22" ht="30" x14ac:dyDescent="0.2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8002</v>
      </c>
      <c r="O719">
        <f t="shared" si="66"/>
        <v>0.31</v>
      </c>
      <c r="P719">
        <f t="shared" si="67"/>
        <v>76.25</v>
      </c>
      <c r="Q719" t="s">
        <v>8319</v>
      </c>
      <c r="R719" t="s">
        <v>8321</v>
      </c>
      <c r="S719" s="11">
        <f t="shared" si="68"/>
        <v>41857.854189814818</v>
      </c>
      <c r="T719" s="11">
        <f t="shared" si="69"/>
        <v>41887.854189814818</v>
      </c>
      <c r="U719" t="str">
        <f t="shared" si="70"/>
        <v>2014</v>
      </c>
      <c r="V719" t="str">
        <f t="shared" si="71"/>
        <v>August</v>
      </c>
    </row>
    <row r="720" spans="1:22" ht="75" x14ac:dyDescent="0.2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8002</v>
      </c>
      <c r="O720">
        <f t="shared" si="66"/>
        <v>0.75</v>
      </c>
      <c r="P720">
        <f t="shared" si="67"/>
        <v>22.5</v>
      </c>
      <c r="Q720" t="s">
        <v>8319</v>
      </c>
      <c r="R720" t="s">
        <v>8321</v>
      </c>
      <c r="S720" s="11">
        <f t="shared" si="68"/>
        <v>42752.845451388886</v>
      </c>
      <c r="T720" s="11">
        <f t="shared" si="69"/>
        <v>42784.249305555553</v>
      </c>
      <c r="U720" t="str">
        <f t="shared" si="70"/>
        <v>2017</v>
      </c>
      <c r="V720" t="str">
        <f t="shared" si="71"/>
        <v>January</v>
      </c>
    </row>
    <row r="721" spans="1:22" ht="75" x14ac:dyDescent="0.2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8002</v>
      </c>
      <c r="O721">
        <f t="shared" si="66"/>
        <v>1.29</v>
      </c>
      <c r="P721">
        <f t="shared" si="67"/>
        <v>19.399999999999999</v>
      </c>
      <c r="Q721" t="s">
        <v>8319</v>
      </c>
      <c r="R721" t="s">
        <v>8321</v>
      </c>
      <c r="S721" s="11">
        <f t="shared" si="68"/>
        <v>42409.040231481486</v>
      </c>
      <c r="T721" s="11">
        <f t="shared" si="69"/>
        <v>42423.040231481486</v>
      </c>
      <c r="U721" t="str">
        <f t="shared" si="70"/>
        <v>2016</v>
      </c>
      <c r="V721" t="str">
        <f t="shared" si="71"/>
        <v>February</v>
      </c>
    </row>
    <row r="722" spans="1:22" ht="75" x14ac:dyDescent="0.2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8003</v>
      </c>
      <c r="O722">
        <f t="shared" si="66"/>
        <v>143.94999999999999</v>
      </c>
      <c r="P722">
        <f t="shared" si="67"/>
        <v>66.709999999999994</v>
      </c>
      <c r="Q722" t="s">
        <v>8322</v>
      </c>
      <c r="R722" t="s">
        <v>8323</v>
      </c>
      <c r="S722" s="11">
        <f t="shared" si="68"/>
        <v>40909.649201388893</v>
      </c>
      <c r="T722" s="11">
        <f t="shared" si="69"/>
        <v>40937.649201388893</v>
      </c>
      <c r="U722" t="str">
        <f t="shared" si="70"/>
        <v>2012</v>
      </c>
      <c r="V722" t="str">
        <f t="shared" si="71"/>
        <v>January</v>
      </c>
    </row>
    <row r="723" spans="1:22" ht="75" x14ac:dyDescent="0.2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8003</v>
      </c>
      <c r="O723">
        <f t="shared" si="66"/>
        <v>122.11</v>
      </c>
      <c r="P723">
        <f t="shared" si="67"/>
        <v>84.14</v>
      </c>
      <c r="Q723" t="s">
        <v>8322</v>
      </c>
      <c r="R723" t="s">
        <v>8323</v>
      </c>
      <c r="S723" s="11">
        <f t="shared" si="68"/>
        <v>41807.571840277778</v>
      </c>
      <c r="T723" s="11">
        <f t="shared" si="69"/>
        <v>41852.571840277778</v>
      </c>
      <c r="U723" t="str">
        <f t="shared" si="70"/>
        <v>2014</v>
      </c>
      <c r="V723" t="str">
        <f t="shared" si="71"/>
        <v>June</v>
      </c>
    </row>
    <row r="724" spans="1:22" ht="75" x14ac:dyDescent="0.2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8003</v>
      </c>
      <c r="O724">
        <f t="shared" si="66"/>
        <v>132.02000000000001</v>
      </c>
      <c r="P724">
        <f t="shared" si="67"/>
        <v>215.73</v>
      </c>
      <c r="Q724" t="s">
        <v>8322</v>
      </c>
      <c r="R724" t="s">
        <v>8323</v>
      </c>
      <c r="S724" s="11">
        <f t="shared" si="68"/>
        <v>40977.805300925924</v>
      </c>
      <c r="T724" s="11">
        <f t="shared" si="69"/>
        <v>41007.76363425926</v>
      </c>
      <c r="U724" t="str">
        <f t="shared" si="70"/>
        <v>2012</v>
      </c>
      <c r="V724" t="str">
        <f t="shared" si="71"/>
        <v>March</v>
      </c>
    </row>
    <row r="725" spans="1:22" ht="45" x14ac:dyDescent="0.2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8003</v>
      </c>
      <c r="O725">
        <f t="shared" si="66"/>
        <v>109.38</v>
      </c>
      <c r="P725">
        <f t="shared" si="67"/>
        <v>54.69</v>
      </c>
      <c r="Q725" t="s">
        <v>8322</v>
      </c>
      <c r="R725" t="s">
        <v>8323</v>
      </c>
      <c r="S725" s="11">
        <f t="shared" si="68"/>
        <v>42184.816539351858</v>
      </c>
      <c r="T725" s="11">
        <f t="shared" si="69"/>
        <v>42215.165972222225</v>
      </c>
      <c r="U725" t="str">
        <f t="shared" si="70"/>
        <v>2015</v>
      </c>
      <c r="V725" t="str">
        <f t="shared" si="71"/>
        <v>June</v>
      </c>
    </row>
    <row r="726" spans="1:22" ht="60" x14ac:dyDescent="0.2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8003</v>
      </c>
      <c r="O726">
        <f t="shared" si="66"/>
        <v>105.47</v>
      </c>
      <c r="P726">
        <f t="shared" si="67"/>
        <v>51.63</v>
      </c>
      <c r="Q726" t="s">
        <v>8322</v>
      </c>
      <c r="R726" t="s">
        <v>8323</v>
      </c>
      <c r="S726" s="11">
        <f t="shared" si="68"/>
        <v>40694.638460648144</v>
      </c>
      <c r="T726" s="11">
        <f t="shared" si="69"/>
        <v>40724.638460648144</v>
      </c>
      <c r="U726" t="str">
        <f t="shared" si="70"/>
        <v>2011</v>
      </c>
      <c r="V726" t="str">
        <f t="shared" si="71"/>
        <v>May</v>
      </c>
    </row>
    <row r="727" spans="1:22" ht="75" x14ac:dyDescent="0.2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8003</v>
      </c>
      <c r="O727">
        <f t="shared" si="66"/>
        <v>100.35</v>
      </c>
      <c r="P727">
        <f t="shared" si="67"/>
        <v>143.36000000000001</v>
      </c>
      <c r="Q727" t="s">
        <v>8322</v>
      </c>
      <c r="R727" t="s">
        <v>8323</v>
      </c>
      <c r="S727" s="11">
        <f t="shared" si="68"/>
        <v>42321.626296296294</v>
      </c>
      <c r="T727" s="11">
        <f t="shared" si="69"/>
        <v>42351.626296296294</v>
      </c>
      <c r="U727" t="str">
        <f t="shared" si="70"/>
        <v>2015</v>
      </c>
      <c r="V727" t="str">
        <f t="shared" si="71"/>
        <v>November</v>
      </c>
    </row>
    <row r="728" spans="1:22" ht="60" x14ac:dyDescent="0.2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8003</v>
      </c>
      <c r="O728">
        <f t="shared" si="66"/>
        <v>101.4</v>
      </c>
      <c r="P728">
        <f t="shared" si="67"/>
        <v>72.430000000000007</v>
      </c>
      <c r="Q728" t="s">
        <v>8322</v>
      </c>
      <c r="R728" t="s">
        <v>8323</v>
      </c>
      <c r="S728" s="11">
        <f t="shared" si="68"/>
        <v>41346.042673611111</v>
      </c>
      <c r="T728" s="11">
        <f t="shared" si="69"/>
        <v>41376.042673611111</v>
      </c>
      <c r="U728" t="str">
        <f t="shared" si="70"/>
        <v>2013</v>
      </c>
      <c r="V728" t="str">
        <f t="shared" si="71"/>
        <v>March</v>
      </c>
    </row>
    <row r="729" spans="1:22" ht="75" x14ac:dyDescent="0.2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8003</v>
      </c>
      <c r="O729">
        <f t="shared" si="66"/>
        <v>155.51</v>
      </c>
      <c r="P729">
        <f t="shared" si="67"/>
        <v>36.53</v>
      </c>
      <c r="Q729" t="s">
        <v>8322</v>
      </c>
      <c r="R729" t="s">
        <v>8323</v>
      </c>
      <c r="S729" s="11">
        <f t="shared" si="68"/>
        <v>41247.020243055551</v>
      </c>
      <c r="T729" s="11">
        <f t="shared" si="69"/>
        <v>41288.888888888891</v>
      </c>
      <c r="U729" t="str">
        <f t="shared" si="70"/>
        <v>2012</v>
      </c>
      <c r="V729" t="str">
        <f t="shared" si="71"/>
        <v>December</v>
      </c>
    </row>
    <row r="730" spans="1:22" ht="60" x14ac:dyDescent="0.2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8003</v>
      </c>
      <c r="O730">
        <f t="shared" si="66"/>
        <v>105.57</v>
      </c>
      <c r="P730">
        <f t="shared" si="67"/>
        <v>60.9</v>
      </c>
      <c r="Q730" t="s">
        <v>8322</v>
      </c>
      <c r="R730" t="s">
        <v>8323</v>
      </c>
      <c r="S730" s="11">
        <f t="shared" si="68"/>
        <v>40731.837465277778</v>
      </c>
      <c r="T730" s="11">
        <f t="shared" si="69"/>
        <v>40776.837465277778</v>
      </c>
      <c r="U730" t="str">
        <f t="shared" si="70"/>
        <v>2011</v>
      </c>
      <c r="V730" t="str">
        <f t="shared" si="71"/>
        <v>July</v>
      </c>
    </row>
    <row r="731" spans="1:22" ht="75" x14ac:dyDescent="0.2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8003</v>
      </c>
      <c r="O731">
        <f t="shared" si="66"/>
        <v>130.65</v>
      </c>
      <c r="P731">
        <f t="shared" si="67"/>
        <v>43.55</v>
      </c>
      <c r="Q731" t="s">
        <v>8322</v>
      </c>
      <c r="R731" t="s">
        <v>8323</v>
      </c>
      <c r="S731" s="11">
        <f t="shared" si="68"/>
        <v>41111.185891203706</v>
      </c>
      <c r="T731" s="11">
        <f t="shared" si="69"/>
        <v>41171.185891203706</v>
      </c>
      <c r="U731" t="str">
        <f t="shared" si="70"/>
        <v>2012</v>
      </c>
      <c r="V731" t="str">
        <f t="shared" si="71"/>
        <v>July</v>
      </c>
    </row>
    <row r="732" spans="1:22" ht="30" x14ac:dyDescent="0.2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8003</v>
      </c>
      <c r="O732">
        <f t="shared" si="66"/>
        <v>132.19</v>
      </c>
      <c r="P732">
        <f t="shared" si="67"/>
        <v>99.77</v>
      </c>
      <c r="Q732" t="s">
        <v>8322</v>
      </c>
      <c r="R732" t="s">
        <v>8323</v>
      </c>
      <c r="S732" s="11">
        <f t="shared" si="68"/>
        <v>40854.745266203703</v>
      </c>
      <c r="T732" s="11">
        <f t="shared" si="69"/>
        <v>40884.745266203703</v>
      </c>
      <c r="U732" t="str">
        <f t="shared" si="70"/>
        <v>2011</v>
      </c>
      <c r="V732" t="str">
        <f t="shared" si="71"/>
        <v>November</v>
      </c>
    </row>
    <row r="733" spans="1:22" ht="60" x14ac:dyDescent="0.2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8003</v>
      </c>
      <c r="O733">
        <f t="shared" si="66"/>
        <v>126</v>
      </c>
      <c r="P733">
        <f t="shared" si="67"/>
        <v>88.73</v>
      </c>
      <c r="Q733" t="s">
        <v>8322</v>
      </c>
      <c r="R733" t="s">
        <v>8323</v>
      </c>
      <c r="S733" s="11">
        <f t="shared" si="68"/>
        <v>40879.795682870368</v>
      </c>
      <c r="T733" s="11">
        <f t="shared" si="69"/>
        <v>40930.25</v>
      </c>
      <c r="U733" t="str">
        <f t="shared" si="70"/>
        <v>2011</v>
      </c>
      <c r="V733" t="str">
        <f t="shared" si="71"/>
        <v>December</v>
      </c>
    </row>
    <row r="734" spans="1:22" ht="75" x14ac:dyDescent="0.2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8003</v>
      </c>
      <c r="O734">
        <f t="shared" si="66"/>
        <v>160</v>
      </c>
      <c r="P734">
        <f t="shared" si="67"/>
        <v>4.92</v>
      </c>
      <c r="Q734" t="s">
        <v>8322</v>
      </c>
      <c r="R734" t="s">
        <v>8323</v>
      </c>
      <c r="S734" s="11">
        <f t="shared" si="68"/>
        <v>41486.424317129626</v>
      </c>
      <c r="T734" s="11">
        <f t="shared" si="69"/>
        <v>41546.424317129626</v>
      </c>
      <c r="U734" t="str">
        <f t="shared" si="70"/>
        <v>2013</v>
      </c>
      <c r="V734" t="str">
        <f t="shared" si="71"/>
        <v>July</v>
      </c>
    </row>
    <row r="735" spans="1:22" ht="75" x14ac:dyDescent="0.2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8003</v>
      </c>
      <c r="O735">
        <f t="shared" si="66"/>
        <v>120.48</v>
      </c>
      <c r="P735">
        <f t="shared" si="67"/>
        <v>17.82</v>
      </c>
      <c r="Q735" t="s">
        <v>8322</v>
      </c>
      <c r="R735" t="s">
        <v>8323</v>
      </c>
      <c r="S735" s="11">
        <f t="shared" si="68"/>
        <v>41598.420046296298</v>
      </c>
      <c r="T735" s="11">
        <f t="shared" si="69"/>
        <v>41628.420046296298</v>
      </c>
      <c r="U735" t="str">
        <f t="shared" si="70"/>
        <v>2013</v>
      </c>
      <c r="V735" t="str">
        <f t="shared" si="71"/>
        <v>November</v>
      </c>
    </row>
    <row r="736" spans="1:22" ht="60" x14ac:dyDescent="0.2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8003</v>
      </c>
      <c r="O736">
        <f t="shared" si="66"/>
        <v>125.53</v>
      </c>
      <c r="P736">
        <f t="shared" si="67"/>
        <v>187.19</v>
      </c>
      <c r="Q736" t="s">
        <v>8322</v>
      </c>
      <c r="R736" t="s">
        <v>8323</v>
      </c>
      <c r="S736" s="11">
        <f t="shared" si="68"/>
        <v>42102.164583333331</v>
      </c>
      <c r="T736" s="11">
        <f t="shared" si="69"/>
        <v>42133.208333333328</v>
      </c>
      <c r="U736" t="str">
        <f t="shared" si="70"/>
        <v>2015</v>
      </c>
      <c r="V736" t="str">
        <f t="shared" si="71"/>
        <v>April</v>
      </c>
    </row>
    <row r="737" spans="1:22" ht="75" x14ac:dyDescent="0.2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8003</v>
      </c>
      <c r="O737">
        <f t="shared" si="66"/>
        <v>114.41</v>
      </c>
      <c r="P737">
        <f t="shared" si="67"/>
        <v>234.81</v>
      </c>
      <c r="Q737" t="s">
        <v>8322</v>
      </c>
      <c r="R737" t="s">
        <v>8323</v>
      </c>
      <c r="S737" s="11">
        <f t="shared" si="68"/>
        <v>41946.029467592591</v>
      </c>
      <c r="T737" s="11">
        <f t="shared" si="69"/>
        <v>41977.027083333334</v>
      </c>
      <c r="U737" t="str">
        <f t="shared" si="70"/>
        <v>2014</v>
      </c>
      <c r="V737" t="str">
        <f t="shared" si="71"/>
        <v>November</v>
      </c>
    </row>
    <row r="738" spans="1:22" ht="75" x14ac:dyDescent="0.2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8003</v>
      </c>
      <c r="O738">
        <f t="shared" si="66"/>
        <v>315.14</v>
      </c>
      <c r="P738">
        <f t="shared" si="67"/>
        <v>105.05</v>
      </c>
      <c r="Q738" t="s">
        <v>8322</v>
      </c>
      <c r="R738" t="s">
        <v>8323</v>
      </c>
      <c r="S738" s="11">
        <f t="shared" si="68"/>
        <v>41579.734259259261</v>
      </c>
      <c r="T738" s="11">
        <f t="shared" si="69"/>
        <v>41599.207638888889</v>
      </c>
      <c r="U738" t="str">
        <f t="shared" si="70"/>
        <v>2013</v>
      </c>
      <c r="V738" t="str">
        <f t="shared" si="71"/>
        <v>November</v>
      </c>
    </row>
    <row r="739" spans="1:22" ht="75" x14ac:dyDescent="0.2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8003</v>
      </c>
      <c r="O739">
        <f t="shared" si="66"/>
        <v>122.4</v>
      </c>
      <c r="P739">
        <f t="shared" si="67"/>
        <v>56.67</v>
      </c>
      <c r="Q739" t="s">
        <v>8322</v>
      </c>
      <c r="R739" t="s">
        <v>8323</v>
      </c>
      <c r="S739" s="11">
        <f t="shared" si="68"/>
        <v>41667.275312500002</v>
      </c>
      <c r="T739" s="11">
        <f t="shared" si="69"/>
        <v>41684.833333333336</v>
      </c>
      <c r="U739" t="str">
        <f t="shared" si="70"/>
        <v>2014</v>
      </c>
      <c r="V739" t="str">
        <f t="shared" si="71"/>
        <v>January</v>
      </c>
    </row>
    <row r="740" spans="1:22" ht="60" x14ac:dyDescent="0.2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8003</v>
      </c>
      <c r="O740">
        <f t="shared" si="66"/>
        <v>106.73</v>
      </c>
      <c r="P740">
        <f t="shared" si="67"/>
        <v>39.049999999999997</v>
      </c>
      <c r="Q740" t="s">
        <v>8322</v>
      </c>
      <c r="R740" t="s">
        <v>8323</v>
      </c>
      <c r="S740" s="11">
        <f t="shared" si="68"/>
        <v>41943.604097222218</v>
      </c>
      <c r="T740" s="11">
        <f t="shared" si="69"/>
        <v>41974.207638888889</v>
      </c>
      <c r="U740" t="str">
        <f t="shared" si="70"/>
        <v>2014</v>
      </c>
      <c r="V740" t="str">
        <f t="shared" si="71"/>
        <v>October</v>
      </c>
    </row>
    <row r="741" spans="1:22" ht="75" x14ac:dyDescent="0.2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8003</v>
      </c>
      <c r="O741">
        <f t="shared" si="66"/>
        <v>158.33000000000001</v>
      </c>
      <c r="P741">
        <f t="shared" si="67"/>
        <v>68.349999999999994</v>
      </c>
      <c r="Q741" t="s">
        <v>8322</v>
      </c>
      <c r="R741" t="s">
        <v>8323</v>
      </c>
      <c r="S741" s="11">
        <f t="shared" si="68"/>
        <v>41829.502650462964</v>
      </c>
      <c r="T741" s="11">
        <f t="shared" si="69"/>
        <v>41862.502650462964</v>
      </c>
      <c r="U741" t="str">
        <f t="shared" si="70"/>
        <v>2014</v>
      </c>
      <c r="V741" t="str">
        <f t="shared" si="71"/>
        <v>July</v>
      </c>
    </row>
    <row r="742" spans="1:22" ht="90" x14ac:dyDescent="0.2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8003</v>
      </c>
      <c r="O742">
        <f t="shared" si="66"/>
        <v>107.4</v>
      </c>
      <c r="P742">
        <f t="shared" si="67"/>
        <v>169.58</v>
      </c>
      <c r="Q742" t="s">
        <v>8322</v>
      </c>
      <c r="R742" t="s">
        <v>8323</v>
      </c>
      <c r="S742" s="11">
        <f t="shared" si="68"/>
        <v>42162.146782407406</v>
      </c>
      <c r="T742" s="11">
        <f t="shared" si="69"/>
        <v>42176.146782407406</v>
      </c>
      <c r="U742" t="str">
        <f t="shared" si="70"/>
        <v>2015</v>
      </c>
      <c r="V742" t="str">
        <f t="shared" si="71"/>
        <v>June</v>
      </c>
    </row>
    <row r="743" spans="1:22" ht="45" x14ac:dyDescent="0.2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8003</v>
      </c>
      <c r="O743">
        <f t="shared" si="66"/>
        <v>102.26</v>
      </c>
      <c r="P743">
        <f t="shared" si="67"/>
        <v>141.41999999999999</v>
      </c>
      <c r="Q743" t="s">
        <v>8322</v>
      </c>
      <c r="R743" t="s">
        <v>8323</v>
      </c>
      <c r="S743" s="11">
        <f t="shared" si="68"/>
        <v>41401.648217592592</v>
      </c>
      <c r="T743" s="11">
        <f t="shared" si="69"/>
        <v>41436.648217592592</v>
      </c>
      <c r="U743" t="str">
        <f t="shared" si="70"/>
        <v>2013</v>
      </c>
      <c r="V743" t="str">
        <f t="shared" si="71"/>
        <v>May</v>
      </c>
    </row>
    <row r="744" spans="1:22" ht="75" x14ac:dyDescent="0.2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8003</v>
      </c>
      <c r="O744">
        <f t="shared" si="66"/>
        <v>110.71</v>
      </c>
      <c r="P744">
        <f t="shared" si="67"/>
        <v>67.39</v>
      </c>
      <c r="Q744" t="s">
        <v>8322</v>
      </c>
      <c r="R744" t="s">
        <v>8323</v>
      </c>
      <c r="S744" s="11">
        <f t="shared" si="68"/>
        <v>41689.917962962965</v>
      </c>
      <c r="T744" s="11">
        <f t="shared" si="69"/>
        <v>41719.876296296294</v>
      </c>
      <c r="U744" t="str">
        <f t="shared" si="70"/>
        <v>2014</v>
      </c>
      <c r="V744" t="str">
        <f t="shared" si="71"/>
        <v>February</v>
      </c>
    </row>
    <row r="745" spans="1:22" ht="75" x14ac:dyDescent="0.2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8003</v>
      </c>
      <c r="O745">
        <f t="shared" si="66"/>
        <v>148</v>
      </c>
      <c r="P745">
        <f t="shared" si="67"/>
        <v>54.27</v>
      </c>
      <c r="Q745" t="s">
        <v>8322</v>
      </c>
      <c r="R745" t="s">
        <v>8323</v>
      </c>
      <c r="S745" s="11">
        <f t="shared" si="68"/>
        <v>40990.709317129629</v>
      </c>
      <c r="T745" s="11">
        <f t="shared" si="69"/>
        <v>41015.875</v>
      </c>
      <c r="U745" t="str">
        <f t="shared" si="70"/>
        <v>2012</v>
      </c>
      <c r="V745" t="str">
        <f t="shared" si="71"/>
        <v>March</v>
      </c>
    </row>
    <row r="746" spans="1:22" ht="60" x14ac:dyDescent="0.2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8003</v>
      </c>
      <c r="O746">
        <f t="shared" si="66"/>
        <v>102.32</v>
      </c>
      <c r="P746">
        <f t="shared" si="67"/>
        <v>82.52</v>
      </c>
      <c r="Q746" t="s">
        <v>8322</v>
      </c>
      <c r="R746" t="s">
        <v>8323</v>
      </c>
      <c r="S746" s="11">
        <f t="shared" si="68"/>
        <v>41226.95721064815</v>
      </c>
      <c r="T746" s="11">
        <f t="shared" si="69"/>
        <v>41256.95721064815</v>
      </c>
      <c r="U746" t="str">
        <f t="shared" si="70"/>
        <v>2012</v>
      </c>
      <c r="V746" t="str">
        <f t="shared" si="71"/>
        <v>November</v>
      </c>
    </row>
    <row r="747" spans="1:22" ht="75" x14ac:dyDescent="0.2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8003</v>
      </c>
      <c r="O747">
        <f t="shared" si="66"/>
        <v>179.1</v>
      </c>
      <c r="P747">
        <f t="shared" si="67"/>
        <v>53.73</v>
      </c>
      <c r="Q747" t="s">
        <v>8322</v>
      </c>
      <c r="R747" t="s">
        <v>8323</v>
      </c>
      <c r="S747" s="11">
        <f t="shared" si="68"/>
        <v>41367.572280092594</v>
      </c>
      <c r="T747" s="11">
        <f t="shared" si="69"/>
        <v>41397.572280092594</v>
      </c>
      <c r="U747" t="str">
        <f t="shared" si="70"/>
        <v>2013</v>
      </c>
      <c r="V747" t="str">
        <f t="shared" si="71"/>
        <v>April</v>
      </c>
    </row>
    <row r="748" spans="1:22" ht="45" x14ac:dyDescent="0.2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8003</v>
      </c>
      <c r="O748">
        <f t="shared" si="66"/>
        <v>111.08</v>
      </c>
      <c r="P748">
        <f t="shared" si="67"/>
        <v>34.21</v>
      </c>
      <c r="Q748" t="s">
        <v>8322</v>
      </c>
      <c r="R748" t="s">
        <v>8323</v>
      </c>
      <c r="S748" s="11">
        <f t="shared" si="68"/>
        <v>41157.042928240742</v>
      </c>
      <c r="T748" s="11">
        <f t="shared" si="69"/>
        <v>41175.165972222225</v>
      </c>
      <c r="U748" t="str">
        <f t="shared" si="70"/>
        <v>2012</v>
      </c>
      <c r="V748" t="str">
        <f t="shared" si="71"/>
        <v>September</v>
      </c>
    </row>
    <row r="749" spans="1:22" ht="75" x14ac:dyDescent="0.2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8003</v>
      </c>
      <c r="O749">
        <f t="shared" si="66"/>
        <v>100.04</v>
      </c>
      <c r="P749">
        <f t="shared" si="67"/>
        <v>127.33</v>
      </c>
      <c r="Q749" t="s">
        <v>8322</v>
      </c>
      <c r="R749" t="s">
        <v>8323</v>
      </c>
      <c r="S749" s="11">
        <f t="shared" si="68"/>
        <v>41988.548831018517</v>
      </c>
      <c r="T749" s="11">
        <f t="shared" si="69"/>
        <v>42019.454166666663</v>
      </c>
      <c r="U749" t="str">
        <f t="shared" si="70"/>
        <v>2014</v>
      </c>
      <c r="V749" t="str">
        <f t="shared" si="71"/>
        <v>December</v>
      </c>
    </row>
    <row r="750" spans="1:22" ht="75" x14ac:dyDescent="0.2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8003</v>
      </c>
      <c r="O750">
        <f t="shared" si="66"/>
        <v>100.25</v>
      </c>
      <c r="P750">
        <f t="shared" si="67"/>
        <v>45.57</v>
      </c>
      <c r="Q750" t="s">
        <v>8322</v>
      </c>
      <c r="R750" t="s">
        <v>8323</v>
      </c>
      <c r="S750" s="11">
        <f t="shared" si="68"/>
        <v>41831.846828703703</v>
      </c>
      <c r="T750" s="11">
        <f t="shared" si="69"/>
        <v>41861.846828703703</v>
      </c>
      <c r="U750" t="str">
        <f t="shared" si="70"/>
        <v>2014</v>
      </c>
      <c r="V750" t="str">
        <f t="shared" si="71"/>
        <v>July</v>
      </c>
    </row>
    <row r="751" spans="1:22" ht="60" x14ac:dyDescent="0.2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8003</v>
      </c>
      <c r="O751">
        <f t="shared" si="66"/>
        <v>105.56</v>
      </c>
      <c r="P751">
        <f t="shared" si="67"/>
        <v>95.96</v>
      </c>
      <c r="Q751" t="s">
        <v>8322</v>
      </c>
      <c r="R751" t="s">
        <v>8323</v>
      </c>
      <c r="S751" s="11">
        <f t="shared" si="68"/>
        <v>42733.94131944445</v>
      </c>
      <c r="T751" s="11">
        <f t="shared" si="69"/>
        <v>42763.94131944445</v>
      </c>
      <c r="U751" t="str">
        <f t="shared" si="70"/>
        <v>2016</v>
      </c>
      <c r="V751" t="str">
        <f t="shared" si="71"/>
        <v>December</v>
      </c>
    </row>
    <row r="752" spans="1:22" ht="75" x14ac:dyDescent="0.2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8003</v>
      </c>
      <c r="O752">
        <f t="shared" si="66"/>
        <v>102.59</v>
      </c>
      <c r="P752">
        <f t="shared" si="67"/>
        <v>77.27</v>
      </c>
      <c r="Q752" t="s">
        <v>8322</v>
      </c>
      <c r="R752" t="s">
        <v>8323</v>
      </c>
      <c r="S752" s="11">
        <f t="shared" si="68"/>
        <v>41299.878148148149</v>
      </c>
      <c r="T752" s="11">
        <f t="shared" si="69"/>
        <v>41329.878148148149</v>
      </c>
      <c r="U752" t="str">
        <f t="shared" si="70"/>
        <v>2013</v>
      </c>
      <c r="V752" t="str">
        <f t="shared" si="71"/>
        <v>January</v>
      </c>
    </row>
    <row r="753" spans="1:22" ht="60" x14ac:dyDescent="0.2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8003</v>
      </c>
      <c r="O753">
        <f t="shared" si="66"/>
        <v>118.5</v>
      </c>
      <c r="P753">
        <f t="shared" si="67"/>
        <v>57.34</v>
      </c>
      <c r="Q753" t="s">
        <v>8322</v>
      </c>
      <c r="R753" t="s">
        <v>8323</v>
      </c>
      <c r="S753" s="11">
        <f t="shared" si="68"/>
        <v>40713.630497685182</v>
      </c>
      <c r="T753" s="11">
        <f t="shared" si="69"/>
        <v>40759.630497685182</v>
      </c>
      <c r="U753" t="str">
        <f t="shared" si="70"/>
        <v>2011</v>
      </c>
      <c r="V753" t="str">
        <f t="shared" si="71"/>
        <v>June</v>
      </c>
    </row>
    <row r="754" spans="1:22" ht="75" x14ac:dyDescent="0.2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8003</v>
      </c>
      <c r="O754">
        <f t="shared" si="66"/>
        <v>111.7</v>
      </c>
      <c r="P754">
        <f t="shared" si="67"/>
        <v>53.19</v>
      </c>
      <c r="Q754" t="s">
        <v>8322</v>
      </c>
      <c r="R754" t="s">
        <v>8323</v>
      </c>
      <c r="S754" s="11">
        <f t="shared" si="68"/>
        <v>42639.421493055561</v>
      </c>
      <c r="T754" s="11">
        <f t="shared" si="69"/>
        <v>42659.458333333328</v>
      </c>
      <c r="U754" t="str">
        <f t="shared" si="70"/>
        <v>2016</v>
      </c>
      <c r="V754" t="str">
        <f t="shared" si="71"/>
        <v>September</v>
      </c>
    </row>
    <row r="755" spans="1:22" ht="75" x14ac:dyDescent="0.2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8003</v>
      </c>
      <c r="O755">
        <f t="shared" si="66"/>
        <v>128</v>
      </c>
      <c r="P755">
        <f t="shared" si="67"/>
        <v>492.31</v>
      </c>
      <c r="Q755" t="s">
        <v>8322</v>
      </c>
      <c r="R755" t="s">
        <v>8323</v>
      </c>
      <c r="S755" s="11">
        <f t="shared" si="68"/>
        <v>42019.590173611112</v>
      </c>
      <c r="T755" s="11">
        <f t="shared" si="69"/>
        <v>42049.590173611112</v>
      </c>
      <c r="U755" t="str">
        <f t="shared" si="70"/>
        <v>2015</v>
      </c>
      <c r="V755" t="str">
        <f t="shared" si="71"/>
        <v>January</v>
      </c>
    </row>
    <row r="756" spans="1:22" ht="75" x14ac:dyDescent="0.2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8003</v>
      </c>
      <c r="O756">
        <f t="shared" si="66"/>
        <v>103.75</v>
      </c>
      <c r="P756">
        <f t="shared" si="67"/>
        <v>42.35</v>
      </c>
      <c r="Q756" t="s">
        <v>8322</v>
      </c>
      <c r="R756" t="s">
        <v>8323</v>
      </c>
      <c r="S756" s="11">
        <f t="shared" si="68"/>
        <v>41249.749085648145</v>
      </c>
      <c r="T756" s="11">
        <f t="shared" si="69"/>
        <v>41279.749085648145</v>
      </c>
      <c r="U756" t="str">
        <f t="shared" si="70"/>
        <v>2012</v>
      </c>
      <c r="V756" t="str">
        <f t="shared" si="71"/>
        <v>December</v>
      </c>
    </row>
    <row r="757" spans="1:22" ht="75" x14ac:dyDescent="0.2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8003</v>
      </c>
      <c r="O757">
        <f t="shared" si="66"/>
        <v>101.91</v>
      </c>
      <c r="P757">
        <f t="shared" si="67"/>
        <v>37.47</v>
      </c>
      <c r="Q757" t="s">
        <v>8322</v>
      </c>
      <c r="R757" t="s">
        <v>8323</v>
      </c>
      <c r="S757" s="11">
        <f t="shared" si="68"/>
        <v>41383.605057870373</v>
      </c>
      <c r="T757" s="11">
        <f t="shared" si="69"/>
        <v>41414.02847222222</v>
      </c>
      <c r="U757" t="str">
        <f t="shared" si="70"/>
        <v>2013</v>
      </c>
      <c r="V757" t="str">
        <f t="shared" si="71"/>
        <v>April</v>
      </c>
    </row>
    <row r="758" spans="1:22" ht="75" x14ac:dyDescent="0.2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8003</v>
      </c>
      <c r="O758">
        <f t="shared" si="66"/>
        <v>117.71</v>
      </c>
      <c r="P758">
        <f t="shared" si="67"/>
        <v>37.450000000000003</v>
      </c>
      <c r="Q758" t="s">
        <v>8322</v>
      </c>
      <c r="R758" t="s">
        <v>8323</v>
      </c>
      <c r="S758" s="11">
        <f t="shared" si="68"/>
        <v>40590.766886574071</v>
      </c>
      <c r="T758" s="11">
        <f t="shared" si="69"/>
        <v>40651.725219907406</v>
      </c>
      <c r="U758" t="str">
        <f t="shared" si="70"/>
        <v>2011</v>
      </c>
      <c r="V758" t="str">
        <f t="shared" si="71"/>
        <v>February</v>
      </c>
    </row>
    <row r="759" spans="1:22" ht="75" x14ac:dyDescent="0.2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8003</v>
      </c>
      <c r="O759">
        <f t="shared" si="66"/>
        <v>238</v>
      </c>
      <c r="P759">
        <f t="shared" si="67"/>
        <v>33.06</v>
      </c>
      <c r="Q759" t="s">
        <v>8322</v>
      </c>
      <c r="R759" t="s">
        <v>8323</v>
      </c>
      <c r="S759" s="11">
        <f t="shared" si="68"/>
        <v>41235.054560185185</v>
      </c>
      <c r="T759" s="11">
        <f t="shared" si="69"/>
        <v>41249.054560185185</v>
      </c>
      <c r="U759" t="str">
        <f t="shared" si="70"/>
        <v>2012</v>
      </c>
      <c r="V759" t="str">
        <f t="shared" si="71"/>
        <v>November</v>
      </c>
    </row>
    <row r="760" spans="1:22" ht="45" x14ac:dyDescent="0.2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8003</v>
      </c>
      <c r="O760">
        <f t="shared" si="66"/>
        <v>102</v>
      </c>
      <c r="P760">
        <f t="shared" si="67"/>
        <v>134.21</v>
      </c>
      <c r="Q760" t="s">
        <v>8322</v>
      </c>
      <c r="R760" t="s">
        <v>8323</v>
      </c>
      <c r="S760" s="11">
        <f t="shared" si="68"/>
        <v>40429.836435185185</v>
      </c>
      <c r="T760" s="11">
        <f t="shared" si="69"/>
        <v>40459.836435185185</v>
      </c>
      <c r="U760" t="str">
        <f t="shared" si="70"/>
        <v>2010</v>
      </c>
      <c r="V760" t="str">
        <f t="shared" si="71"/>
        <v>September</v>
      </c>
    </row>
    <row r="761" spans="1:22" ht="60" x14ac:dyDescent="0.2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8003</v>
      </c>
      <c r="O761">
        <f t="shared" si="66"/>
        <v>101.92</v>
      </c>
      <c r="P761">
        <f t="shared" si="67"/>
        <v>51.47</v>
      </c>
      <c r="Q761" t="s">
        <v>8322</v>
      </c>
      <c r="R761" t="s">
        <v>8323</v>
      </c>
      <c r="S761" s="11">
        <f t="shared" si="68"/>
        <v>41789.330312500002</v>
      </c>
      <c r="T761" s="11">
        <f t="shared" si="69"/>
        <v>41829.330312500002</v>
      </c>
      <c r="U761" t="str">
        <f t="shared" si="70"/>
        <v>2014</v>
      </c>
      <c r="V761" t="str">
        <f t="shared" si="71"/>
        <v>May</v>
      </c>
    </row>
    <row r="762" spans="1:22" ht="75" x14ac:dyDescent="0.2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8004</v>
      </c>
      <c r="O762">
        <f t="shared" si="66"/>
        <v>0</v>
      </c>
      <c r="P762">
        <f t="shared" si="67"/>
        <v>0</v>
      </c>
      <c r="Q762" t="s">
        <v>8322</v>
      </c>
      <c r="R762" t="s">
        <v>8324</v>
      </c>
      <c r="S762" s="11">
        <f t="shared" si="68"/>
        <v>42670.764039351852</v>
      </c>
      <c r="T762" s="11">
        <f t="shared" si="69"/>
        <v>42700.805706018517</v>
      </c>
      <c r="U762" t="str">
        <f t="shared" si="70"/>
        <v>2016</v>
      </c>
      <c r="V762" t="str">
        <f t="shared" si="71"/>
        <v>October</v>
      </c>
    </row>
    <row r="763" spans="1:22" ht="60" x14ac:dyDescent="0.2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8004</v>
      </c>
      <c r="O763">
        <f t="shared" si="66"/>
        <v>4.7</v>
      </c>
      <c r="P763">
        <f t="shared" si="67"/>
        <v>39.17</v>
      </c>
      <c r="Q763" t="s">
        <v>8322</v>
      </c>
      <c r="R763" t="s">
        <v>8324</v>
      </c>
      <c r="S763" s="11">
        <f t="shared" si="68"/>
        <v>41642.751458333332</v>
      </c>
      <c r="T763" s="11">
        <f t="shared" si="69"/>
        <v>41672.751458333332</v>
      </c>
      <c r="U763" t="str">
        <f t="shared" si="70"/>
        <v>2014</v>
      </c>
      <c r="V763" t="str">
        <f t="shared" si="71"/>
        <v>January</v>
      </c>
    </row>
    <row r="764" spans="1:22" ht="60" x14ac:dyDescent="0.2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8004</v>
      </c>
      <c r="O764">
        <f t="shared" si="66"/>
        <v>0</v>
      </c>
      <c r="P764">
        <f t="shared" si="67"/>
        <v>0</v>
      </c>
      <c r="Q764" t="s">
        <v>8322</v>
      </c>
      <c r="R764" t="s">
        <v>8324</v>
      </c>
      <c r="S764" s="11">
        <f t="shared" si="68"/>
        <v>42690.858449074076</v>
      </c>
      <c r="T764" s="11">
        <f t="shared" si="69"/>
        <v>42708.25</v>
      </c>
      <c r="U764" t="str">
        <f t="shared" si="70"/>
        <v>2016</v>
      </c>
      <c r="V764" t="str">
        <f t="shared" si="71"/>
        <v>November</v>
      </c>
    </row>
    <row r="765" spans="1:22" ht="75" x14ac:dyDescent="0.2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8004</v>
      </c>
      <c r="O765">
        <f t="shared" si="66"/>
        <v>0.12</v>
      </c>
      <c r="P765">
        <f t="shared" si="67"/>
        <v>5</v>
      </c>
      <c r="Q765" t="s">
        <v>8322</v>
      </c>
      <c r="R765" t="s">
        <v>8324</v>
      </c>
      <c r="S765" s="11">
        <f t="shared" si="68"/>
        <v>41471.446851851848</v>
      </c>
      <c r="T765" s="11">
        <f t="shared" si="69"/>
        <v>41501.446851851848</v>
      </c>
      <c r="U765" t="str">
        <f t="shared" si="70"/>
        <v>2013</v>
      </c>
      <c r="V765" t="str">
        <f t="shared" si="71"/>
        <v>July</v>
      </c>
    </row>
    <row r="766" spans="1:22" ht="60" x14ac:dyDescent="0.2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8004</v>
      </c>
      <c r="O766">
        <f t="shared" si="66"/>
        <v>0</v>
      </c>
      <c r="P766">
        <f t="shared" si="67"/>
        <v>0</v>
      </c>
      <c r="Q766" t="s">
        <v>8322</v>
      </c>
      <c r="R766" t="s">
        <v>8324</v>
      </c>
      <c r="S766" s="11">
        <f t="shared" si="68"/>
        <v>42227.173159722224</v>
      </c>
      <c r="T766" s="11">
        <f t="shared" si="69"/>
        <v>42257.173159722224</v>
      </c>
      <c r="U766" t="str">
        <f t="shared" si="70"/>
        <v>2015</v>
      </c>
      <c r="V766" t="str">
        <f t="shared" si="71"/>
        <v>August</v>
      </c>
    </row>
    <row r="767" spans="1:22" ht="75" x14ac:dyDescent="0.2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8004</v>
      </c>
      <c r="O767">
        <f t="shared" si="66"/>
        <v>36.01</v>
      </c>
      <c r="P767">
        <f t="shared" si="67"/>
        <v>57.3</v>
      </c>
      <c r="Q767" t="s">
        <v>8322</v>
      </c>
      <c r="R767" t="s">
        <v>8324</v>
      </c>
      <c r="S767" s="11">
        <f t="shared" si="68"/>
        <v>41901.542638888888</v>
      </c>
      <c r="T767" s="11">
        <f t="shared" si="69"/>
        <v>41931.542638888888</v>
      </c>
      <c r="U767" t="str">
        <f t="shared" si="70"/>
        <v>2014</v>
      </c>
      <c r="V767" t="str">
        <f t="shared" si="71"/>
        <v>September</v>
      </c>
    </row>
    <row r="768" spans="1:22" ht="75" x14ac:dyDescent="0.2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8004</v>
      </c>
      <c r="O768">
        <f t="shared" si="66"/>
        <v>0</v>
      </c>
      <c r="P768">
        <f t="shared" si="67"/>
        <v>0</v>
      </c>
      <c r="Q768" t="s">
        <v>8322</v>
      </c>
      <c r="R768" t="s">
        <v>8324</v>
      </c>
      <c r="S768" s="11">
        <f t="shared" si="68"/>
        <v>42021.783368055556</v>
      </c>
      <c r="T768" s="11">
        <f t="shared" si="69"/>
        <v>42051.783368055556</v>
      </c>
      <c r="U768" t="str">
        <f t="shared" si="70"/>
        <v>2015</v>
      </c>
      <c r="V768" t="str">
        <f t="shared" si="71"/>
        <v>January</v>
      </c>
    </row>
    <row r="769" spans="1:22" ht="90" x14ac:dyDescent="0.2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8004</v>
      </c>
      <c r="O769">
        <f t="shared" si="66"/>
        <v>3.54</v>
      </c>
      <c r="P769">
        <f t="shared" si="67"/>
        <v>59</v>
      </c>
      <c r="Q769" t="s">
        <v>8322</v>
      </c>
      <c r="R769" t="s">
        <v>8324</v>
      </c>
      <c r="S769" s="11">
        <f t="shared" si="68"/>
        <v>42115.143634259264</v>
      </c>
      <c r="T769" s="11">
        <f t="shared" si="69"/>
        <v>42145.143634259264</v>
      </c>
      <c r="U769" t="str">
        <f t="shared" si="70"/>
        <v>2015</v>
      </c>
      <c r="V769" t="str">
        <f t="shared" si="71"/>
        <v>April</v>
      </c>
    </row>
    <row r="770" spans="1:22" ht="75" x14ac:dyDescent="0.2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8004</v>
      </c>
      <c r="O770">
        <f t="shared" si="66"/>
        <v>0</v>
      </c>
      <c r="P770">
        <f t="shared" si="67"/>
        <v>0</v>
      </c>
      <c r="Q770" t="s">
        <v>8322</v>
      </c>
      <c r="R770" t="s">
        <v>8324</v>
      </c>
      <c r="S770" s="11">
        <f t="shared" si="68"/>
        <v>41594.207060185188</v>
      </c>
      <c r="T770" s="11">
        <f t="shared" si="69"/>
        <v>41624.207060185188</v>
      </c>
      <c r="U770" t="str">
        <f t="shared" si="70"/>
        <v>2013</v>
      </c>
      <c r="V770" t="str">
        <f t="shared" si="71"/>
        <v>November</v>
      </c>
    </row>
    <row r="771" spans="1:22" ht="75" x14ac:dyDescent="0.2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8004</v>
      </c>
      <c r="O771">
        <f t="shared" ref="O771:O834" si="72">ROUND((E771/D771)*100,2)</f>
        <v>41.4</v>
      </c>
      <c r="P771">
        <f t="shared" ref="P771:P834" si="73">IF(L771&gt;0,ROUND(E771/L771,2),0)</f>
        <v>31.85</v>
      </c>
      <c r="Q771" t="s">
        <v>8322</v>
      </c>
      <c r="R771" t="s">
        <v>8324</v>
      </c>
      <c r="S771" s="11">
        <f t="shared" ref="S771:S834" si="74">(((J771/60)/60)/24)+DATE(1970,1,1)</f>
        <v>41604.996458333335</v>
      </c>
      <c r="T771" s="11">
        <f t="shared" ref="T771:T834" si="75">(((I771/60)/60)/24)+DATE(1970,1,1)</f>
        <v>41634.996458333335</v>
      </c>
      <c r="U771" t="str">
        <f t="shared" ref="U771:U834" si="76">TEXT(S771,"yyyy")</f>
        <v>2013</v>
      </c>
      <c r="V771" t="str">
        <f t="shared" ref="V771:V834" si="77">TEXT(S771,"mmmm")</f>
        <v>November</v>
      </c>
    </row>
    <row r="772" spans="1:22" ht="75" x14ac:dyDescent="0.2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8004</v>
      </c>
      <c r="O772">
        <f t="shared" si="72"/>
        <v>0</v>
      </c>
      <c r="P772">
        <f t="shared" si="73"/>
        <v>0</v>
      </c>
      <c r="Q772" t="s">
        <v>8322</v>
      </c>
      <c r="R772" t="s">
        <v>8324</v>
      </c>
      <c r="S772" s="11">
        <f t="shared" si="74"/>
        <v>41289.999641203707</v>
      </c>
      <c r="T772" s="11">
        <f t="shared" si="75"/>
        <v>41329.999641203707</v>
      </c>
      <c r="U772" t="str">
        <f t="shared" si="76"/>
        <v>2013</v>
      </c>
      <c r="V772" t="str">
        <f t="shared" si="77"/>
        <v>January</v>
      </c>
    </row>
    <row r="773" spans="1:22" ht="60" x14ac:dyDescent="0.2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8004</v>
      </c>
      <c r="O773">
        <f t="shared" si="72"/>
        <v>0.03</v>
      </c>
      <c r="P773">
        <f t="shared" si="73"/>
        <v>10</v>
      </c>
      <c r="Q773" t="s">
        <v>8322</v>
      </c>
      <c r="R773" t="s">
        <v>8324</v>
      </c>
      <c r="S773" s="11">
        <f t="shared" si="74"/>
        <v>42349.824097222227</v>
      </c>
      <c r="T773" s="11">
        <f t="shared" si="75"/>
        <v>42399.824097222227</v>
      </c>
      <c r="U773" t="str">
        <f t="shared" si="76"/>
        <v>2015</v>
      </c>
      <c r="V773" t="str">
        <f t="shared" si="77"/>
        <v>December</v>
      </c>
    </row>
    <row r="774" spans="1:22" ht="75" x14ac:dyDescent="0.2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8004</v>
      </c>
      <c r="O774">
        <f t="shared" si="72"/>
        <v>3.33</v>
      </c>
      <c r="P774">
        <f t="shared" si="73"/>
        <v>50</v>
      </c>
      <c r="Q774" t="s">
        <v>8322</v>
      </c>
      <c r="R774" t="s">
        <v>8324</v>
      </c>
      <c r="S774" s="11">
        <f t="shared" si="74"/>
        <v>40068.056932870371</v>
      </c>
      <c r="T774" s="11">
        <f t="shared" si="75"/>
        <v>40118.165972222225</v>
      </c>
      <c r="U774" t="str">
        <f t="shared" si="76"/>
        <v>2009</v>
      </c>
      <c r="V774" t="str">
        <f t="shared" si="77"/>
        <v>September</v>
      </c>
    </row>
    <row r="775" spans="1:22" ht="75" x14ac:dyDescent="0.2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8004</v>
      </c>
      <c r="O775">
        <f t="shared" si="72"/>
        <v>0.85</v>
      </c>
      <c r="P775">
        <f t="shared" si="73"/>
        <v>16</v>
      </c>
      <c r="Q775" t="s">
        <v>8322</v>
      </c>
      <c r="R775" t="s">
        <v>8324</v>
      </c>
      <c r="S775" s="11">
        <f t="shared" si="74"/>
        <v>42100.735937499994</v>
      </c>
      <c r="T775" s="11">
        <f t="shared" si="75"/>
        <v>42134.959027777775</v>
      </c>
      <c r="U775" t="str">
        <f t="shared" si="76"/>
        <v>2015</v>
      </c>
      <c r="V775" t="str">
        <f t="shared" si="77"/>
        <v>April</v>
      </c>
    </row>
    <row r="776" spans="1:22" ht="75" x14ac:dyDescent="0.2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8004</v>
      </c>
      <c r="O776">
        <f t="shared" si="72"/>
        <v>70.2</v>
      </c>
      <c r="P776">
        <f t="shared" si="73"/>
        <v>39</v>
      </c>
      <c r="Q776" t="s">
        <v>8322</v>
      </c>
      <c r="R776" t="s">
        <v>8324</v>
      </c>
      <c r="S776" s="11">
        <f t="shared" si="74"/>
        <v>41663.780300925922</v>
      </c>
      <c r="T776" s="11">
        <f t="shared" si="75"/>
        <v>41693.780300925922</v>
      </c>
      <c r="U776" t="str">
        <f t="shared" si="76"/>
        <v>2014</v>
      </c>
      <c r="V776" t="str">
        <f t="shared" si="77"/>
        <v>January</v>
      </c>
    </row>
    <row r="777" spans="1:22" ht="60" x14ac:dyDescent="0.2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8004</v>
      </c>
      <c r="O777">
        <f t="shared" si="72"/>
        <v>1.7</v>
      </c>
      <c r="P777">
        <f t="shared" si="73"/>
        <v>34</v>
      </c>
      <c r="Q777" t="s">
        <v>8322</v>
      </c>
      <c r="R777" t="s">
        <v>8324</v>
      </c>
      <c r="S777" s="11">
        <f t="shared" si="74"/>
        <v>40863.060127314813</v>
      </c>
      <c r="T777" s="11">
        <f t="shared" si="75"/>
        <v>40893.060127314813</v>
      </c>
      <c r="U777" t="str">
        <f t="shared" si="76"/>
        <v>2011</v>
      </c>
      <c r="V777" t="str">
        <f t="shared" si="77"/>
        <v>November</v>
      </c>
    </row>
    <row r="778" spans="1:22" ht="75" x14ac:dyDescent="0.2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8004</v>
      </c>
      <c r="O778">
        <f t="shared" si="72"/>
        <v>51.4</v>
      </c>
      <c r="P778">
        <f t="shared" si="73"/>
        <v>63.12</v>
      </c>
      <c r="Q778" t="s">
        <v>8322</v>
      </c>
      <c r="R778" t="s">
        <v>8324</v>
      </c>
      <c r="S778" s="11">
        <f t="shared" si="74"/>
        <v>42250.685706018514</v>
      </c>
      <c r="T778" s="11">
        <f t="shared" si="75"/>
        <v>42288.208333333328</v>
      </c>
      <c r="U778" t="str">
        <f t="shared" si="76"/>
        <v>2015</v>
      </c>
      <c r="V778" t="str">
        <f t="shared" si="77"/>
        <v>September</v>
      </c>
    </row>
    <row r="779" spans="1:22" ht="90" x14ac:dyDescent="0.2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8004</v>
      </c>
      <c r="O779">
        <f t="shared" si="72"/>
        <v>0.7</v>
      </c>
      <c r="P779">
        <f t="shared" si="73"/>
        <v>7</v>
      </c>
      <c r="Q779" t="s">
        <v>8322</v>
      </c>
      <c r="R779" t="s">
        <v>8324</v>
      </c>
      <c r="S779" s="11">
        <f t="shared" si="74"/>
        <v>41456.981215277774</v>
      </c>
      <c r="T779" s="11">
        <f t="shared" si="75"/>
        <v>41486.981215277774</v>
      </c>
      <c r="U779" t="str">
        <f t="shared" si="76"/>
        <v>2013</v>
      </c>
      <c r="V779" t="str">
        <f t="shared" si="77"/>
        <v>July</v>
      </c>
    </row>
    <row r="780" spans="1:22" ht="60" x14ac:dyDescent="0.2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8004</v>
      </c>
      <c r="O780">
        <f t="shared" si="72"/>
        <v>0.4</v>
      </c>
      <c r="P780">
        <f t="shared" si="73"/>
        <v>2</v>
      </c>
      <c r="Q780" t="s">
        <v>8322</v>
      </c>
      <c r="R780" t="s">
        <v>8324</v>
      </c>
      <c r="S780" s="11">
        <f t="shared" si="74"/>
        <v>41729.702314814815</v>
      </c>
      <c r="T780" s="11">
        <f t="shared" si="75"/>
        <v>41759.702314814815</v>
      </c>
      <c r="U780" t="str">
        <f t="shared" si="76"/>
        <v>2014</v>
      </c>
      <c r="V780" t="str">
        <f t="shared" si="77"/>
        <v>March</v>
      </c>
    </row>
    <row r="781" spans="1:22" ht="75" x14ac:dyDescent="0.2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8004</v>
      </c>
      <c r="O781">
        <f t="shared" si="72"/>
        <v>2.67</v>
      </c>
      <c r="P781">
        <f t="shared" si="73"/>
        <v>66.67</v>
      </c>
      <c r="Q781" t="s">
        <v>8322</v>
      </c>
      <c r="R781" t="s">
        <v>8324</v>
      </c>
      <c r="S781" s="11">
        <f t="shared" si="74"/>
        <v>40436.68408564815</v>
      </c>
      <c r="T781" s="11">
        <f t="shared" si="75"/>
        <v>40466.166666666664</v>
      </c>
      <c r="U781" t="str">
        <f t="shared" si="76"/>
        <v>2010</v>
      </c>
      <c r="V781" t="str">
        <f t="shared" si="77"/>
        <v>September</v>
      </c>
    </row>
    <row r="782" spans="1:22" ht="60" x14ac:dyDescent="0.2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8005</v>
      </c>
      <c r="O782">
        <f t="shared" si="72"/>
        <v>104</v>
      </c>
      <c r="P782">
        <f t="shared" si="73"/>
        <v>38.520000000000003</v>
      </c>
      <c r="Q782" t="s">
        <v>8325</v>
      </c>
      <c r="R782" t="s">
        <v>8326</v>
      </c>
      <c r="S782" s="11">
        <f t="shared" si="74"/>
        <v>40636.673900462964</v>
      </c>
      <c r="T782" s="11">
        <f t="shared" si="75"/>
        <v>40666.673900462964</v>
      </c>
      <c r="U782" t="str">
        <f t="shared" si="76"/>
        <v>2011</v>
      </c>
      <c r="V782" t="str">
        <f t="shared" si="77"/>
        <v>April</v>
      </c>
    </row>
    <row r="783" spans="1:22" ht="60" x14ac:dyDescent="0.2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8005</v>
      </c>
      <c r="O783">
        <f t="shared" si="72"/>
        <v>133.15</v>
      </c>
      <c r="P783">
        <f t="shared" si="73"/>
        <v>42.61</v>
      </c>
      <c r="Q783" t="s">
        <v>8325</v>
      </c>
      <c r="R783" t="s">
        <v>8326</v>
      </c>
      <c r="S783" s="11">
        <f t="shared" si="74"/>
        <v>41403.000856481485</v>
      </c>
      <c r="T783" s="11">
        <f t="shared" si="75"/>
        <v>41433.000856481485</v>
      </c>
      <c r="U783" t="str">
        <f t="shared" si="76"/>
        <v>2013</v>
      </c>
      <c r="V783" t="str">
        <f t="shared" si="77"/>
        <v>May</v>
      </c>
    </row>
    <row r="784" spans="1:22" ht="60" x14ac:dyDescent="0.2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8005</v>
      </c>
      <c r="O784">
        <f t="shared" si="72"/>
        <v>100</v>
      </c>
      <c r="P784">
        <f t="shared" si="73"/>
        <v>50</v>
      </c>
      <c r="Q784" t="s">
        <v>8325</v>
      </c>
      <c r="R784" t="s">
        <v>8326</v>
      </c>
      <c r="S784" s="11">
        <f t="shared" si="74"/>
        <v>41116.758125</v>
      </c>
      <c r="T784" s="11">
        <f t="shared" si="75"/>
        <v>41146.758125</v>
      </c>
      <c r="U784" t="str">
        <f t="shared" si="76"/>
        <v>2012</v>
      </c>
      <c r="V784" t="str">
        <f t="shared" si="77"/>
        <v>July</v>
      </c>
    </row>
    <row r="785" spans="1:22" ht="75" x14ac:dyDescent="0.2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8005</v>
      </c>
      <c r="O785">
        <f t="shared" si="72"/>
        <v>148.13</v>
      </c>
      <c r="P785">
        <f t="shared" si="73"/>
        <v>63.49</v>
      </c>
      <c r="Q785" t="s">
        <v>8325</v>
      </c>
      <c r="R785" t="s">
        <v>8326</v>
      </c>
      <c r="S785" s="11">
        <f t="shared" si="74"/>
        <v>40987.773715277777</v>
      </c>
      <c r="T785" s="11">
        <f t="shared" si="75"/>
        <v>41026.916666666664</v>
      </c>
      <c r="U785" t="str">
        <f t="shared" si="76"/>
        <v>2012</v>
      </c>
      <c r="V785" t="str">
        <f t="shared" si="77"/>
        <v>March</v>
      </c>
    </row>
    <row r="786" spans="1:22" ht="75" x14ac:dyDescent="0.2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8005</v>
      </c>
      <c r="O786">
        <f t="shared" si="72"/>
        <v>102.5</v>
      </c>
      <c r="P786">
        <f t="shared" si="73"/>
        <v>102.5</v>
      </c>
      <c r="Q786" t="s">
        <v>8325</v>
      </c>
      <c r="R786" t="s">
        <v>8326</v>
      </c>
      <c r="S786" s="11">
        <f t="shared" si="74"/>
        <v>41675.149525462963</v>
      </c>
      <c r="T786" s="11">
        <f t="shared" si="75"/>
        <v>41715.107858796298</v>
      </c>
      <c r="U786" t="str">
        <f t="shared" si="76"/>
        <v>2014</v>
      </c>
      <c r="V786" t="str">
        <f t="shared" si="77"/>
        <v>February</v>
      </c>
    </row>
    <row r="787" spans="1:22" ht="75" x14ac:dyDescent="0.2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8005</v>
      </c>
      <c r="O787">
        <f t="shared" si="72"/>
        <v>180.63</v>
      </c>
      <c r="P787">
        <f t="shared" si="73"/>
        <v>31.14</v>
      </c>
      <c r="Q787" t="s">
        <v>8325</v>
      </c>
      <c r="R787" t="s">
        <v>8326</v>
      </c>
      <c r="S787" s="11">
        <f t="shared" si="74"/>
        <v>41303.593923611108</v>
      </c>
      <c r="T787" s="11">
        <f t="shared" si="75"/>
        <v>41333.593923611108</v>
      </c>
      <c r="U787" t="str">
        <f t="shared" si="76"/>
        <v>2013</v>
      </c>
      <c r="V787" t="str">
        <f t="shared" si="77"/>
        <v>January</v>
      </c>
    </row>
    <row r="788" spans="1:22" ht="75" x14ac:dyDescent="0.2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8005</v>
      </c>
      <c r="O788">
        <f t="shared" si="72"/>
        <v>142.80000000000001</v>
      </c>
      <c r="P788">
        <f t="shared" si="73"/>
        <v>162.27000000000001</v>
      </c>
      <c r="Q788" t="s">
        <v>8325</v>
      </c>
      <c r="R788" t="s">
        <v>8326</v>
      </c>
      <c r="S788" s="11">
        <f t="shared" si="74"/>
        <v>40983.055949074071</v>
      </c>
      <c r="T788" s="11">
        <f t="shared" si="75"/>
        <v>41040.657638888886</v>
      </c>
      <c r="U788" t="str">
        <f t="shared" si="76"/>
        <v>2012</v>
      </c>
      <c r="V788" t="str">
        <f t="shared" si="77"/>
        <v>March</v>
      </c>
    </row>
    <row r="789" spans="1:22" ht="60" x14ac:dyDescent="0.2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8005</v>
      </c>
      <c r="O789">
        <f t="shared" si="72"/>
        <v>114.17</v>
      </c>
      <c r="P789">
        <f t="shared" si="73"/>
        <v>80.59</v>
      </c>
      <c r="Q789" t="s">
        <v>8325</v>
      </c>
      <c r="R789" t="s">
        <v>8326</v>
      </c>
      <c r="S789" s="11">
        <f t="shared" si="74"/>
        <v>41549.627615740741</v>
      </c>
      <c r="T789" s="11">
        <f t="shared" si="75"/>
        <v>41579.627615740741</v>
      </c>
      <c r="U789" t="str">
        <f t="shared" si="76"/>
        <v>2013</v>
      </c>
      <c r="V789" t="str">
        <f t="shared" si="77"/>
        <v>October</v>
      </c>
    </row>
    <row r="790" spans="1:22" ht="75" x14ac:dyDescent="0.2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8005</v>
      </c>
      <c r="O790">
        <f t="shared" si="72"/>
        <v>203.51</v>
      </c>
      <c r="P790">
        <f t="shared" si="73"/>
        <v>59.85</v>
      </c>
      <c r="Q790" t="s">
        <v>8325</v>
      </c>
      <c r="R790" t="s">
        <v>8326</v>
      </c>
      <c r="S790" s="11">
        <f t="shared" si="74"/>
        <v>41059.006805555553</v>
      </c>
      <c r="T790" s="11">
        <f t="shared" si="75"/>
        <v>41097.165972222225</v>
      </c>
      <c r="U790" t="str">
        <f t="shared" si="76"/>
        <v>2012</v>
      </c>
      <c r="V790" t="str">
        <f t="shared" si="77"/>
        <v>May</v>
      </c>
    </row>
    <row r="791" spans="1:22" ht="60" x14ac:dyDescent="0.2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8005</v>
      </c>
      <c r="O791">
        <f t="shared" si="72"/>
        <v>109.41</v>
      </c>
      <c r="P791">
        <f t="shared" si="73"/>
        <v>132.86000000000001</v>
      </c>
      <c r="Q791" t="s">
        <v>8325</v>
      </c>
      <c r="R791" t="s">
        <v>8326</v>
      </c>
      <c r="S791" s="11">
        <f t="shared" si="74"/>
        <v>41277.186111111114</v>
      </c>
      <c r="T791" s="11">
        <f t="shared" si="75"/>
        <v>41295.332638888889</v>
      </c>
      <c r="U791" t="str">
        <f t="shared" si="76"/>
        <v>2013</v>
      </c>
      <c r="V791" t="str">
        <f t="shared" si="77"/>
        <v>January</v>
      </c>
    </row>
    <row r="792" spans="1:22" ht="75" x14ac:dyDescent="0.2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8005</v>
      </c>
      <c r="O792">
        <f t="shared" si="72"/>
        <v>144.37</v>
      </c>
      <c r="P792">
        <f t="shared" si="73"/>
        <v>92.55</v>
      </c>
      <c r="Q792" t="s">
        <v>8325</v>
      </c>
      <c r="R792" t="s">
        <v>8326</v>
      </c>
      <c r="S792" s="11">
        <f t="shared" si="74"/>
        <v>41276.047905092593</v>
      </c>
      <c r="T792" s="11">
        <f t="shared" si="75"/>
        <v>41306.047905092593</v>
      </c>
      <c r="U792" t="str">
        <f t="shared" si="76"/>
        <v>2013</v>
      </c>
      <c r="V792" t="str">
        <f t="shared" si="77"/>
        <v>January</v>
      </c>
    </row>
    <row r="793" spans="1:22" ht="75" x14ac:dyDescent="0.2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8005</v>
      </c>
      <c r="O793">
        <f t="shared" si="72"/>
        <v>103.87</v>
      </c>
      <c r="P793">
        <f t="shared" si="73"/>
        <v>60.86</v>
      </c>
      <c r="Q793" t="s">
        <v>8325</v>
      </c>
      <c r="R793" t="s">
        <v>8326</v>
      </c>
      <c r="S793" s="11">
        <f t="shared" si="74"/>
        <v>41557.780624999999</v>
      </c>
      <c r="T793" s="11">
        <f t="shared" si="75"/>
        <v>41591.249305555553</v>
      </c>
      <c r="U793" t="str">
        <f t="shared" si="76"/>
        <v>2013</v>
      </c>
      <c r="V793" t="str">
        <f t="shared" si="77"/>
        <v>October</v>
      </c>
    </row>
    <row r="794" spans="1:22" ht="45" x14ac:dyDescent="0.2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8005</v>
      </c>
      <c r="O794">
        <f t="shared" si="72"/>
        <v>100.44</v>
      </c>
      <c r="P794">
        <f t="shared" si="73"/>
        <v>41.85</v>
      </c>
      <c r="Q794" t="s">
        <v>8325</v>
      </c>
      <c r="R794" t="s">
        <v>8326</v>
      </c>
      <c r="S794" s="11">
        <f t="shared" si="74"/>
        <v>41555.873645833337</v>
      </c>
      <c r="T794" s="11">
        <f t="shared" si="75"/>
        <v>41585.915312500001</v>
      </c>
      <c r="U794" t="str">
        <f t="shared" si="76"/>
        <v>2013</v>
      </c>
      <c r="V794" t="str">
        <f t="shared" si="77"/>
        <v>October</v>
      </c>
    </row>
    <row r="795" spans="1:22" ht="75" x14ac:dyDescent="0.2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8005</v>
      </c>
      <c r="O795">
        <f t="shared" si="72"/>
        <v>102.78</v>
      </c>
      <c r="P795">
        <f t="shared" si="73"/>
        <v>88.33</v>
      </c>
      <c r="Q795" t="s">
        <v>8325</v>
      </c>
      <c r="R795" t="s">
        <v>8326</v>
      </c>
      <c r="S795" s="11">
        <f t="shared" si="74"/>
        <v>41442.741249999999</v>
      </c>
      <c r="T795" s="11">
        <f t="shared" si="75"/>
        <v>41458.207638888889</v>
      </c>
      <c r="U795" t="str">
        <f t="shared" si="76"/>
        <v>2013</v>
      </c>
      <c r="V795" t="str">
        <f t="shared" si="77"/>
        <v>June</v>
      </c>
    </row>
    <row r="796" spans="1:22" ht="75" x14ac:dyDescent="0.2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8005</v>
      </c>
      <c r="O796">
        <f t="shared" si="72"/>
        <v>105.31</v>
      </c>
      <c r="P796">
        <f t="shared" si="73"/>
        <v>158.96</v>
      </c>
      <c r="Q796" t="s">
        <v>8325</v>
      </c>
      <c r="R796" t="s">
        <v>8326</v>
      </c>
      <c r="S796" s="11">
        <f t="shared" si="74"/>
        <v>40736.115011574075</v>
      </c>
      <c r="T796" s="11">
        <f t="shared" si="75"/>
        <v>40791.712500000001</v>
      </c>
      <c r="U796" t="str">
        <f t="shared" si="76"/>
        <v>2011</v>
      </c>
      <c r="V796" t="str">
        <f t="shared" si="77"/>
        <v>July</v>
      </c>
    </row>
    <row r="797" spans="1:22" ht="75" x14ac:dyDescent="0.2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8005</v>
      </c>
      <c r="O797">
        <f t="shared" si="72"/>
        <v>111.79</v>
      </c>
      <c r="P797">
        <f t="shared" si="73"/>
        <v>85.05</v>
      </c>
      <c r="Q797" t="s">
        <v>8325</v>
      </c>
      <c r="R797" t="s">
        <v>8326</v>
      </c>
      <c r="S797" s="11">
        <f t="shared" si="74"/>
        <v>40963.613032407404</v>
      </c>
      <c r="T797" s="11">
        <f t="shared" si="75"/>
        <v>41006.207638888889</v>
      </c>
      <c r="U797" t="str">
        <f t="shared" si="76"/>
        <v>2012</v>
      </c>
      <c r="V797" t="str">
        <f t="shared" si="77"/>
        <v>February</v>
      </c>
    </row>
    <row r="798" spans="1:22" ht="75" x14ac:dyDescent="0.2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8005</v>
      </c>
      <c r="O798">
        <f t="shared" si="72"/>
        <v>101.35</v>
      </c>
      <c r="P798">
        <f t="shared" si="73"/>
        <v>112.61</v>
      </c>
      <c r="Q798" t="s">
        <v>8325</v>
      </c>
      <c r="R798" t="s">
        <v>8326</v>
      </c>
      <c r="S798" s="11">
        <f t="shared" si="74"/>
        <v>41502.882928240739</v>
      </c>
      <c r="T798" s="11">
        <f t="shared" si="75"/>
        <v>41532.881944444445</v>
      </c>
      <c r="U798" t="str">
        <f t="shared" si="76"/>
        <v>2013</v>
      </c>
      <c r="V798" t="str">
        <f t="shared" si="77"/>
        <v>August</v>
      </c>
    </row>
    <row r="799" spans="1:22" ht="75" x14ac:dyDescent="0.2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8005</v>
      </c>
      <c r="O799">
        <f t="shared" si="72"/>
        <v>107.53</v>
      </c>
      <c r="P799">
        <f t="shared" si="73"/>
        <v>45.44</v>
      </c>
      <c r="Q799" t="s">
        <v>8325</v>
      </c>
      <c r="R799" t="s">
        <v>8326</v>
      </c>
      <c r="S799" s="11">
        <f t="shared" si="74"/>
        <v>40996.994074074071</v>
      </c>
      <c r="T799" s="11">
        <f t="shared" si="75"/>
        <v>41028.166666666664</v>
      </c>
      <c r="U799" t="str">
        <f t="shared" si="76"/>
        <v>2012</v>
      </c>
      <c r="V799" t="str">
        <f t="shared" si="77"/>
        <v>March</v>
      </c>
    </row>
    <row r="800" spans="1:22" ht="60" x14ac:dyDescent="0.2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8005</v>
      </c>
      <c r="O800">
        <f t="shared" si="72"/>
        <v>114.89</v>
      </c>
      <c r="P800">
        <f t="shared" si="73"/>
        <v>46.22</v>
      </c>
      <c r="Q800" t="s">
        <v>8325</v>
      </c>
      <c r="R800" t="s">
        <v>8326</v>
      </c>
      <c r="S800" s="11">
        <f t="shared" si="74"/>
        <v>41882.590127314819</v>
      </c>
      <c r="T800" s="11">
        <f t="shared" si="75"/>
        <v>41912.590127314819</v>
      </c>
      <c r="U800" t="str">
        <f t="shared" si="76"/>
        <v>2014</v>
      </c>
      <c r="V800" t="str">
        <f t="shared" si="77"/>
        <v>August</v>
      </c>
    </row>
    <row r="801" spans="1:22" ht="75" x14ac:dyDescent="0.2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8005</v>
      </c>
      <c r="O801">
        <f t="shared" si="72"/>
        <v>100.02</v>
      </c>
      <c r="P801">
        <f t="shared" si="73"/>
        <v>178.61</v>
      </c>
      <c r="Q801" t="s">
        <v>8325</v>
      </c>
      <c r="R801" t="s">
        <v>8326</v>
      </c>
      <c r="S801" s="11">
        <f t="shared" si="74"/>
        <v>40996.667199074072</v>
      </c>
      <c r="T801" s="11">
        <f t="shared" si="75"/>
        <v>41026.667199074072</v>
      </c>
      <c r="U801" t="str">
        <f t="shared" si="76"/>
        <v>2012</v>
      </c>
      <c r="V801" t="str">
        <f t="shared" si="77"/>
        <v>March</v>
      </c>
    </row>
    <row r="802" spans="1:22" ht="60" x14ac:dyDescent="0.2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8005</v>
      </c>
      <c r="O802">
        <f t="shared" si="72"/>
        <v>152.13</v>
      </c>
      <c r="P802">
        <f t="shared" si="73"/>
        <v>40.75</v>
      </c>
      <c r="Q802" t="s">
        <v>8325</v>
      </c>
      <c r="R802" t="s">
        <v>8326</v>
      </c>
      <c r="S802" s="11">
        <f t="shared" si="74"/>
        <v>41863.433495370373</v>
      </c>
      <c r="T802" s="11">
        <f t="shared" si="75"/>
        <v>41893.433495370373</v>
      </c>
      <c r="U802" t="str">
        <f t="shared" si="76"/>
        <v>2014</v>
      </c>
      <c r="V802" t="str">
        <f t="shared" si="77"/>
        <v>August</v>
      </c>
    </row>
    <row r="803" spans="1:22" ht="60" x14ac:dyDescent="0.2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8005</v>
      </c>
      <c r="O803">
        <f t="shared" si="72"/>
        <v>111.52</v>
      </c>
      <c r="P803">
        <f t="shared" si="73"/>
        <v>43.73</v>
      </c>
      <c r="Q803" t="s">
        <v>8325</v>
      </c>
      <c r="R803" t="s">
        <v>8326</v>
      </c>
      <c r="S803" s="11">
        <f t="shared" si="74"/>
        <v>40695.795370370368</v>
      </c>
      <c r="T803" s="11">
        <f t="shared" si="75"/>
        <v>40725.795370370368</v>
      </c>
      <c r="U803" t="str">
        <f t="shared" si="76"/>
        <v>2011</v>
      </c>
      <c r="V803" t="str">
        <f t="shared" si="77"/>
        <v>June</v>
      </c>
    </row>
    <row r="804" spans="1:22" ht="75" x14ac:dyDescent="0.2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8005</v>
      </c>
      <c r="O804">
        <f t="shared" si="72"/>
        <v>101.33</v>
      </c>
      <c r="P804">
        <f t="shared" si="73"/>
        <v>81.069999999999993</v>
      </c>
      <c r="Q804" t="s">
        <v>8325</v>
      </c>
      <c r="R804" t="s">
        <v>8326</v>
      </c>
      <c r="S804" s="11">
        <f t="shared" si="74"/>
        <v>41123.022268518522</v>
      </c>
      <c r="T804" s="11">
        <f t="shared" si="75"/>
        <v>41169.170138888891</v>
      </c>
      <c r="U804" t="str">
        <f t="shared" si="76"/>
        <v>2012</v>
      </c>
      <c r="V804" t="str">
        <f t="shared" si="77"/>
        <v>August</v>
      </c>
    </row>
    <row r="805" spans="1:22" ht="75" x14ac:dyDescent="0.2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8005</v>
      </c>
      <c r="O805">
        <f t="shared" si="72"/>
        <v>123.26</v>
      </c>
      <c r="P805">
        <f t="shared" si="73"/>
        <v>74.61</v>
      </c>
      <c r="Q805" t="s">
        <v>8325</v>
      </c>
      <c r="R805" t="s">
        <v>8326</v>
      </c>
      <c r="S805" s="11">
        <f t="shared" si="74"/>
        <v>40665.949976851851</v>
      </c>
      <c r="T805" s="11">
        <f t="shared" si="75"/>
        <v>40692.041666666664</v>
      </c>
      <c r="U805" t="str">
        <f t="shared" si="76"/>
        <v>2011</v>
      </c>
      <c r="V805" t="str">
        <f t="shared" si="77"/>
        <v>May</v>
      </c>
    </row>
    <row r="806" spans="1:22" ht="60" x14ac:dyDescent="0.2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8005</v>
      </c>
      <c r="O806">
        <f t="shared" si="72"/>
        <v>100</v>
      </c>
      <c r="P806">
        <f t="shared" si="73"/>
        <v>305.56</v>
      </c>
      <c r="Q806" t="s">
        <v>8325</v>
      </c>
      <c r="R806" t="s">
        <v>8326</v>
      </c>
      <c r="S806" s="11">
        <f t="shared" si="74"/>
        <v>40730.105625000004</v>
      </c>
      <c r="T806" s="11">
        <f t="shared" si="75"/>
        <v>40747.165972222225</v>
      </c>
      <c r="U806" t="str">
        <f t="shared" si="76"/>
        <v>2011</v>
      </c>
      <c r="V806" t="str">
        <f t="shared" si="77"/>
        <v>July</v>
      </c>
    </row>
    <row r="807" spans="1:22" ht="60" x14ac:dyDescent="0.2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8005</v>
      </c>
      <c r="O807">
        <f t="shared" si="72"/>
        <v>105</v>
      </c>
      <c r="P807">
        <f t="shared" si="73"/>
        <v>58.33</v>
      </c>
      <c r="Q807" t="s">
        <v>8325</v>
      </c>
      <c r="R807" t="s">
        <v>8326</v>
      </c>
      <c r="S807" s="11">
        <f t="shared" si="74"/>
        <v>40690.823055555556</v>
      </c>
      <c r="T807" s="11">
        <f t="shared" si="75"/>
        <v>40740.958333333336</v>
      </c>
      <c r="U807" t="str">
        <f t="shared" si="76"/>
        <v>2011</v>
      </c>
      <c r="V807" t="str">
        <f t="shared" si="77"/>
        <v>May</v>
      </c>
    </row>
    <row r="808" spans="1:22" ht="30" x14ac:dyDescent="0.2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8005</v>
      </c>
      <c r="O808">
        <f t="shared" si="72"/>
        <v>104.44</v>
      </c>
      <c r="P808">
        <f t="shared" si="73"/>
        <v>117.68</v>
      </c>
      <c r="Q808" t="s">
        <v>8325</v>
      </c>
      <c r="R808" t="s">
        <v>8326</v>
      </c>
      <c r="S808" s="11">
        <f t="shared" si="74"/>
        <v>40763.691423611112</v>
      </c>
      <c r="T808" s="11">
        <f t="shared" si="75"/>
        <v>40793.691423611112</v>
      </c>
      <c r="U808" t="str">
        <f t="shared" si="76"/>
        <v>2011</v>
      </c>
      <c r="V808" t="str">
        <f t="shared" si="77"/>
        <v>August</v>
      </c>
    </row>
    <row r="809" spans="1:22" ht="45" x14ac:dyDescent="0.2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8005</v>
      </c>
      <c r="O809">
        <f t="shared" si="72"/>
        <v>105.13</v>
      </c>
      <c r="P809">
        <f t="shared" si="73"/>
        <v>73.77</v>
      </c>
      <c r="Q809" t="s">
        <v>8325</v>
      </c>
      <c r="R809" t="s">
        <v>8326</v>
      </c>
      <c r="S809" s="11">
        <f t="shared" si="74"/>
        <v>42759.628599537042</v>
      </c>
      <c r="T809" s="11">
        <f t="shared" si="75"/>
        <v>42795.083333333328</v>
      </c>
      <c r="U809" t="str">
        <f t="shared" si="76"/>
        <v>2017</v>
      </c>
      <c r="V809" t="str">
        <f t="shared" si="77"/>
        <v>January</v>
      </c>
    </row>
    <row r="810" spans="1:22" ht="75" x14ac:dyDescent="0.2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8005</v>
      </c>
      <c r="O810">
        <f t="shared" si="72"/>
        <v>100</v>
      </c>
      <c r="P810">
        <f t="shared" si="73"/>
        <v>104.65</v>
      </c>
      <c r="Q810" t="s">
        <v>8325</v>
      </c>
      <c r="R810" t="s">
        <v>8326</v>
      </c>
      <c r="S810" s="11">
        <f t="shared" si="74"/>
        <v>41962.100532407407</v>
      </c>
      <c r="T810" s="11">
        <f t="shared" si="75"/>
        <v>41995.207638888889</v>
      </c>
      <c r="U810" t="str">
        <f t="shared" si="76"/>
        <v>2014</v>
      </c>
      <c r="V810" t="str">
        <f t="shared" si="77"/>
        <v>November</v>
      </c>
    </row>
    <row r="811" spans="1:22" ht="60" x14ac:dyDescent="0.2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8005</v>
      </c>
      <c r="O811">
        <f t="shared" si="72"/>
        <v>103.78</v>
      </c>
      <c r="P811">
        <f t="shared" si="73"/>
        <v>79.83</v>
      </c>
      <c r="Q811" t="s">
        <v>8325</v>
      </c>
      <c r="R811" t="s">
        <v>8326</v>
      </c>
      <c r="S811" s="11">
        <f t="shared" si="74"/>
        <v>41628.833680555559</v>
      </c>
      <c r="T811" s="11">
        <f t="shared" si="75"/>
        <v>41658.833680555559</v>
      </c>
      <c r="U811" t="str">
        <f t="shared" si="76"/>
        <v>2013</v>
      </c>
      <c r="V811" t="str">
        <f t="shared" si="77"/>
        <v>December</v>
      </c>
    </row>
    <row r="812" spans="1:22" ht="75" x14ac:dyDescent="0.2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8005</v>
      </c>
      <c r="O812">
        <f t="shared" si="72"/>
        <v>105</v>
      </c>
      <c r="P812">
        <f t="shared" si="73"/>
        <v>58.33</v>
      </c>
      <c r="Q812" t="s">
        <v>8325</v>
      </c>
      <c r="R812" t="s">
        <v>8326</v>
      </c>
      <c r="S812" s="11">
        <f t="shared" si="74"/>
        <v>41123.056273148148</v>
      </c>
      <c r="T812" s="11">
        <f t="shared" si="75"/>
        <v>41153.056273148148</v>
      </c>
      <c r="U812" t="str">
        <f t="shared" si="76"/>
        <v>2012</v>
      </c>
      <c r="V812" t="str">
        <f t="shared" si="77"/>
        <v>August</v>
      </c>
    </row>
    <row r="813" spans="1:22" ht="45" x14ac:dyDescent="0.2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8005</v>
      </c>
      <c r="O813">
        <f t="shared" si="72"/>
        <v>104</v>
      </c>
      <c r="P813">
        <f t="shared" si="73"/>
        <v>86.67</v>
      </c>
      <c r="Q813" t="s">
        <v>8325</v>
      </c>
      <c r="R813" t="s">
        <v>8326</v>
      </c>
      <c r="S813" s="11">
        <f t="shared" si="74"/>
        <v>41443.643541666665</v>
      </c>
      <c r="T813" s="11">
        <f t="shared" si="75"/>
        <v>41465.702777777777</v>
      </c>
      <c r="U813" t="str">
        <f t="shared" si="76"/>
        <v>2013</v>
      </c>
      <c r="V813" t="str">
        <f t="shared" si="77"/>
        <v>June</v>
      </c>
    </row>
    <row r="814" spans="1:22" ht="75" x14ac:dyDescent="0.2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8005</v>
      </c>
      <c r="O814">
        <f t="shared" si="72"/>
        <v>151.83000000000001</v>
      </c>
      <c r="P814">
        <f t="shared" si="73"/>
        <v>27.61</v>
      </c>
      <c r="Q814" t="s">
        <v>8325</v>
      </c>
      <c r="R814" t="s">
        <v>8326</v>
      </c>
      <c r="S814" s="11">
        <f t="shared" si="74"/>
        <v>41282.017962962964</v>
      </c>
      <c r="T814" s="11">
        <f t="shared" si="75"/>
        <v>41334.581944444442</v>
      </c>
      <c r="U814" t="str">
        <f t="shared" si="76"/>
        <v>2013</v>
      </c>
      <c r="V814" t="str">
        <f t="shared" si="77"/>
        <v>January</v>
      </c>
    </row>
    <row r="815" spans="1:22" ht="45" x14ac:dyDescent="0.2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8005</v>
      </c>
      <c r="O815">
        <f t="shared" si="72"/>
        <v>160</v>
      </c>
      <c r="P815">
        <f t="shared" si="73"/>
        <v>25</v>
      </c>
      <c r="Q815" t="s">
        <v>8325</v>
      </c>
      <c r="R815" t="s">
        <v>8326</v>
      </c>
      <c r="S815" s="11">
        <f t="shared" si="74"/>
        <v>41080.960243055553</v>
      </c>
      <c r="T815" s="11">
        <f t="shared" si="75"/>
        <v>41110.960243055553</v>
      </c>
      <c r="U815" t="str">
        <f t="shared" si="76"/>
        <v>2012</v>
      </c>
      <c r="V815" t="str">
        <f t="shared" si="77"/>
        <v>June</v>
      </c>
    </row>
    <row r="816" spans="1:22" ht="75" x14ac:dyDescent="0.2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8005</v>
      </c>
      <c r="O816">
        <f t="shared" si="72"/>
        <v>127.3</v>
      </c>
      <c r="P816">
        <f t="shared" si="73"/>
        <v>45.46</v>
      </c>
      <c r="Q816" t="s">
        <v>8325</v>
      </c>
      <c r="R816" t="s">
        <v>8326</v>
      </c>
      <c r="S816" s="11">
        <f t="shared" si="74"/>
        <v>40679.743067129632</v>
      </c>
      <c r="T816" s="11">
        <f t="shared" si="75"/>
        <v>40694.75277777778</v>
      </c>
      <c r="U816" t="str">
        <f t="shared" si="76"/>
        <v>2011</v>
      </c>
      <c r="V816" t="str">
        <f t="shared" si="77"/>
        <v>May</v>
      </c>
    </row>
    <row r="817" spans="1:22" ht="45" x14ac:dyDescent="0.2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8005</v>
      </c>
      <c r="O817">
        <f t="shared" si="72"/>
        <v>107</v>
      </c>
      <c r="P817">
        <f t="shared" si="73"/>
        <v>99.53</v>
      </c>
      <c r="Q817" t="s">
        <v>8325</v>
      </c>
      <c r="R817" t="s">
        <v>8326</v>
      </c>
      <c r="S817" s="11">
        <f t="shared" si="74"/>
        <v>41914.917858796296</v>
      </c>
      <c r="T817" s="11">
        <f t="shared" si="75"/>
        <v>41944.917858796296</v>
      </c>
      <c r="U817" t="str">
        <f t="shared" si="76"/>
        <v>2014</v>
      </c>
      <c r="V817" t="str">
        <f t="shared" si="77"/>
        <v>October</v>
      </c>
    </row>
    <row r="818" spans="1:22" ht="60" x14ac:dyDescent="0.2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8005</v>
      </c>
      <c r="O818">
        <f t="shared" si="72"/>
        <v>115.12</v>
      </c>
      <c r="P818">
        <f t="shared" si="73"/>
        <v>39.31</v>
      </c>
      <c r="Q818" t="s">
        <v>8325</v>
      </c>
      <c r="R818" t="s">
        <v>8326</v>
      </c>
      <c r="S818" s="11">
        <f t="shared" si="74"/>
        <v>41341.870868055557</v>
      </c>
      <c r="T818" s="11">
        <f t="shared" si="75"/>
        <v>41373.270833333336</v>
      </c>
      <c r="U818" t="str">
        <f t="shared" si="76"/>
        <v>2013</v>
      </c>
      <c r="V818" t="str">
        <f t="shared" si="77"/>
        <v>March</v>
      </c>
    </row>
    <row r="819" spans="1:22" ht="75" x14ac:dyDescent="0.2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8005</v>
      </c>
      <c r="O819">
        <f t="shared" si="72"/>
        <v>137.11000000000001</v>
      </c>
      <c r="P819">
        <f t="shared" si="73"/>
        <v>89.42</v>
      </c>
      <c r="Q819" t="s">
        <v>8325</v>
      </c>
      <c r="R819" t="s">
        <v>8326</v>
      </c>
      <c r="S819" s="11">
        <f t="shared" si="74"/>
        <v>40925.599664351852</v>
      </c>
      <c r="T819" s="11">
        <f t="shared" si="75"/>
        <v>40979.207638888889</v>
      </c>
      <c r="U819" t="str">
        <f t="shared" si="76"/>
        <v>2012</v>
      </c>
      <c r="V819" t="str">
        <f t="shared" si="77"/>
        <v>January</v>
      </c>
    </row>
    <row r="820" spans="1:22" ht="75" x14ac:dyDescent="0.2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8005</v>
      </c>
      <c r="O820">
        <f t="shared" si="72"/>
        <v>155.71</v>
      </c>
      <c r="P820">
        <f t="shared" si="73"/>
        <v>28.68</v>
      </c>
      <c r="Q820" t="s">
        <v>8325</v>
      </c>
      <c r="R820" t="s">
        <v>8326</v>
      </c>
      <c r="S820" s="11">
        <f t="shared" si="74"/>
        <v>41120.882881944446</v>
      </c>
      <c r="T820" s="11">
        <f t="shared" si="75"/>
        <v>41128.709027777775</v>
      </c>
      <c r="U820" t="str">
        <f t="shared" si="76"/>
        <v>2012</v>
      </c>
      <c r="V820" t="str">
        <f t="shared" si="77"/>
        <v>July</v>
      </c>
    </row>
    <row r="821" spans="1:22" ht="30" x14ac:dyDescent="0.2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8005</v>
      </c>
      <c r="O821">
        <f t="shared" si="72"/>
        <v>108.75</v>
      </c>
      <c r="P821">
        <f t="shared" si="73"/>
        <v>31.07</v>
      </c>
      <c r="Q821" t="s">
        <v>8325</v>
      </c>
      <c r="R821" t="s">
        <v>8326</v>
      </c>
      <c r="S821" s="11">
        <f t="shared" si="74"/>
        <v>41619.998310185183</v>
      </c>
      <c r="T821" s="11">
        <f t="shared" si="75"/>
        <v>41629.197222222225</v>
      </c>
      <c r="U821" t="str">
        <f t="shared" si="76"/>
        <v>2013</v>
      </c>
      <c r="V821" t="str">
        <f t="shared" si="77"/>
        <v>December</v>
      </c>
    </row>
    <row r="822" spans="1:22" ht="60" x14ac:dyDescent="0.2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8005</v>
      </c>
      <c r="O822">
        <f t="shared" si="72"/>
        <v>134.05000000000001</v>
      </c>
      <c r="P822">
        <f t="shared" si="73"/>
        <v>70.55</v>
      </c>
      <c r="Q822" t="s">
        <v>8325</v>
      </c>
      <c r="R822" t="s">
        <v>8326</v>
      </c>
      <c r="S822" s="11">
        <f t="shared" si="74"/>
        <v>41768.841921296298</v>
      </c>
      <c r="T822" s="11">
        <f t="shared" si="75"/>
        <v>41799.208333333336</v>
      </c>
      <c r="U822" t="str">
        <f t="shared" si="76"/>
        <v>2014</v>
      </c>
      <c r="V822" t="str">
        <f t="shared" si="77"/>
        <v>May</v>
      </c>
    </row>
    <row r="823" spans="1:22" ht="60" x14ac:dyDescent="0.2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8005</v>
      </c>
      <c r="O823">
        <f t="shared" si="72"/>
        <v>100</v>
      </c>
      <c r="P823">
        <f t="shared" si="73"/>
        <v>224.13</v>
      </c>
      <c r="Q823" t="s">
        <v>8325</v>
      </c>
      <c r="R823" t="s">
        <v>8326</v>
      </c>
      <c r="S823" s="11">
        <f t="shared" si="74"/>
        <v>42093.922048611115</v>
      </c>
      <c r="T823" s="11">
        <f t="shared" si="75"/>
        <v>42128.167361111111</v>
      </c>
      <c r="U823" t="str">
        <f t="shared" si="76"/>
        <v>2015</v>
      </c>
      <c r="V823" t="str">
        <f t="shared" si="77"/>
        <v>March</v>
      </c>
    </row>
    <row r="824" spans="1:22" ht="45" x14ac:dyDescent="0.2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8005</v>
      </c>
      <c r="O824">
        <f t="shared" si="72"/>
        <v>119.17</v>
      </c>
      <c r="P824">
        <f t="shared" si="73"/>
        <v>51.81</v>
      </c>
      <c r="Q824" t="s">
        <v>8325</v>
      </c>
      <c r="R824" t="s">
        <v>8326</v>
      </c>
      <c r="S824" s="11">
        <f t="shared" si="74"/>
        <v>41157.947337962964</v>
      </c>
      <c r="T824" s="11">
        <f t="shared" si="75"/>
        <v>41187.947337962964</v>
      </c>
      <c r="U824" t="str">
        <f t="shared" si="76"/>
        <v>2012</v>
      </c>
      <c r="V824" t="str">
        <f t="shared" si="77"/>
        <v>September</v>
      </c>
    </row>
    <row r="825" spans="1:22" ht="60" x14ac:dyDescent="0.2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8005</v>
      </c>
      <c r="O825">
        <f t="shared" si="72"/>
        <v>179.5</v>
      </c>
      <c r="P825">
        <f t="shared" si="73"/>
        <v>43.52</v>
      </c>
      <c r="Q825" t="s">
        <v>8325</v>
      </c>
      <c r="R825" t="s">
        <v>8326</v>
      </c>
      <c r="S825" s="11">
        <f t="shared" si="74"/>
        <v>42055.972824074073</v>
      </c>
      <c r="T825" s="11">
        <f t="shared" si="75"/>
        <v>42085.931157407409</v>
      </c>
      <c r="U825" t="str">
        <f t="shared" si="76"/>
        <v>2015</v>
      </c>
      <c r="V825" t="str">
        <f t="shared" si="77"/>
        <v>February</v>
      </c>
    </row>
    <row r="826" spans="1:22" ht="75" x14ac:dyDescent="0.2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8005</v>
      </c>
      <c r="O826">
        <f t="shared" si="72"/>
        <v>134.38</v>
      </c>
      <c r="P826">
        <f t="shared" si="73"/>
        <v>39.82</v>
      </c>
      <c r="Q826" t="s">
        <v>8325</v>
      </c>
      <c r="R826" t="s">
        <v>8326</v>
      </c>
      <c r="S826" s="11">
        <f t="shared" si="74"/>
        <v>40250.242106481484</v>
      </c>
      <c r="T826" s="11">
        <f t="shared" si="75"/>
        <v>40286.290972222225</v>
      </c>
      <c r="U826" t="str">
        <f t="shared" si="76"/>
        <v>2010</v>
      </c>
      <c r="V826" t="str">
        <f t="shared" si="77"/>
        <v>March</v>
      </c>
    </row>
    <row r="827" spans="1:22" ht="60" x14ac:dyDescent="0.2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8005</v>
      </c>
      <c r="O827">
        <f t="shared" si="72"/>
        <v>100.43</v>
      </c>
      <c r="P827">
        <f t="shared" si="73"/>
        <v>126.81</v>
      </c>
      <c r="Q827" t="s">
        <v>8325</v>
      </c>
      <c r="R827" t="s">
        <v>8326</v>
      </c>
      <c r="S827" s="11">
        <f t="shared" si="74"/>
        <v>41186.306527777779</v>
      </c>
      <c r="T827" s="11">
        <f t="shared" si="75"/>
        <v>41211.306527777779</v>
      </c>
      <c r="U827" t="str">
        <f t="shared" si="76"/>
        <v>2012</v>
      </c>
      <c r="V827" t="str">
        <f t="shared" si="77"/>
        <v>October</v>
      </c>
    </row>
    <row r="828" spans="1:22" ht="60" x14ac:dyDescent="0.2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8005</v>
      </c>
      <c r="O828">
        <f t="shared" si="72"/>
        <v>101.45</v>
      </c>
      <c r="P828">
        <f t="shared" si="73"/>
        <v>113.88</v>
      </c>
      <c r="Q828" t="s">
        <v>8325</v>
      </c>
      <c r="R828" t="s">
        <v>8326</v>
      </c>
      <c r="S828" s="11">
        <f t="shared" si="74"/>
        <v>40973.038541666669</v>
      </c>
      <c r="T828" s="11">
        <f t="shared" si="75"/>
        <v>40993.996874999997</v>
      </c>
      <c r="U828" t="str">
        <f t="shared" si="76"/>
        <v>2012</v>
      </c>
      <c r="V828" t="str">
        <f t="shared" si="77"/>
        <v>March</v>
      </c>
    </row>
    <row r="829" spans="1:22" ht="75" x14ac:dyDescent="0.2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8005</v>
      </c>
      <c r="O829">
        <f t="shared" si="72"/>
        <v>103.33</v>
      </c>
      <c r="P829">
        <f t="shared" si="73"/>
        <v>28.18</v>
      </c>
      <c r="Q829" t="s">
        <v>8325</v>
      </c>
      <c r="R829" t="s">
        <v>8326</v>
      </c>
      <c r="S829" s="11">
        <f t="shared" si="74"/>
        <v>40927.473460648151</v>
      </c>
      <c r="T829" s="11">
        <f t="shared" si="75"/>
        <v>40953.825694444444</v>
      </c>
      <c r="U829" t="str">
        <f t="shared" si="76"/>
        <v>2012</v>
      </c>
      <c r="V829" t="str">
        <f t="shared" si="77"/>
        <v>January</v>
      </c>
    </row>
    <row r="830" spans="1:22" ht="75" x14ac:dyDescent="0.2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8005</v>
      </c>
      <c r="O830">
        <f t="shared" si="72"/>
        <v>107</v>
      </c>
      <c r="P830">
        <f t="shared" si="73"/>
        <v>36.61</v>
      </c>
      <c r="Q830" t="s">
        <v>8325</v>
      </c>
      <c r="R830" t="s">
        <v>8326</v>
      </c>
      <c r="S830" s="11">
        <f t="shared" si="74"/>
        <v>41073.050717592596</v>
      </c>
      <c r="T830" s="11">
        <f t="shared" si="75"/>
        <v>41085.683333333334</v>
      </c>
      <c r="U830" t="str">
        <f t="shared" si="76"/>
        <v>2012</v>
      </c>
      <c r="V830" t="str">
        <f t="shared" si="77"/>
        <v>June</v>
      </c>
    </row>
    <row r="831" spans="1:22" ht="75" x14ac:dyDescent="0.2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8005</v>
      </c>
      <c r="O831">
        <f t="shared" si="72"/>
        <v>104</v>
      </c>
      <c r="P831">
        <f t="shared" si="73"/>
        <v>32.5</v>
      </c>
      <c r="Q831" t="s">
        <v>8325</v>
      </c>
      <c r="R831" t="s">
        <v>8326</v>
      </c>
      <c r="S831" s="11">
        <f t="shared" si="74"/>
        <v>42504.801388888889</v>
      </c>
      <c r="T831" s="11">
        <f t="shared" si="75"/>
        <v>42564.801388888889</v>
      </c>
      <c r="U831" t="str">
        <f t="shared" si="76"/>
        <v>2016</v>
      </c>
      <c r="V831" t="str">
        <f t="shared" si="77"/>
        <v>May</v>
      </c>
    </row>
    <row r="832" spans="1:22" ht="60" x14ac:dyDescent="0.2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8005</v>
      </c>
      <c r="O832">
        <f t="shared" si="72"/>
        <v>107.83</v>
      </c>
      <c r="P832">
        <f t="shared" si="73"/>
        <v>60.66</v>
      </c>
      <c r="Q832" t="s">
        <v>8325</v>
      </c>
      <c r="R832" t="s">
        <v>8326</v>
      </c>
      <c r="S832" s="11">
        <f t="shared" si="74"/>
        <v>41325.525752314818</v>
      </c>
      <c r="T832" s="11">
        <f t="shared" si="75"/>
        <v>41355.484085648146</v>
      </c>
      <c r="U832" t="str">
        <f t="shared" si="76"/>
        <v>2013</v>
      </c>
      <c r="V832" t="str">
        <f t="shared" si="77"/>
        <v>February</v>
      </c>
    </row>
    <row r="833" spans="1:22" ht="45" x14ac:dyDescent="0.2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8005</v>
      </c>
      <c r="O833">
        <f t="shared" si="72"/>
        <v>233.33</v>
      </c>
      <c r="P833">
        <f t="shared" si="73"/>
        <v>175</v>
      </c>
      <c r="Q833" t="s">
        <v>8325</v>
      </c>
      <c r="R833" t="s">
        <v>8326</v>
      </c>
      <c r="S833" s="11">
        <f t="shared" si="74"/>
        <v>40996.646921296298</v>
      </c>
      <c r="T833" s="11">
        <f t="shared" si="75"/>
        <v>41026.646921296298</v>
      </c>
      <c r="U833" t="str">
        <f t="shared" si="76"/>
        <v>2012</v>
      </c>
      <c r="V833" t="str">
        <f t="shared" si="77"/>
        <v>March</v>
      </c>
    </row>
    <row r="834" spans="1:22" ht="75" x14ac:dyDescent="0.2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8005</v>
      </c>
      <c r="O834">
        <f t="shared" si="72"/>
        <v>100.61</v>
      </c>
      <c r="P834">
        <f t="shared" si="73"/>
        <v>97.99</v>
      </c>
      <c r="Q834" t="s">
        <v>8325</v>
      </c>
      <c r="R834" t="s">
        <v>8326</v>
      </c>
      <c r="S834" s="11">
        <f t="shared" si="74"/>
        <v>40869.675173611111</v>
      </c>
      <c r="T834" s="11">
        <f t="shared" si="75"/>
        <v>40929.342361111114</v>
      </c>
      <c r="U834" t="str">
        <f t="shared" si="76"/>
        <v>2011</v>
      </c>
      <c r="V834" t="str">
        <f t="shared" si="77"/>
        <v>November</v>
      </c>
    </row>
    <row r="835" spans="1:22" x14ac:dyDescent="0.2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8005</v>
      </c>
      <c r="O835">
        <f t="shared" ref="O835:O898" si="78">ROUND((E835/D835)*100,2)</f>
        <v>101.67</v>
      </c>
      <c r="P835">
        <f t="shared" ref="P835:P898" si="79">IF(L835&gt;0,ROUND(E835/L835,2),0)</f>
        <v>148.78</v>
      </c>
      <c r="Q835" t="s">
        <v>8325</v>
      </c>
      <c r="R835" t="s">
        <v>8326</v>
      </c>
      <c r="S835" s="11">
        <f t="shared" ref="S835:S898" si="80">(((J835/60)/60)/24)+DATE(1970,1,1)</f>
        <v>41718.878182870372</v>
      </c>
      <c r="T835" s="11">
        <f t="shared" ref="T835:T898" si="81">(((I835/60)/60)/24)+DATE(1970,1,1)</f>
        <v>41748.878182870372</v>
      </c>
      <c r="U835" t="str">
        <f t="shared" ref="U835:U898" si="82">TEXT(S835,"yyyy")</f>
        <v>2014</v>
      </c>
      <c r="V835" t="str">
        <f t="shared" ref="V835:V898" si="83">TEXT(S835,"mmmm")</f>
        <v>March</v>
      </c>
    </row>
    <row r="836" spans="1:22" ht="75" x14ac:dyDescent="0.2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8005</v>
      </c>
      <c r="O836">
        <f t="shared" si="78"/>
        <v>131.02000000000001</v>
      </c>
      <c r="P836">
        <f t="shared" si="79"/>
        <v>96.08</v>
      </c>
      <c r="Q836" t="s">
        <v>8325</v>
      </c>
      <c r="R836" t="s">
        <v>8326</v>
      </c>
      <c r="S836" s="11">
        <f t="shared" si="80"/>
        <v>41422.822824074072</v>
      </c>
      <c r="T836" s="11">
        <f t="shared" si="81"/>
        <v>41456.165972222225</v>
      </c>
      <c r="U836" t="str">
        <f t="shared" si="82"/>
        <v>2013</v>
      </c>
      <c r="V836" t="str">
        <f t="shared" si="83"/>
        <v>May</v>
      </c>
    </row>
    <row r="837" spans="1:22" ht="75" x14ac:dyDescent="0.2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8005</v>
      </c>
      <c r="O837">
        <f t="shared" si="78"/>
        <v>117.25</v>
      </c>
      <c r="P837">
        <f t="shared" si="79"/>
        <v>58.63</v>
      </c>
      <c r="Q837" t="s">
        <v>8325</v>
      </c>
      <c r="R837" t="s">
        <v>8326</v>
      </c>
      <c r="S837" s="11">
        <f t="shared" si="80"/>
        <v>41005.45784722222</v>
      </c>
      <c r="T837" s="11">
        <f t="shared" si="81"/>
        <v>41048.125</v>
      </c>
      <c r="U837" t="str">
        <f t="shared" si="82"/>
        <v>2012</v>
      </c>
      <c r="V837" t="str">
        <f t="shared" si="83"/>
        <v>April</v>
      </c>
    </row>
    <row r="838" spans="1:22" ht="45" x14ac:dyDescent="0.2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8005</v>
      </c>
      <c r="O838">
        <f t="shared" si="78"/>
        <v>100.93</v>
      </c>
      <c r="P838">
        <f t="shared" si="79"/>
        <v>109.71</v>
      </c>
      <c r="Q838" t="s">
        <v>8325</v>
      </c>
      <c r="R838" t="s">
        <v>8326</v>
      </c>
      <c r="S838" s="11">
        <f t="shared" si="80"/>
        <v>41524.056921296295</v>
      </c>
      <c r="T838" s="11">
        <f t="shared" si="81"/>
        <v>41554.056921296295</v>
      </c>
      <c r="U838" t="str">
        <f t="shared" si="82"/>
        <v>2013</v>
      </c>
      <c r="V838" t="str">
        <f t="shared" si="83"/>
        <v>September</v>
      </c>
    </row>
    <row r="839" spans="1:22" ht="45" x14ac:dyDescent="0.2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8005</v>
      </c>
      <c r="O839">
        <f t="shared" si="78"/>
        <v>121.8</v>
      </c>
      <c r="P839">
        <f t="shared" si="79"/>
        <v>49.11</v>
      </c>
      <c r="Q839" t="s">
        <v>8325</v>
      </c>
      <c r="R839" t="s">
        <v>8326</v>
      </c>
      <c r="S839" s="11">
        <f t="shared" si="80"/>
        <v>41730.998402777775</v>
      </c>
      <c r="T839" s="11">
        <f t="shared" si="81"/>
        <v>41760.998402777775</v>
      </c>
      <c r="U839" t="str">
        <f t="shared" si="82"/>
        <v>2014</v>
      </c>
      <c r="V839" t="str">
        <f t="shared" si="83"/>
        <v>April</v>
      </c>
    </row>
    <row r="840" spans="1:22" ht="60" x14ac:dyDescent="0.2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8005</v>
      </c>
      <c r="O840">
        <f t="shared" si="78"/>
        <v>145.4</v>
      </c>
      <c r="P840">
        <f t="shared" si="79"/>
        <v>47.67</v>
      </c>
      <c r="Q840" t="s">
        <v>8325</v>
      </c>
      <c r="R840" t="s">
        <v>8326</v>
      </c>
      <c r="S840" s="11">
        <f t="shared" si="80"/>
        <v>40895.897974537038</v>
      </c>
      <c r="T840" s="11">
        <f t="shared" si="81"/>
        <v>40925.897974537038</v>
      </c>
      <c r="U840" t="str">
        <f t="shared" si="82"/>
        <v>2011</v>
      </c>
      <c r="V840" t="str">
        <f t="shared" si="83"/>
        <v>December</v>
      </c>
    </row>
    <row r="841" spans="1:22" ht="60" x14ac:dyDescent="0.2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8005</v>
      </c>
      <c r="O841">
        <f t="shared" si="78"/>
        <v>116.62</v>
      </c>
      <c r="P841">
        <f t="shared" si="79"/>
        <v>60.74</v>
      </c>
      <c r="Q841" t="s">
        <v>8325</v>
      </c>
      <c r="R841" t="s">
        <v>8326</v>
      </c>
      <c r="S841" s="11">
        <f t="shared" si="80"/>
        <v>41144.763379629629</v>
      </c>
      <c r="T841" s="11">
        <f t="shared" si="81"/>
        <v>41174.763379629629</v>
      </c>
      <c r="U841" t="str">
        <f t="shared" si="82"/>
        <v>2012</v>
      </c>
      <c r="V841" t="str">
        <f t="shared" si="83"/>
        <v>August</v>
      </c>
    </row>
    <row r="842" spans="1:22" ht="60" x14ac:dyDescent="0.2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8006</v>
      </c>
      <c r="O842">
        <f t="shared" si="78"/>
        <v>120.42</v>
      </c>
      <c r="P842">
        <f t="shared" si="79"/>
        <v>63.38</v>
      </c>
      <c r="Q842" t="s">
        <v>8325</v>
      </c>
      <c r="R842" t="s">
        <v>8327</v>
      </c>
      <c r="S842" s="11">
        <f t="shared" si="80"/>
        <v>42607.226701388892</v>
      </c>
      <c r="T842" s="11">
        <f t="shared" si="81"/>
        <v>42637.226701388892</v>
      </c>
      <c r="U842" t="str">
        <f t="shared" si="82"/>
        <v>2016</v>
      </c>
      <c r="V842" t="str">
        <f t="shared" si="83"/>
        <v>August</v>
      </c>
    </row>
    <row r="843" spans="1:22" ht="75" x14ac:dyDescent="0.2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8006</v>
      </c>
      <c r="O843">
        <f t="shared" si="78"/>
        <v>101.32</v>
      </c>
      <c r="P843">
        <f t="shared" si="79"/>
        <v>53.89</v>
      </c>
      <c r="Q843" t="s">
        <v>8325</v>
      </c>
      <c r="R843" t="s">
        <v>8327</v>
      </c>
      <c r="S843" s="11">
        <f t="shared" si="80"/>
        <v>41923.838692129626</v>
      </c>
      <c r="T843" s="11">
        <f t="shared" si="81"/>
        <v>41953.88035879629</v>
      </c>
      <c r="U843" t="str">
        <f t="shared" si="82"/>
        <v>2014</v>
      </c>
      <c r="V843" t="str">
        <f t="shared" si="83"/>
        <v>October</v>
      </c>
    </row>
    <row r="844" spans="1:22" ht="75" x14ac:dyDescent="0.2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8006</v>
      </c>
      <c r="O844">
        <f t="shared" si="78"/>
        <v>104.32</v>
      </c>
      <c r="P844">
        <f t="shared" si="79"/>
        <v>66.87</v>
      </c>
      <c r="Q844" t="s">
        <v>8325</v>
      </c>
      <c r="R844" t="s">
        <v>8327</v>
      </c>
      <c r="S844" s="11">
        <f t="shared" si="80"/>
        <v>41526.592395833337</v>
      </c>
      <c r="T844" s="11">
        <f t="shared" si="81"/>
        <v>41561.165972222225</v>
      </c>
      <c r="U844" t="str">
        <f t="shared" si="82"/>
        <v>2013</v>
      </c>
      <c r="V844" t="str">
        <f t="shared" si="83"/>
        <v>September</v>
      </c>
    </row>
    <row r="845" spans="1:22" ht="75" x14ac:dyDescent="0.2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8006</v>
      </c>
      <c r="O845">
        <f t="shared" si="78"/>
        <v>267.13</v>
      </c>
      <c r="P845">
        <f t="shared" si="79"/>
        <v>63.1</v>
      </c>
      <c r="Q845" t="s">
        <v>8325</v>
      </c>
      <c r="R845" t="s">
        <v>8327</v>
      </c>
      <c r="S845" s="11">
        <f t="shared" si="80"/>
        <v>42695.257870370369</v>
      </c>
      <c r="T845" s="11">
        <f t="shared" si="81"/>
        <v>42712.333333333328</v>
      </c>
      <c r="U845" t="str">
        <f t="shared" si="82"/>
        <v>2016</v>
      </c>
      <c r="V845" t="str">
        <f t="shared" si="83"/>
        <v>November</v>
      </c>
    </row>
    <row r="846" spans="1:22" ht="75" x14ac:dyDescent="0.2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8006</v>
      </c>
      <c r="O846">
        <f t="shared" si="78"/>
        <v>194.13</v>
      </c>
      <c r="P846">
        <f t="shared" si="79"/>
        <v>36.630000000000003</v>
      </c>
      <c r="Q846" t="s">
        <v>8325</v>
      </c>
      <c r="R846" t="s">
        <v>8327</v>
      </c>
      <c r="S846" s="11">
        <f t="shared" si="80"/>
        <v>41905.684629629628</v>
      </c>
      <c r="T846" s="11">
        <f t="shared" si="81"/>
        <v>41944.207638888889</v>
      </c>
      <c r="U846" t="str">
        <f t="shared" si="82"/>
        <v>2014</v>
      </c>
      <c r="V846" t="str">
        <f t="shared" si="83"/>
        <v>September</v>
      </c>
    </row>
    <row r="847" spans="1:22" ht="60" x14ac:dyDescent="0.2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8006</v>
      </c>
      <c r="O847">
        <f t="shared" si="78"/>
        <v>120.38</v>
      </c>
      <c r="P847">
        <f t="shared" si="79"/>
        <v>34.01</v>
      </c>
      <c r="Q847" t="s">
        <v>8325</v>
      </c>
      <c r="R847" t="s">
        <v>8327</v>
      </c>
      <c r="S847" s="11">
        <f t="shared" si="80"/>
        <v>42578.205972222218</v>
      </c>
      <c r="T847" s="11">
        <f t="shared" si="81"/>
        <v>42618.165972222225</v>
      </c>
      <c r="U847" t="str">
        <f t="shared" si="82"/>
        <v>2016</v>
      </c>
      <c r="V847" t="str">
        <f t="shared" si="83"/>
        <v>July</v>
      </c>
    </row>
    <row r="848" spans="1:22" ht="75" x14ac:dyDescent="0.2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8006</v>
      </c>
      <c r="O848">
        <f t="shared" si="78"/>
        <v>122</v>
      </c>
      <c r="P848">
        <f t="shared" si="79"/>
        <v>28.55</v>
      </c>
      <c r="Q848" t="s">
        <v>8325</v>
      </c>
      <c r="R848" t="s">
        <v>8327</v>
      </c>
      <c r="S848" s="11">
        <f t="shared" si="80"/>
        <v>41694.391840277778</v>
      </c>
      <c r="T848" s="11">
        <f t="shared" si="81"/>
        <v>41708.583333333336</v>
      </c>
      <c r="U848" t="str">
        <f t="shared" si="82"/>
        <v>2014</v>
      </c>
      <c r="V848" t="str">
        <f t="shared" si="83"/>
        <v>February</v>
      </c>
    </row>
    <row r="849" spans="1:22" ht="30" x14ac:dyDescent="0.2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8006</v>
      </c>
      <c r="O849">
        <f t="shared" si="78"/>
        <v>100</v>
      </c>
      <c r="P849">
        <f t="shared" si="79"/>
        <v>10</v>
      </c>
      <c r="Q849" t="s">
        <v>8325</v>
      </c>
      <c r="R849" t="s">
        <v>8327</v>
      </c>
      <c r="S849" s="11">
        <f t="shared" si="80"/>
        <v>42165.79833333334</v>
      </c>
      <c r="T849" s="11">
        <f t="shared" si="81"/>
        <v>42195.79833333334</v>
      </c>
      <c r="U849" t="str">
        <f t="shared" si="82"/>
        <v>2015</v>
      </c>
      <c r="V849" t="str">
        <f t="shared" si="83"/>
        <v>June</v>
      </c>
    </row>
    <row r="850" spans="1:22" ht="60" x14ac:dyDescent="0.2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8006</v>
      </c>
      <c r="O850">
        <f t="shared" si="78"/>
        <v>100</v>
      </c>
      <c r="P850">
        <f t="shared" si="79"/>
        <v>18.75</v>
      </c>
      <c r="Q850" t="s">
        <v>8325</v>
      </c>
      <c r="R850" t="s">
        <v>8327</v>
      </c>
      <c r="S850" s="11">
        <f t="shared" si="80"/>
        <v>42078.792048611111</v>
      </c>
      <c r="T850" s="11">
        <f t="shared" si="81"/>
        <v>42108.792048611111</v>
      </c>
      <c r="U850" t="str">
        <f t="shared" si="82"/>
        <v>2015</v>
      </c>
      <c r="V850" t="str">
        <f t="shared" si="83"/>
        <v>March</v>
      </c>
    </row>
    <row r="851" spans="1:22" ht="75" x14ac:dyDescent="0.2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8006</v>
      </c>
      <c r="O851">
        <f t="shared" si="78"/>
        <v>119.9</v>
      </c>
      <c r="P851">
        <f t="shared" si="79"/>
        <v>41.7</v>
      </c>
      <c r="Q851" t="s">
        <v>8325</v>
      </c>
      <c r="R851" t="s">
        <v>8327</v>
      </c>
      <c r="S851" s="11">
        <f t="shared" si="80"/>
        <v>42051.148888888885</v>
      </c>
      <c r="T851" s="11">
        <f t="shared" si="81"/>
        <v>42079.107222222221</v>
      </c>
      <c r="U851" t="str">
        <f t="shared" si="82"/>
        <v>2015</v>
      </c>
      <c r="V851" t="str">
        <f t="shared" si="83"/>
        <v>February</v>
      </c>
    </row>
    <row r="852" spans="1:22" ht="60" x14ac:dyDescent="0.2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8006</v>
      </c>
      <c r="O852">
        <f t="shared" si="78"/>
        <v>155.18</v>
      </c>
      <c r="P852">
        <f t="shared" si="79"/>
        <v>46.67</v>
      </c>
      <c r="Q852" t="s">
        <v>8325</v>
      </c>
      <c r="R852" t="s">
        <v>8327</v>
      </c>
      <c r="S852" s="11">
        <f t="shared" si="80"/>
        <v>42452.827743055561</v>
      </c>
      <c r="T852" s="11">
        <f t="shared" si="81"/>
        <v>42485.207638888889</v>
      </c>
      <c r="U852" t="str">
        <f t="shared" si="82"/>
        <v>2016</v>
      </c>
      <c r="V852" t="str">
        <f t="shared" si="83"/>
        <v>March</v>
      </c>
    </row>
    <row r="853" spans="1:22" ht="60" x14ac:dyDescent="0.2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8006</v>
      </c>
      <c r="O853">
        <f t="shared" si="78"/>
        <v>130.44999999999999</v>
      </c>
      <c r="P853">
        <f t="shared" si="79"/>
        <v>37.270000000000003</v>
      </c>
      <c r="Q853" t="s">
        <v>8325</v>
      </c>
      <c r="R853" t="s">
        <v>8327</v>
      </c>
      <c r="S853" s="11">
        <f t="shared" si="80"/>
        <v>42522.880243055552</v>
      </c>
      <c r="T853" s="11">
        <f t="shared" si="81"/>
        <v>42582.822916666672</v>
      </c>
      <c r="U853" t="str">
        <f t="shared" si="82"/>
        <v>2016</v>
      </c>
      <c r="V853" t="str">
        <f t="shared" si="83"/>
        <v>June</v>
      </c>
    </row>
    <row r="854" spans="1:22" ht="45" x14ac:dyDescent="0.2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8006</v>
      </c>
      <c r="O854">
        <f t="shared" si="78"/>
        <v>104.97</v>
      </c>
      <c r="P854">
        <f t="shared" si="79"/>
        <v>59.26</v>
      </c>
      <c r="Q854" t="s">
        <v>8325</v>
      </c>
      <c r="R854" t="s">
        <v>8327</v>
      </c>
      <c r="S854" s="11">
        <f t="shared" si="80"/>
        <v>42656.805497685185</v>
      </c>
      <c r="T854" s="11">
        <f t="shared" si="81"/>
        <v>42667.875</v>
      </c>
      <c r="U854" t="str">
        <f t="shared" si="82"/>
        <v>2016</v>
      </c>
      <c r="V854" t="str">
        <f t="shared" si="83"/>
        <v>October</v>
      </c>
    </row>
    <row r="855" spans="1:22" ht="60" x14ac:dyDescent="0.2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8006</v>
      </c>
      <c r="O855">
        <f t="shared" si="78"/>
        <v>100</v>
      </c>
      <c r="P855">
        <f t="shared" si="79"/>
        <v>30</v>
      </c>
      <c r="Q855" t="s">
        <v>8325</v>
      </c>
      <c r="R855" t="s">
        <v>8327</v>
      </c>
      <c r="S855" s="11">
        <f t="shared" si="80"/>
        <v>42021.832280092596</v>
      </c>
      <c r="T855" s="11">
        <f t="shared" si="81"/>
        <v>42051.832280092596</v>
      </c>
      <c r="U855" t="str">
        <f t="shared" si="82"/>
        <v>2015</v>
      </c>
      <c r="V855" t="str">
        <f t="shared" si="83"/>
        <v>January</v>
      </c>
    </row>
    <row r="856" spans="1:22" ht="60" x14ac:dyDescent="0.2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8006</v>
      </c>
      <c r="O856">
        <f t="shared" si="78"/>
        <v>118.22</v>
      </c>
      <c r="P856">
        <f t="shared" si="79"/>
        <v>65.86</v>
      </c>
      <c r="Q856" t="s">
        <v>8325</v>
      </c>
      <c r="R856" t="s">
        <v>8327</v>
      </c>
      <c r="S856" s="11">
        <f t="shared" si="80"/>
        <v>42702.212337962963</v>
      </c>
      <c r="T856" s="11">
        <f t="shared" si="81"/>
        <v>42732.212337962963</v>
      </c>
      <c r="U856" t="str">
        <f t="shared" si="82"/>
        <v>2016</v>
      </c>
      <c r="V856" t="str">
        <f t="shared" si="83"/>
        <v>November</v>
      </c>
    </row>
    <row r="857" spans="1:22" ht="60" x14ac:dyDescent="0.2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8006</v>
      </c>
      <c r="O857">
        <f t="shared" si="78"/>
        <v>103.45</v>
      </c>
      <c r="P857">
        <f t="shared" si="79"/>
        <v>31.91</v>
      </c>
      <c r="Q857" t="s">
        <v>8325</v>
      </c>
      <c r="R857" t="s">
        <v>8327</v>
      </c>
      <c r="S857" s="11">
        <f t="shared" si="80"/>
        <v>42545.125196759262</v>
      </c>
      <c r="T857" s="11">
        <f t="shared" si="81"/>
        <v>42575.125196759262</v>
      </c>
      <c r="U857" t="str">
        <f t="shared" si="82"/>
        <v>2016</v>
      </c>
      <c r="V857" t="str">
        <f t="shared" si="83"/>
        <v>June</v>
      </c>
    </row>
    <row r="858" spans="1:22" ht="75" x14ac:dyDescent="0.2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8006</v>
      </c>
      <c r="O858">
        <f t="shared" si="78"/>
        <v>218</v>
      </c>
      <c r="P858">
        <f t="shared" si="79"/>
        <v>19.46</v>
      </c>
      <c r="Q858" t="s">
        <v>8325</v>
      </c>
      <c r="R858" t="s">
        <v>8327</v>
      </c>
      <c r="S858" s="11">
        <f t="shared" si="80"/>
        <v>42609.311990740738</v>
      </c>
      <c r="T858" s="11">
        <f t="shared" si="81"/>
        <v>42668.791666666672</v>
      </c>
      <c r="U858" t="str">
        <f t="shared" si="82"/>
        <v>2016</v>
      </c>
      <c r="V858" t="str">
        <f t="shared" si="83"/>
        <v>August</v>
      </c>
    </row>
    <row r="859" spans="1:22" ht="45" x14ac:dyDescent="0.2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8006</v>
      </c>
      <c r="O859">
        <f t="shared" si="78"/>
        <v>100</v>
      </c>
      <c r="P859">
        <f t="shared" si="79"/>
        <v>50</v>
      </c>
      <c r="Q859" t="s">
        <v>8325</v>
      </c>
      <c r="R859" t="s">
        <v>8327</v>
      </c>
      <c r="S859" s="11">
        <f t="shared" si="80"/>
        <v>42291.581377314811</v>
      </c>
      <c r="T859" s="11">
        <f t="shared" si="81"/>
        <v>42333.623043981483</v>
      </c>
      <c r="U859" t="str">
        <f t="shared" si="82"/>
        <v>2015</v>
      </c>
      <c r="V859" t="str">
        <f t="shared" si="83"/>
        <v>October</v>
      </c>
    </row>
    <row r="860" spans="1:22" ht="75" x14ac:dyDescent="0.2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8006</v>
      </c>
      <c r="O860">
        <f t="shared" si="78"/>
        <v>144.01</v>
      </c>
      <c r="P860">
        <f t="shared" si="79"/>
        <v>22.74</v>
      </c>
      <c r="Q860" t="s">
        <v>8325</v>
      </c>
      <c r="R860" t="s">
        <v>8327</v>
      </c>
      <c r="S860" s="11">
        <f t="shared" si="80"/>
        <v>42079.745578703703</v>
      </c>
      <c r="T860" s="11">
        <f t="shared" si="81"/>
        <v>42109.957638888889</v>
      </c>
      <c r="U860" t="str">
        <f t="shared" si="82"/>
        <v>2015</v>
      </c>
      <c r="V860" t="str">
        <f t="shared" si="83"/>
        <v>March</v>
      </c>
    </row>
    <row r="861" spans="1:22" ht="60" x14ac:dyDescent="0.2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8006</v>
      </c>
      <c r="O861">
        <f t="shared" si="78"/>
        <v>104.68</v>
      </c>
      <c r="P861">
        <f t="shared" si="79"/>
        <v>42.72</v>
      </c>
      <c r="Q861" t="s">
        <v>8325</v>
      </c>
      <c r="R861" t="s">
        <v>8327</v>
      </c>
      <c r="S861" s="11">
        <f t="shared" si="80"/>
        <v>42128.820231481484</v>
      </c>
      <c r="T861" s="11">
        <f t="shared" si="81"/>
        <v>42159</v>
      </c>
      <c r="U861" t="str">
        <f t="shared" si="82"/>
        <v>2015</v>
      </c>
      <c r="V861" t="str">
        <f t="shared" si="83"/>
        <v>May</v>
      </c>
    </row>
    <row r="862" spans="1:22" ht="75" x14ac:dyDescent="0.2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8007</v>
      </c>
      <c r="O862">
        <f t="shared" si="78"/>
        <v>18.14</v>
      </c>
      <c r="P862">
        <f t="shared" si="79"/>
        <v>52.92</v>
      </c>
      <c r="Q862" t="s">
        <v>8325</v>
      </c>
      <c r="R862" t="s">
        <v>8328</v>
      </c>
      <c r="S862" s="11">
        <f t="shared" si="80"/>
        <v>41570.482789351852</v>
      </c>
      <c r="T862" s="11">
        <f t="shared" si="81"/>
        <v>41600.524456018517</v>
      </c>
      <c r="U862" t="str">
        <f t="shared" si="82"/>
        <v>2013</v>
      </c>
      <c r="V862" t="str">
        <f t="shared" si="83"/>
        <v>October</v>
      </c>
    </row>
    <row r="863" spans="1:22" ht="60" x14ac:dyDescent="0.2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8007</v>
      </c>
      <c r="O863">
        <f t="shared" si="78"/>
        <v>2.2400000000000002</v>
      </c>
      <c r="P863">
        <f t="shared" si="79"/>
        <v>50.5</v>
      </c>
      <c r="Q863" t="s">
        <v>8325</v>
      </c>
      <c r="R863" t="s">
        <v>8328</v>
      </c>
      <c r="S863" s="11">
        <f t="shared" si="80"/>
        <v>42599.965324074074</v>
      </c>
      <c r="T863" s="11">
        <f t="shared" si="81"/>
        <v>42629.965324074074</v>
      </c>
      <c r="U863" t="str">
        <f t="shared" si="82"/>
        <v>2016</v>
      </c>
      <c r="V863" t="str">
        <f t="shared" si="83"/>
        <v>August</v>
      </c>
    </row>
    <row r="864" spans="1:22" ht="60" x14ac:dyDescent="0.2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8007</v>
      </c>
      <c r="O864">
        <f t="shared" si="78"/>
        <v>0.34</v>
      </c>
      <c r="P864">
        <f t="shared" si="79"/>
        <v>42.5</v>
      </c>
      <c r="Q864" t="s">
        <v>8325</v>
      </c>
      <c r="R864" t="s">
        <v>8328</v>
      </c>
      <c r="S864" s="11">
        <f t="shared" si="80"/>
        <v>41559.5549537037</v>
      </c>
      <c r="T864" s="11">
        <f t="shared" si="81"/>
        <v>41589.596620370372</v>
      </c>
      <c r="U864" t="str">
        <f t="shared" si="82"/>
        <v>2013</v>
      </c>
      <c r="V864" t="str">
        <f t="shared" si="83"/>
        <v>October</v>
      </c>
    </row>
    <row r="865" spans="1:22" ht="60" x14ac:dyDescent="0.2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8007</v>
      </c>
      <c r="O865">
        <f t="shared" si="78"/>
        <v>4.5</v>
      </c>
      <c r="P865">
        <f t="shared" si="79"/>
        <v>18</v>
      </c>
      <c r="Q865" t="s">
        <v>8325</v>
      </c>
      <c r="R865" t="s">
        <v>8328</v>
      </c>
      <c r="S865" s="11">
        <f t="shared" si="80"/>
        <v>40921.117662037039</v>
      </c>
      <c r="T865" s="11">
        <f t="shared" si="81"/>
        <v>40951.117662037039</v>
      </c>
      <c r="U865" t="str">
        <f t="shared" si="82"/>
        <v>2012</v>
      </c>
      <c r="V865" t="str">
        <f t="shared" si="83"/>
        <v>January</v>
      </c>
    </row>
    <row r="866" spans="1:22" ht="75" x14ac:dyDescent="0.2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8007</v>
      </c>
      <c r="O866">
        <f t="shared" si="78"/>
        <v>41.54</v>
      </c>
      <c r="P866">
        <f t="shared" si="79"/>
        <v>34.18</v>
      </c>
      <c r="Q866" t="s">
        <v>8325</v>
      </c>
      <c r="R866" t="s">
        <v>8328</v>
      </c>
      <c r="S866" s="11">
        <f t="shared" si="80"/>
        <v>41541.106921296298</v>
      </c>
      <c r="T866" s="11">
        <f t="shared" si="81"/>
        <v>41563.415972222225</v>
      </c>
      <c r="U866" t="str">
        <f t="shared" si="82"/>
        <v>2013</v>
      </c>
      <c r="V866" t="str">
        <f t="shared" si="83"/>
        <v>September</v>
      </c>
    </row>
    <row r="867" spans="1:22" ht="75" x14ac:dyDescent="0.2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8007</v>
      </c>
      <c r="O867">
        <f t="shared" si="78"/>
        <v>2.0499999999999998</v>
      </c>
      <c r="P867">
        <f t="shared" si="79"/>
        <v>22.5</v>
      </c>
      <c r="Q867" t="s">
        <v>8325</v>
      </c>
      <c r="R867" t="s">
        <v>8328</v>
      </c>
      <c r="S867" s="11">
        <f t="shared" si="80"/>
        <v>41230.77311342593</v>
      </c>
      <c r="T867" s="11">
        <f t="shared" si="81"/>
        <v>41290.77311342593</v>
      </c>
      <c r="U867" t="str">
        <f t="shared" si="82"/>
        <v>2012</v>
      </c>
      <c r="V867" t="str">
        <f t="shared" si="83"/>
        <v>November</v>
      </c>
    </row>
    <row r="868" spans="1:22" ht="60" x14ac:dyDescent="0.2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8007</v>
      </c>
      <c r="O868">
        <f t="shared" si="78"/>
        <v>18.29</v>
      </c>
      <c r="P868">
        <f t="shared" si="79"/>
        <v>58.18</v>
      </c>
      <c r="Q868" t="s">
        <v>8325</v>
      </c>
      <c r="R868" t="s">
        <v>8328</v>
      </c>
      <c r="S868" s="11">
        <f t="shared" si="80"/>
        <v>42025.637939814813</v>
      </c>
      <c r="T868" s="11">
        <f t="shared" si="81"/>
        <v>42063.631944444445</v>
      </c>
      <c r="U868" t="str">
        <f t="shared" si="82"/>
        <v>2015</v>
      </c>
      <c r="V868" t="str">
        <f t="shared" si="83"/>
        <v>January</v>
      </c>
    </row>
    <row r="869" spans="1:22" ht="75" x14ac:dyDescent="0.2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8007</v>
      </c>
      <c r="O869">
        <f t="shared" si="78"/>
        <v>24.02</v>
      </c>
      <c r="P869">
        <f t="shared" si="79"/>
        <v>109.18</v>
      </c>
      <c r="Q869" t="s">
        <v>8325</v>
      </c>
      <c r="R869" t="s">
        <v>8328</v>
      </c>
      <c r="S869" s="11">
        <f t="shared" si="80"/>
        <v>40088.105393518519</v>
      </c>
      <c r="T869" s="11">
        <f t="shared" si="81"/>
        <v>40148.207638888889</v>
      </c>
      <c r="U869" t="str">
        <f t="shared" si="82"/>
        <v>2009</v>
      </c>
      <c r="V869" t="str">
        <f t="shared" si="83"/>
        <v>October</v>
      </c>
    </row>
    <row r="870" spans="1:22" ht="75" x14ac:dyDescent="0.2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8007</v>
      </c>
      <c r="O870">
        <f t="shared" si="78"/>
        <v>0.11</v>
      </c>
      <c r="P870">
        <f t="shared" si="79"/>
        <v>50</v>
      </c>
      <c r="Q870" t="s">
        <v>8325</v>
      </c>
      <c r="R870" t="s">
        <v>8328</v>
      </c>
      <c r="S870" s="11">
        <f t="shared" si="80"/>
        <v>41616.027754629627</v>
      </c>
      <c r="T870" s="11">
        <f t="shared" si="81"/>
        <v>41646.027754629627</v>
      </c>
      <c r="U870" t="str">
        <f t="shared" si="82"/>
        <v>2013</v>
      </c>
      <c r="V870" t="str">
        <f t="shared" si="83"/>
        <v>December</v>
      </c>
    </row>
    <row r="871" spans="1:22" ht="75" x14ac:dyDescent="0.2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8007</v>
      </c>
      <c r="O871">
        <f t="shared" si="78"/>
        <v>11.82</v>
      </c>
      <c r="P871">
        <f t="shared" si="79"/>
        <v>346.67</v>
      </c>
      <c r="Q871" t="s">
        <v>8325</v>
      </c>
      <c r="R871" t="s">
        <v>8328</v>
      </c>
      <c r="S871" s="11">
        <f t="shared" si="80"/>
        <v>41342.845567129632</v>
      </c>
      <c r="T871" s="11">
        <f t="shared" si="81"/>
        <v>41372.803900462961</v>
      </c>
      <c r="U871" t="str">
        <f t="shared" si="82"/>
        <v>2013</v>
      </c>
      <c r="V871" t="str">
        <f t="shared" si="83"/>
        <v>March</v>
      </c>
    </row>
    <row r="872" spans="1:22" ht="90" x14ac:dyDescent="0.2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8007</v>
      </c>
      <c r="O872">
        <f t="shared" si="78"/>
        <v>0.31</v>
      </c>
      <c r="P872">
        <f t="shared" si="79"/>
        <v>12.4</v>
      </c>
      <c r="Q872" t="s">
        <v>8325</v>
      </c>
      <c r="R872" t="s">
        <v>8328</v>
      </c>
      <c r="S872" s="11">
        <f t="shared" si="80"/>
        <v>41488.022256944445</v>
      </c>
      <c r="T872" s="11">
        <f t="shared" si="81"/>
        <v>41518.022256944445</v>
      </c>
      <c r="U872" t="str">
        <f t="shared" si="82"/>
        <v>2013</v>
      </c>
      <c r="V872" t="str">
        <f t="shared" si="83"/>
        <v>August</v>
      </c>
    </row>
    <row r="873" spans="1:22" ht="75" x14ac:dyDescent="0.2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8007</v>
      </c>
      <c r="O873">
        <f t="shared" si="78"/>
        <v>5.42</v>
      </c>
      <c r="P873">
        <f t="shared" si="79"/>
        <v>27.08</v>
      </c>
      <c r="Q873" t="s">
        <v>8325</v>
      </c>
      <c r="R873" t="s">
        <v>8328</v>
      </c>
      <c r="S873" s="11">
        <f t="shared" si="80"/>
        <v>41577.561284722222</v>
      </c>
      <c r="T873" s="11">
        <f t="shared" si="81"/>
        <v>41607.602951388886</v>
      </c>
      <c r="U873" t="str">
        <f t="shared" si="82"/>
        <v>2013</v>
      </c>
      <c r="V873" t="str">
        <f t="shared" si="83"/>
        <v>October</v>
      </c>
    </row>
    <row r="874" spans="1:22" ht="60" x14ac:dyDescent="0.2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8007</v>
      </c>
      <c r="O874">
        <f t="shared" si="78"/>
        <v>0.81</v>
      </c>
      <c r="P874">
        <f t="shared" si="79"/>
        <v>32.5</v>
      </c>
      <c r="Q874" t="s">
        <v>8325</v>
      </c>
      <c r="R874" t="s">
        <v>8328</v>
      </c>
      <c r="S874" s="11">
        <f t="shared" si="80"/>
        <v>40567.825543981482</v>
      </c>
      <c r="T874" s="11">
        <f t="shared" si="81"/>
        <v>40612.825543981482</v>
      </c>
      <c r="U874" t="str">
        <f t="shared" si="82"/>
        <v>2011</v>
      </c>
      <c r="V874" t="str">
        <f t="shared" si="83"/>
        <v>January</v>
      </c>
    </row>
    <row r="875" spans="1:22" ht="45" x14ac:dyDescent="0.2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8007</v>
      </c>
      <c r="O875">
        <f t="shared" si="78"/>
        <v>1.29</v>
      </c>
      <c r="P875">
        <f t="shared" si="79"/>
        <v>9</v>
      </c>
      <c r="Q875" t="s">
        <v>8325</v>
      </c>
      <c r="R875" t="s">
        <v>8328</v>
      </c>
      <c r="S875" s="11">
        <f t="shared" si="80"/>
        <v>41184.167129629634</v>
      </c>
      <c r="T875" s="11">
        <f t="shared" si="81"/>
        <v>41224.208796296298</v>
      </c>
      <c r="U875" t="str">
        <f t="shared" si="82"/>
        <v>2012</v>
      </c>
      <c r="V875" t="str">
        <f t="shared" si="83"/>
        <v>October</v>
      </c>
    </row>
    <row r="876" spans="1:22" ht="75" x14ac:dyDescent="0.2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8007</v>
      </c>
      <c r="O876">
        <f t="shared" si="78"/>
        <v>24.33</v>
      </c>
      <c r="P876">
        <f t="shared" si="79"/>
        <v>34.76</v>
      </c>
      <c r="Q876" t="s">
        <v>8325</v>
      </c>
      <c r="R876" t="s">
        <v>8328</v>
      </c>
      <c r="S876" s="11">
        <f t="shared" si="80"/>
        <v>41368.583726851852</v>
      </c>
      <c r="T876" s="11">
        <f t="shared" si="81"/>
        <v>41398.583726851852</v>
      </c>
      <c r="U876" t="str">
        <f t="shared" si="82"/>
        <v>2013</v>
      </c>
      <c r="V876" t="str">
        <f t="shared" si="83"/>
        <v>April</v>
      </c>
    </row>
    <row r="877" spans="1:22" ht="75" x14ac:dyDescent="0.2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8007</v>
      </c>
      <c r="O877">
        <f t="shared" si="78"/>
        <v>0</v>
      </c>
      <c r="P877">
        <f t="shared" si="79"/>
        <v>0</v>
      </c>
      <c r="Q877" t="s">
        <v>8325</v>
      </c>
      <c r="R877" t="s">
        <v>8328</v>
      </c>
      <c r="S877" s="11">
        <f t="shared" si="80"/>
        <v>42248.723738425921</v>
      </c>
      <c r="T877" s="11">
        <f t="shared" si="81"/>
        <v>42268.723738425921</v>
      </c>
      <c r="U877" t="str">
        <f t="shared" si="82"/>
        <v>2015</v>
      </c>
      <c r="V877" t="str">
        <f t="shared" si="83"/>
        <v>September</v>
      </c>
    </row>
    <row r="878" spans="1:22" ht="30" x14ac:dyDescent="0.2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8007</v>
      </c>
      <c r="O878">
        <f t="shared" si="78"/>
        <v>40.799999999999997</v>
      </c>
      <c r="P878">
        <f t="shared" si="79"/>
        <v>28.58</v>
      </c>
      <c r="Q878" t="s">
        <v>8325</v>
      </c>
      <c r="R878" t="s">
        <v>8328</v>
      </c>
      <c r="S878" s="11">
        <f t="shared" si="80"/>
        <v>41276.496840277774</v>
      </c>
      <c r="T878" s="11">
        <f t="shared" si="81"/>
        <v>41309.496840277774</v>
      </c>
      <c r="U878" t="str">
        <f t="shared" si="82"/>
        <v>2013</v>
      </c>
      <c r="V878" t="str">
        <f t="shared" si="83"/>
        <v>January</v>
      </c>
    </row>
    <row r="879" spans="1:22" ht="75" x14ac:dyDescent="0.2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8007</v>
      </c>
      <c r="O879">
        <f t="shared" si="78"/>
        <v>67.55</v>
      </c>
      <c r="P879">
        <f t="shared" si="79"/>
        <v>46.59</v>
      </c>
      <c r="Q879" t="s">
        <v>8325</v>
      </c>
      <c r="R879" t="s">
        <v>8328</v>
      </c>
      <c r="S879" s="11">
        <f t="shared" si="80"/>
        <v>41597.788888888892</v>
      </c>
      <c r="T879" s="11">
        <f t="shared" si="81"/>
        <v>41627.788888888892</v>
      </c>
      <c r="U879" t="str">
        <f t="shared" si="82"/>
        <v>2013</v>
      </c>
      <c r="V879" t="str">
        <f t="shared" si="83"/>
        <v>November</v>
      </c>
    </row>
    <row r="880" spans="1:22" ht="75" x14ac:dyDescent="0.2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8007</v>
      </c>
      <c r="O880">
        <f t="shared" si="78"/>
        <v>1.3</v>
      </c>
      <c r="P880">
        <f t="shared" si="79"/>
        <v>32.5</v>
      </c>
      <c r="Q880" t="s">
        <v>8325</v>
      </c>
      <c r="R880" t="s">
        <v>8328</v>
      </c>
      <c r="S880" s="11">
        <f t="shared" si="80"/>
        <v>40505.232916666668</v>
      </c>
      <c r="T880" s="11">
        <f t="shared" si="81"/>
        <v>40535.232916666668</v>
      </c>
      <c r="U880" t="str">
        <f t="shared" si="82"/>
        <v>2010</v>
      </c>
      <c r="V880" t="str">
        <f t="shared" si="83"/>
        <v>November</v>
      </c>
    </row>
    <row r="881" spans="1:22" ht="75" x14ac:dyDescent="0.2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8007</v>
      </c>
      <c r="O881">
        <f t="shared" si="78"/>
        <v>30.67</v>
      </c>
      <c r="P881">
        <f t="shared" si="79"/>
        <v>21.47</v>
      </c>
      <c r="Q881" t="s">
        <v>8325</v>
      </c>
      <c r="R881" t="s">
        <v>8328</v>
      </c>
      <c r="S881" s="11">
        <f t="shared" si="80"/>
        <v>41037.829918981479</v>
      </c>
      <c r="T881" s="11">
        <f t="shared" si="81"/>
        <v>41058.829918981479</v>
      </c>
      <c r="U881" t="str">
        <f t="shared" si="82"/>
        <v>2012</v>
      </c>
      <c r="V881" t="str">
        <f t="shared" si="83"/>
        <v>May</v>
      </c>
    </row>
    <row r="882" spans="1:22" ht="75" x14ac:dyDescent="0.2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8008</v>
      </c>
      <c r="O882">
        <f t="shared" si="78"/>
        <v>2.99</v>
      </c>
      <c r="P882">
        <f t="shared" si="79"/>
        <v>14.13</v>
      </c>
      <c r="Q882" t="s">
        <v>8325</v>
      </c>
      <c r="R882" t="s">
        <v>8329</v>
      </c>
      <c r="S882" s="11">
        <f t="shared" si="80"/>
        <v>41179.32104166667</v>
      </c>
      <c r="T882" s="11">
        <f t="shared" si="81"/>
        <v>41212.32104166667</v>
      </c>
      <c r="U882" t="str">
        <f t="shared" si="82"/>
        <v>2012</v>
      </c>
      <c r="V882" t="str">
        <f t="shared" si="83"/>
        <v>September</v>
      </c>
    </row>
    <row r="883" spans="1:22" ht="60" x14ac:dyDescent="0.2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8008</v>
      </c>
      <c r="O883">
        <f t="shared" si="78"/>
        <v>0.8</v>
      </c>
      <c r="P883">
        <f t="shared" si="79"/>
        <v>30</v>
      </c>
      <c r="Q883" t="s">
        <v>8325</v>
      </c>
      <c r="R883" t="s">
        <v>8329</v>
      </c>
      <c r="S883" s="11">
        <f t="shared" si="80"/>
        <v>40877.25099537037</v>
      </c>
      <c r="T883" s="11">
        <f t="shared" si="81"/>
        <v>40922.25099537037</v>
      </c>
      <c r="U883" t="str">
        <f t="shared" si="82"/>
        <v>2011</v>
      </c>
      <c r="V883" t="str">
        <f t="shared" si="83"/>
        <v>November</v>
      </c>
    </row>
    <row r="884" spans="1:22" ht="75" x14ac:dyDescent="0.2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8008</v>
      </c>
      <c r="O884">
        <f t="shared" si="78"/>
        <v>20.13</v>
      </c>
      <c r="P884">
        <f t="shared" si="79"/>
        <v>21.57</v>
      </c>
      <c r="Q884" t="s">
        <v>8325</v>
      </c>
      <c r="R884" t="s">
        <v>8329</v>
      </c>
      <c r="S884" s="11">
        <f t="shared" si="80"/>
        <v>40759.860532407409</v>
      </c>
      <c r="T884" s="11">
        <f t="shared" si="81"/>
        <v>40792.860532407409</v>
      </c>
      <c r="U884" t="str">
        <f t="shared" si="82"/>
        <v>2011</v>
      </c>
      <c r="V884" t="str">
        <f t="shared" si="83"/>
        <v>August</v>
      </c>
    </row>
    <row r="885" spans="1:22" ht="75" x14ac:dyDescent="0.2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8008</v>
      </c>
      <c r="O885">
        <f t="shared" si="78"/>
        <v>40.020000000000003</v>
      </c>
      <c r="P885">
        <f t="shared" si="79"/>
        <v>83.38</v>
      </c>
      <c r="Q885" t="s">
        <v>8325</v>
      </c>
      <c r="R885" t="s">
        <v>8329</v>
      </c>
      <c r="S885" s="11">
        <f t="shared" si="80"/>
        <v>42371.935590277775</v>
      </c>
      <c r="T885" s="11">
        <f t="shared" si="81"/>
        <v>42431.935590277775</v>
      </c>
      <c r="U885" t="str">
        <f t="shared" si="82"/>
        <v>2016</v>
      </c>
      <c r="V885" t="str">
        <f t="shared" si="83"/>
        <v>January</v>
      </c>
    </row>
    <row r="886" spans="1:22" ht="60" x14ac:dyDescent="0.2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8008</v>
      </c>
      <c r="O886">
        <f t="shared" si="78"/>
        <v>1</v>
      </c>
      <c r="P886">
        <f t="shared" si="79"/>
        <v>10</v>
      </c>
      <c r="Q886" t="s">
        <v>8325</v>
      </c>
      <c r="R886" t="s">
        <v>8329</v>
      </c>
      <c r="S886" s="11">
        <f t="shared" si="80"/>
        <v>40981.802615740737</v>
      </c>
      <c r="T886" s="11">
        <f t="shared" si="81"/>
        <v>41041.104861111111</v>
      </c>
      <c r="U886" t="str">
        <f t="shared" si="82"/>
        <v>2012</v>
      </c>
      <c r="V886" t="str">
        <f t="shared" si="83"/>
        <v>March</v>
      </c>
    </row>
    <row r="887" spans="1:22" ht="75" x14ac:dyDescent="0.2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8008</v>
      </c>
      <c r="O887">
        <f t="shared" si="78"/>
        <v>75</v>
      </c>
      <c r="P887">
        <f t="shared" si="79"/>
        <v>35.71</v>
      </c>
      <c r="Q887" t="s">
        <v>8325</v>
      </c>
      <c r="R887" t="s">
        <v>8329</v>
      </c>
      <c r="S887" s="11">
        <f t="shared" si="80"/>
        <v>42713.941099537042</v>
      </c>
      <c r="T887" s="11">
        <f t="shared" si="81"/>
        <v>42734.941099537042</v>
      </c>
      <c r="U887" t="str">
        <f t="shared" si="82"/>
        <v>2016</v>
      </c>
      <c r="V887" t="str">
        <f t="shared" si="83"/>
        <v>December</v>
      </c>
    </row>
    <row r="888" spans="1:22" ht="75" x14ac:dyDescent="0.2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8008</v>
      </c>
      <c r="O888">
        <f t="shared" si="78"/>
        <v>41</v>
      </c>
      <c r="P888">
        <f t="shared" si="79"/>
        <v>29.29</v>
      </c>
      <c r="Q888" t="s">
        <v>8325</v>
      </c>
      <c r="R888" t="s">
        <v>8329</v>
      </c>
      <c r="S888" s="11">
        <f t="shared" si="80"/>
        <v>42603.870520833334</v>
      </c>
      <c r="T888" s="11">
        <f t="shared" si="81"/>
        <v>42628.870520833334</v>
      </c>
      <c r="U888" t="str">
        <f t="shared" si="82"/>
        <v>2016</v>
      </c>
      <c r="V888" t="str">
        <f t="shared" si="83"/>
        <v>August</v>
      </c>
    </row>
    <row r="889" spans="1:22" ht="75" x14ac:dyDescent="0.2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8008</v>
      </c>
      <c r="O889">
        <f t="shared" si="78"/>
        <v>0</v>
      </c>
      <c r="P889">
        <f t="shared" si="79"/>
        <v>0</v>
      </c>
      <c r="Q889" t="s">
        <v>8325</v>
      </c>
      <c r="R889" t="s">
        <v>8329</v>
      </c>
      <c r="S889" s="11">
        <f t="shared" si="80"/>
        <v>41026.958969907406</v>
      </c>
      <c r="T889" s="11">
        <f t="shared" si="81"/>
        <v>41056.958969907406</v>
      </c>
      <c r="U889" t="str">
        <f t="shared" si="82"/>
        <v>2012</v>
      </c>
      <c r="V889" t="str">
        <f t="shared" si="83"/>
        <v>April</v>
      </c>
    </row>
    <row r="890" spans="1:22" ht="75" x14ac:dyDescent="0.2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8008</v>
      </c>
      <c r="O890">
        <f t="shared" si="78"/>
        <v>7.2</v>
      </c>
      <c r="P890">
        <f t="shared" si="79"/>
        <v>18</v>
      </c>
      <c r="Q890" t="s">
        <v>8325</v>
      </c>
      <c r="R890" t="s">
        <v>8329</v>
      </c>
      <c r="S890" s="11">
        <f t="shared" si="80"/>
        <v>40751.753298611111</v>
      </c>
      <c r="T890" s="11">
        <f t="shared" si="81"/>
        <v>40787.25</v>
      </c>
      <c r="U890" t="str">
        <f t="shared" si="82"/>
        <v>2011</v>
      </c>
      <c r="V890" t="str">
        <f t="shared" si="83"/>
        <v>July</v>
      </c>
    </row>
    <row r="891" spans="1:22" ht="75" x14ac:dyDescent="0.2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8008</v>
      </c>
      <c r="O891">
        <f t="shared" si="78"/>
        <v>9.44</v>
      </c>
      <c r="P891">
        <f t="shared" si="79"/>
        <v>73.760000000000005</v>
      </c>
      <c r="Q891" t="s">
        <v>8325</v>
      </c>
      <c r="R891" t="s">
        <v>8329</v>
      </c>
      <c r="S891" s="11">
        <f t="shared" si="80"/>
        <v>41887.784062500003</v>
      </c>
      <c r="T891" s="11">
        <f t="shared" si="81"/>
        <v>41917.784062500003</v>
      </c>
      <c r="U891" t="str">
        <f t="shared" si="82"/>
        <v>2014</v>
      </c>
      <c r="V891" t="str">
        <f t="shared" si="83"/>
        <v>September</v>
      </c>
    </row>
    <row r="892" spans="1:22" ht="75" x14ac:dyDescent="0.2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8008</v>
      </c>
      <c r="O892">
        <f t="shared" si="78"/>
        <v>4.17</v>
      </c>
      <c r="P892">
        <f t="shared" si="79"/>
        <v>31.25</v>
      </c>
      <c r="Q892" t="s">
        <v>8325</v>
      </c>
      <c r="R892" t="s">
        <v>8329</v>
      </c>
      <c r="S892" s="11">
        <f t="shared" si="80"/>
        <v>41569.698831018519</v>
      </c>
      <c r="T892" s="11">
        <f t="shared" si="81"/>
        <v>41599.740497685183</v>
      </c>
      <c r="U892" t="str">
        <f t="shared" si="82"/>
        <v>2013</v>
      </c>
      <c r="V892" t="str">
        <f t="shared" si="83"/>
        <v>October</v>
      </c>
    </row>
    <row r="893" spans="1:22" ht="75" x14ac:dyDescent="0.2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8008</v>
      </c>
      <c r="O893">
        <f t="shared" si="78"/>
        <v>3.25</v>
      </c>
      <c r="P893">
        <f t="shared" si="79"/>
        <v>28.89</v>
      </c>
      <c r="Q893" t="s">
        <v>8325</v>
      </c>
      <c r="R893" t="s">
        <v>8329</v>
      </c>
      <c r="S893" s="11">
        <f t="shared" si="80"/>
        <v>41842.031597222223</v>
      </c>
      <c r="T893" s="11">
        <f t="shared" si="81"/>
        <v>41872.031597222223</v>
      </c>
      <c r="U893" t="str">
        <f t="shared" si="82"/>
        <v>2014</v>
      </c>
      <c r="V893" t="str">
        <f t="shared" si="83"/>
        <v>July</v>
      </c>
    </row>
    <row r="894" spans="1:22" ht="75" x14ac:dyDescent="0.2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8008</v>
      </c>
      <c r="O894">
        <f t="shared" si="78"/>
        <v>40.75</v>
      </c>
      <c r="P894">
        <f t="shared" si="79"/>
        <v>143.82</v>
      </c>
      <c r="Q894" t="s">
        <v>8325</v>
      </c>
      <c r="R894" t="s">
        <v>8329</v>
      </c>
      <c r="S894" s="11">
        <f t="shared" si="80"/>
        <v>40304.20003472222</v>
      </c>
      <c r="T894" s="11">
        <f t="shared" si="81"/>
        <v>40391.166666666664</v>
      </c>
      <c r="U894" t="str">
        <f t="shared" si="82"/>
        <v>2010</v>
      </c>
      <c r="V894" t="str">
        <f t="shared" si="83"/>
        <v>May</v>
      </c>
    </row>
    <row r="895" spans="1:22" ht="60" x14ac:dyDescent="0.2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8008</v>
      </c>
      <c r="O895">
        <f t="shared" si="78"/>
        <v>10</v>
      </c>
      <c r="P895">
        <f t="shared" si="79"/>
        <v>40</v>
      </c>
      <c r="Q895" t="s">
        <v>8325</v>
      </c>
      <c r="R895" t="s">
        <v>8329</v>
      </c>
      <c r="S895" s="11">
        <f t="shared" si="80"/>
        <v>42065.897719907407</v>
      </c>
      <c r="T895" s="11">
        <f t="shared" si="81"/>
        <v>42095.856053240743</v>
      </c>
      <c r="U895" t="str">
        <f t="shared" si="82"/>
        <v>2015</v>
      </c>
      <c r="V895" t="str">
        <f t="shared" si="83"/>
        <v>March</v>
      </c>
    </row>
    <row r="896" spans="1:22" ht="75" x14ac:dyDescent="0.2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8008</v>
      </c>
      <c r="O896">
        <f t="shared" si="78"/>
        <v>39.17</v>
      </c>
      <c r="P896">
        <f t="shared" si="79"/>
        <v>147.81</v>
      </c>
      <c r="Q896" t="s">
        <v>8325</v>
      </c>
      <c r="R896" t="s">
        <v>8329</v>
      </c>
      <c r="S896" s="11">
        <f t="shared" si="80"/>
        <v>42496.981597222228</v>
      </c>
      <c r="T896" s="11">
        <f t="shared" si="81"/>
        <v>42526.981597222228</v>
      </c>
      <c r="U896" t="str">
        <f t="shared" si="82"/>
        <v>2016</v>
      </c>
      <c r="V896" t="str">
        <f t="shared" si="83"/>
        <v>May</v>
      </c>
    </row>
    <row r="897" spans="1:22" ht="75" x14ac:dyDescent="0.2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8008</v>
      </c>
      <c r="O897">
        <f t="shared" si="78"/>
        <v>2.44</v>
      </c>
      <c r="P897">
        <f t="shared" si="79"/>
        <v>27.86</v>
      </c>
      <c r="Q897" t="s">
        <v>8325</v>
      </c>
      <c r="R897" t="s">
        <v>8329</v>
      </c>
      <c r="S897" s="11">
        <f t="shared" si="80"/>
        <v>40431.127650462964</v>
      </c>
      <c r="T897" s="11">
        <f t="shared" si="81"/>
        <v>40476.127650462964</v>
      </c>
      <c r="U897" t="str">
        <f t="shared" si="82"/>
        <v>2010</v>
      </c>
      <c r="V897" t="str">
        <f t="shared" si="83"/>
        <v>September</v>
      </c>
    </row>
    <row r="898" spans="1:22" ht="75" x14ac:dyDescent="0.2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8008</v>
      </c>
      <c r="O898">
        <f t="shared" si="78"/>
        <v>40</v>
      </c>
      <c r="P898">
        <f t="shared" si="79"/>
        <v>44.44</v>
      </c>
      <c r="Q898" t="s">
        <v>8325</v>
      </c>
      <c r="R898" t="s">
        <v>8329</v>
      </c>
      <c r="S898" s="11">
        <f t="shared" si="80"/>
        <v>42218.872986111113</v>
      </c>
      <c r="T898" s="11">
        <f t="shared" si="81"/>
        <v>42244.166666666672</v>
      </c>
      <c r="U898" t="str">
        <f t="shared" si="82"/>
        <v>2015</v>
      </c>
      <c r="V898" t="str">
        <f t="shared" si="83"/>
        <v>August</v>
      </c>
    </row>
    <row r="899" spans="1:22" ht="75" x14ac:dyDescent="0.2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8008</v>
      </c>
      <c r="O899">
        <f t="shared" ref="O899:O962" si="84">ROUND((E899/D899)*100,2)</f>
        <v>0</v>
      </c>
      <c r="P899">
        <f t="shared" ref="P899:P962" si="85">IF(L899&gt;0,ROUND(E899/L899,2),0)</f>
        <v>0</v>
      </c>
      <c r="Q899" t="s">
        <v>8325</v>
      </c>
      <c r="R899" t="s">
        <v>8329</v>
      </c>
      <c r="S899" s="11">
        <f t="shared" ref="S899:S962" si="86">(((J899/60)/60)/24)+DATE(1970,1,1)</f>
        <v>41211.688750000001</v>
      </c>
      <c r="T899" s="11">
        <f t="shared" ref="T899:T962" si="87">(((I899/60)/60)/24)+DATE(1970,1,1)</f>
        <v>41241.730416666665</v>
      </c>
      <c r="U899" t="str">
        <f t="shared" ref="U899:U962" si="88">TEXT(S899,"yyyy")</f>
        <v>2012</v>
      </c>
      <c r="V899" t="str">
        <f t="shared" ref="V899:V962" si="89">TEXT(S899,"mmmm")</f>
        <v>October</v>
      </c>
    </row>
    <row r="900" spans="1:22" ht="75" x14ac:dyDescent="0.2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8008</v>
      </c>
      <c r="O900">
        <f t="shared" si="84"/>
        <v>2.8</v>
      </c>
      <c r="P900">
        <f t="shared" si="85"/>
        <v>35</v>
      </c>
      <c r="Q900" t="s">
        <v>8325</v>
      </c>
      <c r="R900" t="s">
        <v>8329</v>
      </c>
      <c r="S900" s="11">
        <f t="shared" si="86"/>
        <v>40878.758217592593</v>
      </c>
      <c r="T900" s="11">
        <f t="shared" si="87"/>
        <v>40923.758217592593</v>
      </c>
      <c r="U900" t="str">
        <f t="shared" si="88"/>
        <v>2011</v>
      </c>
      <c r="V900" t="str">
        <f t="shared" si="89"/>
        <v>December</v>
      </c>
    </row>
    <row r="901" spans="1:22" ht="60" x14ac:dyDescent="0.2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8008</v>
      </c>
      <c r="O901">
        <f t="shared" si="84"/>
        <v>37.33</v>
      </c>
      <c r="P901">
        <f t="shared" si="85"/>
        <v>35</v>
      </c>
      <c r="Q901" t="s">
        <v>8325</v>
      </c>
      <c r="R901" t="s">
        <v>8329</v>
      </c>
      <c r="S901" s="11">
        <f t="shared" si="86"/>
        <v>40646.099097222221</v>
      </c>
      <c r="T901" s="11">
        <f t="shared" si="87"/>
        <v>40691.099097222221</v>
      </c>
      <c r="U901" t="str">
        <f t="shared" si="88"/>
        <v>2011</v>
      </c>
      <c r="V901" t="str">
        <f t="shared" si="89"/>
        <v>April</v>
      </c>
    </row>
    <row r="902" spans="1:22" ht="45" x14ac:dyDescent="0.2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8007</v>
      </c>
      <c r="O902">
        <f t="shared" si="84"/>
        <v>0.42</v>
      </c>
      <c r="P902">
        <f t="shared" si="85"/>
        <v>10.5</v>
      </c>
      <c r="Q902" t="s">
        <v>8325</v>
      </c>
      <c r="R902" t="s">
        <v>8328</v>
      </c>
      <c r="S902" s="11">
        <f t="shared" si="86"/>
        <v>42429.84956018519</v>
      </c>
      <c r="T902" s="11">
        <f t="shared" si="87"/>
        <v>42459.807893518519</v>
      </c>
      <c r="U902" t="str">
        <f t="shared" si="88"/>
        <v>2016</v>
      </c>
      <c r="V902" t="str">
        <f t="shared" si="89"/>
        <v>February</v>
      </c>
    </row>
    <row r="903" spans="1:22" ht="90" x14ac:dyDescent="0.2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8007</v>
      </c>
      <c r="O903">
        <f t="shared" si="84"/>
        <v>0</v>
      </c>
      <c r="P903">
        <f t="shared" si="85"/>
        <v>0</v>
      </c>
      <c r="Q903" t="s">
        <v>8325</v>
      </c>
      <c r="R903" t="s">
        <v>8328</v>
      </c>
      <c r="S903" s="11">
        <f t="shared" si="86"/>
        <v>40291.81150462963</v>
      </c>
      <c r="T903" s="11">
        <f t="shared" si="87"/>
        <v>40337.799305555556</v>
      </c>
      <c r="U903" t="str">
        <f t="shared" si="88"/>
        <v>2010</v>
      </c>
      <c r="V903" t="str">
        <f t="shared" si="89"/>
        <v>April</v>
      </c>
    </row>
    <row r="904" spans="1:22" ht="90" x14ac:dyDescent="0.2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8007</v>
      </c>
      <c r="O904">
        <f t="shared" si="84"/>
        <v>0.3</v>
      </c>
      <c r="P904">
        <f t="shared" si="85"/>
        <v>30</v>
      </c>
      <c r="Q904" t="s">
        <v>8325</v>
      </c>
      <c r="R904" t="s">
        <v>8328</v>
      </c>
      <c r="S904" s="11">
        <f t="shared" si="86"/>
        <v>41829.965532407405</v>
      </c>
      <c r="T904" s="11">
        <f t="shared" si="87"/>
        <v>41881.645833333336</v>
      </c>
      <c r="U904" t="str">
        <f t="shared" si="88"/>
        <v>2014</v>
      </c>
      <c r="V904" t="str">
        <f t="shared" si="89"/>
        <v>July</v>
      </c>
    </row>
    <row r="905" spans="1:22" ht="60" x14ac:dyDescent="0.2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8007</v>
      </c>
      <c r="O905">
        <f t="shared" si="84"/>
        <v>3.2</v>
      </c>
      <c r="P905">
        <f t="shared" si="85"/>
        <v>40</v>
      </c>
      <c r="Q905" t="s">
        <v>8325</v>
      </c>
      <c r="R905" t="s">
        <v>8328</v>
      </c>
      <c r="S905" s="11">
        <f t="shared" si="86"/>
        <v>41149.796064814815</v>
      </c>
      <c r="T905" s="11">
        <f t="shared" si="87"/>
        <v>41175.100694444445</v>
      </c>
      <c r="U905" t="str">
        <f t="shared" si="88"/>
        <v>2012</v>
      </c>
      <c r="V905" t="str">
        <f t="shared" si="89"/>
        <v>August</v>
      </c>
    </row>
    <row r="906" spans="1:22" ht="60" x14ac:dyDescent="0.2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8007</v>
      </c>
      <c r="O906">
        <f t="shared" si="84"/>
        <v>0.3</v>
      </c>
      <c r="P906">
        <f t="shared" si="85"/>
        <v>50.33</v>
      </c>
      <c r="Q906" t="s">
        <v>8325</v>
      </c>
      <c r="R906" t="s">
        <v>8328</v>
      </c>
      <c r="S906" s="11">
        <f t="shared" si="86"/>
        <v>42342.080289351856</v>
      </c>
      <c r="T906" s="11">
        <f t="shared" si="87"/>
        <v>42372.080289351856</v>
      </c>
      <c r="U906" t="str">
        <f t="shared" si="88"/>
        <v>2015</v>
      </c>
      <c r="V906" t="str">
        <f t="shared" si="89"/>
        <v>December</v>
      </c>
    </row>
    <row r="907" spans="1:22" ht="60" x14ac:dyDescent="0.2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8007</v>
      </c>
      <c r="O907">
        <f t="shared" si="84"/>
        <v>3.02</v>
      </c>
      <c r="P907">
        <f t="shared" si="85"/>
        <v>32.67</v>
      </c>
      <c r="Q907" t="s">
        <v>8325</v>
      </c>
      <c r="R907" t="s">
        <v>8328</v>
      </c>
      <c r="S907" s="11">
        <f t="shared" si="86"/>
        <v>40507.239884259259</v>
      </c>
      <c r="T907" s="11">
        <f t="shared" si="87"/>
        <v>40567.239884259259</v>
      </c>
      <c r="U907" t="str">
        <f t="shared" si="88"/>
        <v>2010</v>
      </c>
      <c r="V907" t="str">
        <f t="shared" si="89"/>
        <v>November</v>
      </c>
    </row>
    <row r="908" spans="1:22" ht="60" x14ac:dyDescent="0.2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8007</v>
      </c>
      <c r="O908">
        <f t="shared" si="84"/>
        <v>0</v>
      </c>
      <c r="P908">
        <f t="shared" si="85"/>
        <v>0</v>
      </c>
      <c r="Q908" t="s">
        <v>8325</v>
      </c>
      <c r="R908" t="s">
        <v>8328</v>
      </c>
      <c r="S908" s="11">
        <f t="shared" si="86"/>
        <v>41681.189699074072</v>
      </c>
      <c r="T908" s="11">
        <f t="shared" si="87"/>
        <v>41711.148032407407</v>
      </c>
      <c r="U908" t="str">
        <f t="shared" si="88"/>
        <v>2014</v>
      </c>
      <c r="V908" t="str">
        <f t="shared" si="89"/>
        <v>February</v>
      </c>
    </row>
    <row r="909" spans="1:22" ht="60" x14ac:dyDescent="0.2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8007</v>
      </c>
      <c r="O909">
        <f t="shared" si="84"/>
        <v>0</v>
      </c>
      <c r="P909">
        <f t="shared" si="85"/>
        <v>0</v>
      </c>
      <c r="Q909" t="s">
        <v>8325</v>
      </c>
      <c r="R909" t="s">
        <v>8328</v>
      </c>
      <c r="S909" s="11">
        <f t="shared" si="86"/>
        <v>40767.192395833335</v>
      </c>
      <c r="T909" s="11">
        <f t="shared" si="87"/>
        <v>40797.192395833335</v>
      </c>
      <c r="U909" t="str">
        <f t="shared" si="88"/>
        <v>2011</v>
      </c>
      <c r="V909" t="str">
        <f t="shared" si="89"/>
        <v>August</v>
      </c>
    </row>
    <row r="910" spans="1:22" ht="60" x14ac:dyDescent="0.2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8007</v>
      </c>
      <c r="O910">
        <f t="shared" si="84"/>
        <v>0</v>
      </c>
      <c r="P910">
        <f t="shared" si="85"/>
        <v>0</v>
      </c>
      <c r="Q910" t="s">
        <v>8325</v>
      </c>
      <c r="R910" t="s">
        <v>8328</v>
      </c>
      <c r="S910" s="11">
        <f t="shared" si="86"/>
        <v>40340.801562499997</v>
      </c>
      <c r="T910" s="11">
        <f t="shared" si="87"/>
        <v>40386.207638888889</v>
      </c>
      <c r="U910" t="str">
        <f t="shared" si="88"/>
        <v>2010</v>
      </c>
      <c r="V910" t="str">
        <f t="shared" si="89"/>
        <v>June</v>
      </c>
    </row>
    <row r="911" spans="1:22" ht="75" x14ac:dyDescent="0.2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8007</v>
      </c>
      <c r="O911">
        <f t="shared" si="84"/>
        <v>3.25</v>
      </c>
      <c r="P911">
        <f t="shared" si="85"/>
        <v>65</v>
      </c>
      <c r="Q911" t="s">
        <v>8325</v>
      </c>
      <c r="R911" t="s">
        <v>8328</v>
      </c>
      <c r="S911" s="11">
        <f t="shared" si="86"/>
        <v>41081.69027777778</v>
      </c>
      <c r="T911" s="11">
        <f t="shared" si="87"/>
        <v>41113.166666666664</v>
      </c>
      <c r="U911" t="str">
        <f t="shared" si="88"/>
        <v>2012</v>
      </c>
      <c r="V911" t="str">
        <f t="shared" si="89"/>
        <v>June</v>
      </c>
    </row>
    <row r="912" spans="1:22" ht="75" x14ac:dyDescent="0.2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8007</v>
      </c>
      <c r="O912">
        <f t="shared" si="84"/>
        <v>22.36</v>
      </c>
      <c r="P912">
        <f t="shared" si="85"/>
        <v>24.6</v>
      </c>
      <c r="Q912" t="s">
        <v>8325</v>
      </c>
      <c r="R912" t="s">
        <v>8328</v>
      </c>
      <c r="S912" s="11">
        <f t="shared" si="86"/>
        <v>42737.545358796298</v>
      </c>
      <c r="T912" s="11">
        <f t="shared" si="87"/>
        <v>42797.545358796298</v>
      </c>
      <c r="U912" t="str">
        <f t="shared" si="88"/>
        <v>2017</v>
      </c>
      <c r="V912" t="str">
        <f t="shared" si="89"/>
        <v>January</v>
      </c>
    </row>
    <row r="913" spans="1:22" ht="75" x14ac:dyDescent="0.2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8007</v>
      </c>
      <c r="O913">
        <f t="shared" si="84"/>
        <v>0</v>
      </c>
      <c r="P913">
        <f t="shared" si="85"/>
        <v>0</v>
      </c>
      <c r="Q913" t="s">
        <v>8325</v>
      </c>
      <c r="R913" t="s">
        <v>8328</v>
      </c>
      <c r="S913" s="11">
        <f t="shared" si="86"/>
        <v>41642.005150462966</v>
      </c>
      <c r="T913" s="11">
        <f t="shared" si="87"/>
        <v>41663.005150462966</v>
      </c>
      <c r="U913" t="str">
        <f t="shared" si="88"/>
        <v>2014</v>
      </c>
      <c r="V913" t="str">
        <f t="shared" si="89"/>
        <v>January</v>
      </c>
    </row>
    <row r="914" spans="1:22" ht="60" x14ac:dyDescent="0.2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8007</v>
      </c>
      <c r="O914">
        <f t="shared" si="84"/>
        <v>0.86</v>
      </c>
      <c r="P914">
        <f t="shared" si="85"/>
        <v>15</v>
      </c>
      <c r="Q914" t="s">
        <v>8325</v>
      </c>
      <c r="R914" t="s">
        <v>8328</v>
      </c>
      <c r="S914" s="11">
        <f t="shared" si="86"/>
        <v>41194.109340277777</v>
      </c>
      <c r="T914" s="11">
        <f t="shared" si="87"/>
        <v>41254.151006944441</v>
      </c>
      <c r="U914" t="str">
        <f t="shared" si="88"/>
        <v>2012</v>
      </c>
      <c r="V914" t="str">
        <f t="shared" si="89"/>
        <v>October</v>
      </c>
    </row>
    <row r="915" spans="1:22" ht="75" x14ac:dyDescent="0.2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8007</v>
      </c>
      <c r="O915">
        <f t="shared" si="84"/>
        <v>6.61</v>
      </c>
      <c r="P915">
        <f t="shared" si="85"/>
        <v>82.58</v>
      </c>
      <c r="Q915" t="s">
        <v>8325</v>
      </c>
      <c r="R915" t="s">
        <v>8328</v>
      </c>
      <c r="S915" s="11">
        <f t="shared" si="86"/>
        <v>41004.139108796298</v>
      </c>
      <c r="T915" s="11">
        <f t="shared" si="87"/>
        <v>41034.139108796298</v>
      </c>
      <c r="U915" t="str">
        <f t="shared" si="88"/>
        <v>2012</v>
      </c>
      <c r="V915" t="str">
        <f t="shared" si="89"/>
        <v>April</v>
      </c>
    </row>
    <row r="916" spans="1:22" ht="60" x14ac:dyDescent="0.2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8007</v>
      </c>
      <c r="O916">
        <f t="shared" si="84"/>
        <v>0</v>
      </c>
      <c r="P916">
        <f t="shared" si="85"/>
        <v>0</v>
      </c>
      <c r="Q916" t="s">
        <v>8325</v>
      </c>
      <c r="R916" t="s">
        <v>8328</v>
      </c>
      <c r="S916" s="11">
        <f t="shared" si="86"/>
        <v>41116.763275462967</v>
      </c>
      <c r="T916" s="11">
        <f t="shared" si="87"/>
        <v>41146.763275462967</v>
      </c>
      <c r="U916" t="str">
        <f t="shared" si="88"/>
        <v>2012</v>
      </c>
      <c r="V916" t="str">
        <f t="shared" si="89"/>
        <v>July</v>
      </c>
    </row>
    <row r="917" spans="1:22" ht="75" x14ac:dyDescent="0.2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8007</v>
      </c>
      <c r="O917">
        <f t="shared" si="84"/>
        <v>5.77</v>
      </c>
      <c r="P917">
        <f t="shared" si="85"/>
        <v>41.67</v>
      </c>
      <c r="Q917" t="s">
        <v>8325</v>
      </c>
      <c r="R917" t="s">
        <v>8328</v>
      </c>
      <c r="S917" s="11">
        <f t="shared" si="86"/>
        <v>40937.679560185185</v>
      </c>
      <c r="T917" s="11">
        <f t="shared" si="87"/>
        <v>40969.207638888889</v>
      </c>
      <c r="U917" t="str">
        <f t="shared" si="88"/>
        <v>2012</v>
      </c>
      <c r="V917" t="str">
        <f t="shared" si="89"/>
        <v>January</v>
      </c>
    </row>
    <row r="918" spans="1:22" ht="75" x14ac:dyDescent="0.2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8007</v>
      </c>
      <c r="O918">
        <f t="shared" si="84"/>
        <v>0</v>
      </c>
      <c r="P918">
        <f t="shared" si="85"/>
        <v>0</v>
      </c>
      <c r="Q918" t="s">
        <v>8325</v>
      </c>
      <c r="R918" t="s">
        <v>8328</v>
      </c>
      <c r="S918" s="11">
        <f t="shared" si="86"/>
        <v>40434.853402777779</v>
      </c>
      <c r="T918" s="11">
        <f t="shared" si="87"/>
        <v>40473.208333333336</v>
      </c>
      <c r="U918" t="str">
        <f t="shared" si="88"/>
        <v>2010</v>
      </c>
      <c r="V918" t="str">
        <f t="shared" si="89"/>
        <v>September</v>
      </c>
    </row>
    <row r="919" spans="1:22" ht="75" x14ac:dyDescent="0.2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8007</v>
      </c>
      <c r="O919">
        <f t="shared" si="84"/>
        <v>0.6</v>
      </c>
      <c r="P919">
        <f t="shared" si="85"/>
        <v>30</v>
      </c>
      <c r="Q919" t="s">
        <v>8325</v>
      </c>
      <c r="R919" t="s">
        <v>8328</v>
      </c>
      <c r="S919" s="11">
        <f t="shared" si="86"/>
        <v>41802.94363425926</v>
      </c>
      <c r="T919" s="11">
        <f t="shared" si="87"/>
        <v>41834.104166666664</v>
      </c>
      <c r="U919" t="str">
        <f t="shared" si="88"/>
        <v>2014</v>
      </c>
      <c r="V919" t="str">
        <f t="shared" si="89"/>
        <v>June</v>
      </c>
    </row>
    <row r="920" spans="1:22" ht="75" x14ac:dyDescent="0.2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8007</v>
      </c>
      <c r="O920">
        <f t="shared" si="84"/>
        <v>5.03</v>
      </c>
      <c r="P920">
        <f t="shared" si="85"/>
        <v>19.600000000000001</v>
      </c>
      <c r="Q920" t="s">
        <v>8325</v>
      </c>
      <c r="R920" t="s">
        <v>8328</v>
      </c>
      <c r="S920" s="11">
        <f t="shared" si="86"/>
        <v>41944.916215277779</v>
      </c>
      <c r="T920" s="11">
        <f t="shared" si="87"/>
        <v>41974.957881944443</v>
      </c>
      <c r="U920" t="str">
        <f t="shared" si="88"/>
        <v>2014</v>
      </c>
      <c r="V920" t="str">
        <f t="shared" si="89"/>
        <v>November</v>
      </c>
    </row>
    <row r="921" spans="1:22" ht="30" x14ac:dyDescent="0.2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8007</v>
      </c>
      <c r="O921">
        <f t="shared" si="84"/>
        <v>0.5</v>
      </c>
      <c r="P921">
        <f t="shared" si="85"/>
        <v>100</v>
      </c>
      <c r="Q921" t="s">
        <v>8325</v>
      </c>
      <c r="R921" t="s">
        <v>8328</v>
      </c>
      <c r="S921" s="11">
        <f t="shared" si="86"/>
        <v>41227.641724537039</v>
      </c>
      <c r="T921" s="11">
        <f t="shared" si="87"/>
        <v>41262.641724537039</v>
      </c>
      <c r="U921" t="str">
        <f t="shared" si="88"/>
        <v>2012</v>
      </c>
      <c r="V921" t="str">
        <f t="shared" si="89"/>
        <v>November</v>
      </c>
    </row>
    <row r="922" spans="1:22" ht="60" x14ac:dyDescent="0.2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8007</v>
      </c>
      <c r="O922">
        <f t="shared" si="84"/>
        <v>0</v>
      </c>
      <c r="P922">
        <f t="shared" si="85"/>
        <v>0</v>
      </c>
      <c r="Q922" t="s">
        <v>8325</v>
      </c>
      <c r="R922" t="s">
        <v>8328</v>
      </c>
      <c r="S922" s="11">
        <f t="shared" si="86"/>
        <v>41562.67155092593</v>
      </c>
      <c r="T922" s="11">
        <f t="shared" si="87"/>
        <v>41592.713217592594</v>
      </c>
      <c r="U922" t="str">
        <f t="shared" si="88"/>
        <v>2013</v>
      </c>
      <c r="V922" t="str">
        <f t="shared" si="89"/>
        <v>October</v>
      </c>
    </row>
    <row r="923" spans="1:22" ht="75" x14ac:dyDescent="0.2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8007</v>
      </c>
      <c r="O923">
        <f t="shared" si="84"/>
        <v>30.9</v>
      </c>
      <c r="P923">
        <f t="shared" si="85"/>
        <v>231.75</v>
      </c>
      <c r="Q923" t="s">
        <v>8325</v>
      </c>
      <c r="R923" t="s">
        <v>8328</v>
      </c>
      <c r="S923" s="11">
        <f t="shared" si="86"/>
        <v>40847.171018518515</v>
      </c>
      <c r="T923" s="11">
        <f t="shared" si="87"/>
        <v>40889.212685185186</v>
      </c>
      <c r="U923" t="str">
        <f t="shared" si="88"/>
        <v>2011</v>
      </c>
      <c r="V923" t="str">
        <f t="shared" si="89"/>
        <v>October</v>
      </c>
    </row>
    <row r="924" spans="1:22" ht="60" x14ac:dyDescent="0.2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8007</v>
      </c>
      <c r="O924">
        <f t="shared" si="84"/>
        <v>21.04</v>
      </c>
      <c r="P924">
        <f t="shared" si="85"/>
        <v>189.33</v>
      </c>
      <c r="Q924" t="s">
        <v>8325</v>
      </c>
      <c r="R924" t="s">
        <v>8328</v>
      </c>
      <c r="S924" s="11">
        <f t="shared" si="86"/>
        <v>41878.530011574076</v>
      </c>
      <c r="T924" s="11">
        <f t="shared" si="87"/>
        <v>41913.530011574076</v>
      </c>
      <c r="U924" t="str">
        <f t="shared" si="88"/>
        <v>2014</v>
      </c>
      <c r="V924" t="str">
        <f t="shared" si="89"/>
        <v>August</v>
      </c>
    </row>
    <row r="925" spans="1:22" ht="75" x14ac:dyDescent="0.2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8007</v>
      </c>
      <c r="O925">
        <f t="shared" si="84"/>
        <v>2.2000000000000002</v>
      </c>
      <c r="P925">
        <f t="shared" si="85"/>
        <v>55</v>
      </c>
      <c r="Q925" t="s">
        <v>8325</v>
      </c>
      <c r="R925" t="s">
        <v>8328</v>
      </c>
      <c r="S925" s="11">
        <f t="shared" si="86"/>
        <v>41934.959756944445</v>
      </c>
      <c r="T925" s="11">
        <f t="shared" si="87"/>
        <v>41965.001423611116</v>
      </c>
      <c r="U925" t="str">
        <f t="shared" si="88"/>
        <v>2014</v>
      </c>
      <c r="V925" t="str">
        <f t="shared" si="89"/>
        <v>October</v>
      </c>
    </row>
    <row r="926" spans="1:22" ht="75" x14ac:dyDescent="0.2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8007</v>
      </c>
      <c r="O926">
        <f t="shared" si="84"/>
        <v>10.9</v>
      </c>
      <c r="P926">
        <f t="shared" si="85"/>
        <v>21.8</v>
      </c>
      <c r="Q926" t="s">
        <v>8325</v>
      </c>
      <c r="R926" t="s">
        <v>8328</v>
      </c>
      <c r="S926" s="11">
        <f t="shared" si="86"/>
        <v>41288.942928240744</v>
      </c>
      <c r="T926" s="11">
        <f t="shared" si="87"/>
        <v>41318.942928240744</v>
      </c>
      <c r="U926" t="str">
        <f t="shared" si="88"/>
        <v>2013</v>
      </c>
      <c r="V926" t="str">
        <f t="shared" si="89"/>
        <v>January</v>
      </c>
    </row>
    <row r="927" spans="1:22" ht="60" x14ac:dyDescent="0.2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8007</v>
      </c>
      <c r="O927">
        <f t="shared" si="84"/>
        <v>2.67</v>
      </c>
      <c r="P927">
        <f t="shared" si="85"/>
        <v>32</v>
      </c>
      <c r="Q927" t="s">
        <v>8325</v>
      </c>
      <c r="R927" t="s">
        <v>8328</v>
      </c>
      <c r="S927" s="11">
        <f t="shared" si="86"/>
        <v>41575.880914351852</v>
      </c>
      <c r="T927" s="11">
        <f t="shared" si="87"/>
        <v>41605.922581018516</v>
      </c>
      <c r="U927" t="str">
        <f t="shared" si="88"/>
        <v>2013</v>
      </c>
      <c r="V927" t="str">
        <f t="shared" si="89"/>
        <v>October</v>
      </c>
    </row>
    <row r="928" spans="1:22" ht="105" x14ac:dyDescent="0.2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8007</v>
      </c>
      <c r="O928">
        <f t="shared" si="84"/>
        <v>0</v>
      </c>
      <c r="P928">
        <f t="shared" si="85"/>
        <v>0</v>
      </c>
      <c r="Q928" t="s">
        <v>8325</v>
      </c>
      <c r="R928" t="s">
        <v>8328</v>
      </c>
      <c r="S928" s="11">
        <f t="shared" si="86"/>
        <v>40338.02002314815</v>
      </c>
      <c r="T928" s="11">
        <f t="shared" si="87"/>
        <v>40367.944444444445</v>
      </c>
      <c r="U928" t="str">
        <f t="shared" si="88"/>
        <v>2010</v>
      </c>
      <c r="V928" t="str">
        <f t="shared" si="89"/>
        <v>June</v>
      </c>
    </row>
    <row r="929" spans="1:22" ht="45" x14ac:dyDescent="0.2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8007</v>
      </c>
      <c r="O929">
        <f t="shared" si="84"/>
        <v>0</v>
      </c>
      <c r="P929">
        <f t="shared" si="85"/>
        <v>0</v>
      </c>
      <c r="Q929" t="s">
        <v>8325</v>
      </c>
      <c r="R929" t="s">
        <v>8328</v>
      </c>
      <c r="S929" s="11">
        <f t="shared" si="86"/>
        <v>41013.822858796295</v>
      </c>
      <c r="T929" s="11">
        <f t="shared" si="87"/>
        <v>41043.822858796295</v>
      </c>
      <c r="U929" t="str">
        <f t="shared" si="88"/>
        <v>2012</v>
      </c>
      <c r="V929" t="str">
        <f t="shared" si="89"/>
        <v>April</v>
      </c>
    </row>
    <row r="930" spans="1:22" ht="60" x14ac:dyDescent="0.2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8007</v>
      </c>
      <c r="O930">
        <f t="shared" si="84"/>
        <v>10.86</v>
      </c>
      <c r="P930">
        <f t="shared" si="85"/>
        <v>56.25</v>
      </c>
      <c r="Q930" t="s">
        <v>8325</v>
      </c>
      <c r="R930" t="s">
        <v>8328</v>
      </c>
      <c r="S930" s="11">
        <f t="shared" si="86"/>
        <v>41180.86241898148</v>
      </c>
      <c r="T930" s="11">
        <f t="shared" si="87"/>
        <v>41231</v>
      </c>
      <c r="U930" t="str">
        <f t="shared" si="88"/>
        <v>2012</v>
      </c>
      <c r="V930" t="str">
        <f t="shared" si="89"/>
        <v>September</v>
      </c>
    </row>
    <row r="931" spans="1:22" ht="75" x14ac:dyDescent="0.2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8007</v>
      </c>
      <c r="O931">
        <f t="shared" si="84"/>
        <v>0</v>
      </c>
      <c r="P931">
        <f t="shared" si="85"/>
        <v>0</v>
      </c>
      <c r="Q931" t="s">
        <v>8325</v>
      </c>
      <c r="R931" t="s">
        <v>8328</v>
      </c>
      <c r="S931" s="11">
        <f t="shared" si="86"/>
        <v>40978.238067129627</v>
      </c>
      <c r="T931" s="11">
        <f t="shared" si="87"/>
        <v>41008.196400462963</v>
      </c>
      <c r="U931" t="str">
        <f t="shared" si="88"/>
        <v>2012</v>
      </c>
      <c r="V931" t="str">
        <f t="shared" si="89"/>
        <v>March</v>
      </c>
    </row>
    <row r="932" spans="1:22" ht="75" x14ac:dyDescent="0.2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8007</v>
      </c>
      <c r="O932">
        <f t="shared" si="84"/>
        <v>38.33</v>
      </c>
      <c r="P932">
        <f t="shared" si="85"/>
        <v>69</v>
      </c>
      <c r="Q932" t="s">
        <v>8325</v>
      </c>
      <c r="R932" t="s">
        <v>8328</v>
      </c>
      <c r="S932" s="11">
        <f t="shared" si="86"/>
        <v>40312.915578703702</v>
      </c>
      <c r="T932" s="11">
        <f t="shared" si="87"/>
        <v>40354.897222222222</v>
      </c>
      <c r="U932" t="str">
        <f t="shared" si="88"/>
        <v>2010</v>
      </c>
      <c r="V932" t="str">
        <f t="shared" si="89"/>
        <v>May</v>
      </c>
    </row>
    <row r="933" spans="1:22" ht="75" x14ac:dyDescent="0.2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8007</v>
      </c>
      <c r="O933">
        <f t="shared" si="84"/>
        <v>6.55</v>
      </c>
      <c r="P933">
        <f t="shared" si="85"/>
        <v>18.71</v>
      </c>
      <c r="Q933" t="s">
        <v>8325</v>
      </c>
      <c r="R933" t="s">
        <v>8328</v>
      </c>
      <c r="S933" s="11">
        <f t="shared" si="86"/>
        <v>41680.359976851854</v>
      </c>
      <c r="T933" s="11">
        <f t="shared" si="87"/>
        <v>41714.916666666664</v>
      </c>
      <c r="U933" t="str">
        <f t="shared" si="88"/>
        <v>2014</v>
      </c>
      <c r="V933" t="str">
        <f t="shared" si="89"/>
        <v>February</v>
      </c>
    </row>
    <row r="934" spans="1:22" ht="45" x14ac:dyDescent="0.2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8007</v>
      </c>
      <c r="O934">
        <f t="shared" si="84"/>
        <v>14.54</v>
      </c>
      <c r="P934">
        <f t="shared" si="85"/>
        <v>46.03</v>
      </c>
      <c r="Q934" t="s">
        <v>8325</v>
      </c>
      <c r="R934" t="s">
        <v>8328</v>
      </c>
      <c r="S934" s="11">
        <f t="shared" si="86"/>
        <v>41310.969270833331</v>
      </c>
      <c r="T934" s="11">
        <f t="shared" si="87"/>
        <v>41355.927604166667</v>
      </c>
      <c r="U934" t="str">
        <f t="shared" si="88"/>
        <v>2013</v>
      </c>
      <c r="V934" t="str">
        <f t="shared" si="89"/>
        <v>February</v>
      </c>
    </row>
    <row r="935" spans="1:22" ht="75" x14ac:dyDescent="0.2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8007</v>
      </c>
      <c r="O935">
        <f t="shared" si="84"/>
        <v>6</v>
      </c>
      <c r="P935">
        <f t="shared" si="85"/>
        <v>60</v>
      </c>
      <c r="Q935" t="s">
        <v>8325</v>
      </c>
      <c r="R935" t="s">
        <v>8328</v>
      </c>
      <c r="S935" s="11">
        <f t="shared" si="86"/>
        <v>41711.169085648151</v>
      </c>
      <c r="T935" s="11">
        <f t="shared" si="87"/>
        <v>41771.169085648151</v>
      </c>
      <c r="U935" t="str">
        <f t="shared" si="88"/>
        <v>2014</v>
      </c>
      <c r="V935" t="str">
        <f t="shared" si="89"/>
        <v>March</v>
      </c>
    </row>
    <row r="936" spans="1:22" ht="75" x14ac:dyDescent="0.2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8007</v>
      </c>
      <c r="O936">
        <f t="shared" si="84"/>
        <v>30.4</v>
      </c>
      <c r="P936">
        <f t="shared" si="85"/>
        <v>50.67</v>
      </c>
      <c r="Q936" t="s">
        <v>8325</v>
      </c>
      <c r="R936" t="s">
        <v>8328</v>
      </c>
      <c r="S936" s="11">
        <f t="shared" si="86"/>
        <v>41733.737083333333</v>
      </c>
      <c r="T936" s="11">
        <f t="shared" si="87"/>
        <v>41763.25</v>
      </c>
      <c r="U936" t="str">
        <f t="shared" si="88"/>
        <v>2014</v>
      </c>
      <c r="V936" t="str">
        <f t="shared" si="89"/>
        <v>April</v>
      </c>
    </row>
    <row r="937" spans="1:22" ht="75" x14ac:dyDescent="0.2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8007</v>
      </c>
      <c r="O937">
        <f t="shared" si="84"/>
        <v>1.43</v>
      </c>
      <c r="P937">
        <f t="shared" si="85"/>
        <v>25</v>
      </c>
      <c r="Q937" t="s">
        <v>8325</v>
      </c>
      <c r="R937" t="s">
        <v>8328</v>
      </c>
      <c r="S937" s="11">
        <f t="shared" si="86"/>
        <v>42368.333668981482</v>
      </c>
      <c r="T937" s="11">
        <f t="shared" si="87"/>
        <v>42398.333668981482</v>
      </c>
      <c r="U937" t="str">
        <f t="shared" si="88"/>
        <v>2015</v>
      </c>
      <c r="V937" t="str">
        <f t="shared" si="89"/>
        <v>December</v>
      </c>
    </row>
    <row r="938" spans="1:22" ht="75" x14ac:dyDescent="0.2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8007</v>
      </c>
      <c r="O938">
        <f t="shared" si="84"/>
        <v>0</v>
      </c>
      <c r="P938">
        <f t="shared" si="85"/>
        <v>0</v>
      </c>
      <c r="Q938" t="s">
        <v>8325</v>
      </c>
      <c r="R938" t="s">
        <v>8328</v>
      </c>
      <c r="S938" s="11">
        <f t="shared" si="86"/>
        <v>40883.024178240739</v>
      </c>
      <c r="T938" s="11">
        <f t="shared" si="87"/>
        <v>40926.833333333336</v>
      </c>
      <c r="U938" t="str">
        <f t="shared" si="88"/>
        <v>2011</v>
      </c>
      <c r="V938" t="str">
        <f t="shared" si="89"/>
        <v>December</v>
      </c>
    </row>
    <row r="939" spans="1:22" ht="60" x14ac:dyDescent="0.2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8007</v>
      </c>
      <c r="O939">
        <f t="shared" si="84"/>
        <v>1.1399999999999999</v>
      </c>
      <c r="P939">
        <f t="shared" si="85"/>
        <v>20</v>
      </c>
      <c r="Q939" t="s">
        <v>8325</v>
      </c>
      <c r="R939" t="s">
        <v>8328</v>
      </c>
      <c r="S939" s="11">
        <f t="shared" si="86"/>
        <v>41551.798113425924</v>
      </c>
      <c r="T939" s="11">
        <f t="shared" si="87"/>
        <v>41581.839780092596</v>
      </c>
      <c r="U939" t="str">
        <f t="shared" si="88"/>
        <v>2013</v>
      </c>
      <c r="V939" t="str">
        <f t="shared" si="89"/>
        <v>October</v>
      </c>
    </row>
    <row r="940" spans="1:22" ht="60" x14ac:dyDescent="0.2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8007</v>
      </c>
      <c r="O940">
        <f t="shared" si="84"/>
        <v>0.36</v>
      </c>
      <c r="P940">
        <f t="shared" si="85"/>
        <v>25</v>
      </c>
      <c r="Q940" t="s">
        <v>8325</v>
      </c>
      <c r="R940" t="s">
        <v>8328</v>
      </c>
      <c r="S940" s="11">
        <f t="shared" si="86"/>
        <v>41124.479722222226</v>
      </c>
      <c r="T940" s="11">
        <f t="shared" si="87"/>
        <v>41154.479722222226</v>
      </c>
      <c r="U940" t="str">
        <f t="shared" si="88"/>
        <v>2012</v>
      </c>
      <c r="V940" t="str">
        <f t="shared" si="89"/>
        <v>August</v>
      </c>
    </row>
    <row r="941" spans="1:22" ht="75" x14ac:dyDescent="0.2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8007</v>
      </c>
      <c r="O941">
        <f t="shared" si="84"/>
        <v>1.45</v>
      </c>
      <c r="P941">
        <f t="shared" si="85"/>
        <v>20</v>
      </c>
      <c r="Q941" t="s">
        <v>8325</v>
      </c>
      <c r="R941" t="s">
        <v>8328</v>
      </c>
      <c r="S941" s="11">
        <f t="shared" si="86"/>
        <v>41416.763171296298</v>
      </c>
      <c r="T941" s="11">
        <f t="shared" si="87"/>
        <v>41455.831944444442</v>
      </c>
      <c r="U941" t="str">
        <f t="shared" si="88"/>
        <v>2013</v>
      </c>
      <c r="V941" t="str">
        <f t="shared" si="89"/>
        <v>May</v>
      </c>
    </row>
    <row r="942" spans="1:22" ht="75" x14ac:dyDescent="0.2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8002</v>
      </c>
      <c r="O942">
        <f t="shared" si="84"/>
        <v>17.16</v>
      </c>
      <c r="P942">
        <f t="shared" si="85"/>
        <v>110.29</v>
      </c>
      <c r="Q942" t="s">
        <v>8319</v>
      </c>
      <c r="R942" t="s">
        <v>8321</v>
      </c>
      <c r="S942" s="11">
        <f t="shared" si="86"/>
        <v>42182.008402777778</v>
      </c>
      <c r="T942" s="11">
        <f t="shared" si="87"/>
        <v>42227.008402777778</v>
      </c>
      <c r="U942" t="str">
        <f t="shared" si="88"/>
        <v>2015</v>
      </c>
      <c r="V942" t="str">
        <f t="shared" si="89"/>
        <v>June</v>
      </c>
    </row>
    <row r="943" spans="1:22" ht="75" x14ac:dyDescent="0.2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8002</v>
      </c>
      <c r="O943">
        <f t="shared" si="84"/>
        <v>2.3199999999999998</v>
      </c>
      <c r="P943">
        <f t="shared" si="85"/>
        <v>37.450000000000003</v>
      </c>
      <c r="Q943" t="s">
        <v>8319</v>
      </c>
      <c r="R943" t="s">
        <v>8321</v>
      </c>
      <c r="S943" s="11">
        <f t="shared" si="86"/>
        <v>42746.096585648149</v>
      </c>
      <c r="T943" s="11">
        <f t="shared" si="87"/>
        <v>42776.096585648149</v>
      </c>
      <c r="U943" t="str">
        <f t="shared" si="88"/>
        <v>2017</v>
      </c>
      <c r="V943" t="str">
        <f t="shared" si="89"/>
        <v>January</v>
      </c>
    </row>
    <row r="944" spans="1:22" ht="75" x14ac:dyDescent="0.2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8002</v>
      </c>
      <c r="O944">
        <f t="shared" si="84"/>
        <v>8.91</v>
      </c>
      <c r="P944">
        <f t="shared" si="85"/>
        <v>41.75</v>
      </c>
      <c r="Q944" t="s">
        <v>8319</v>
      </c>
      <c r="R944" t="s">
        <v>8321</v>
      </c>
      <c r="S944" s="11">
        <f t="shared" si="86"/>
        <v>42382.843287037031</v>
      </c>
      <c r="T944" s="11">
        <f t="shared" si="87"/>
        <v>42418.843287037031</v>
      </c>
      <c r="U944" t="str">
        <f t="shared" si="88"/>
        <v>2016</v>
      </c>
      <c r="V944" t="str">
        <f t="shared" si="89"/>
        <v>January</v>
      </c>
    </row>
    <row r="945" spans="1:22" ht="45" x14ac:dyDescent="0.2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8002</v>
      </c>
      <c r="O945">
        <f t="shared" si="84"/>
        <v>9.6300000000000008</v>
      </c>
      <c r="P945">
        <f t="shared" si="85"/>
        <v>24.08</v>
      </c>
      <c r="Q945" t="s">
        <v>8319</v>
      </c>
      <c r="R945" t="s">
        <v>8321</v>
      </c>
      <c r="S945" s="11">
        <f t="shared" si="86"/>
        <v>42673.66788194445</v>
      </c>
      <c r="T945" s="11">
        <f t="shared" si="87"/>
        <v>42703.709548611107</v>
      </c>
      <c r="U945" t="str">
        <f t="shared" si="88"/>
        <v>2016</v>
      </c>
      <c r="V945" t="str">
        <f t="shared" si="89"/>
        <v>October</v>
      </c>
    </row>
    <row r="946" spans="1:22" ht="75" x14ac:dyDescent="0.2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8002</v>
      </c>
      <c r="O946">
        <f t="shared" si="84"/>
        <v>13.33</v>
      </c>
      <c r="P946">
        <f t="shared" si="85"/>
        <v>69.41</v>
      </c>
      <c r="Q946" t="s">
        <v>8319</v>
      </c>
      <c r="R946" t="s">
        <v>8321</v>
      </c>
      <c r="S946" s="11">
        <f t="shared" si="86"/>
        <v>42444.583912037036</v>
      </c>
      <c r="T946" s="11">
        <f t="shared" si="87"/>
        <v>42478.583333333328</v>
      </c>
      <c r="U946" t="str">
        <f t="shared" si="88"/>
        <v>2016</v>
      </c>
      <c r="V946" t="str">
        <f t="shared" si="89"/>
        <v>March</v>
      </c>
    </row>
    <row r="947" spans="1:22" ht="60" x14ac:dyDescent="0.2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8002</v>
      </c>
      <c r="O947">
        <f t="shared" si="84"/>
        <v>2.48</v>
      </c>
      <c r="P947">
        <f t="shared" si="85"/>
        <v>155.25</v>
      </c>
      <c r="Q947" t="s">
        <v>8319</v>
      </c>
      <c r="R947" t="s">
        <v>8321</v>
      </c>
      <c r="S947" s="11">
        <f t="shared" si="86"/>
        <v>42732.872986111113</v>
      </c>
      <c r="T947" s="11">
        <f t="shared" si="87"/>
        <v>42784.999305555553</v>
      </c>
      <c r="U947" t="str">
        <f t="shared" si="88"/>
        <v>2016</v>
      </c>
      <c r="V947" t="str">
        <f t="shared" si="89"/>
        <v>December</v>
      </c>
    </row>
    <row r="948" spans="1:22" ht="60" x14ac:dyDescent="0.2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8002</v>
      </c>
      <c r="O948">
        <f t="shared" si="84"/>
        <v>1.91</v>
      </c>
      <c r="P948">
        <f t="shared" si="85"/>
        <v>57.2</v>
      </c>
      <c r="Q948" t="s">
        <v>8319</v>
      </c>
      <c r="R948" t="s">
        <v>8321</v>
      </c>
      <c r="S948" s="11">
        <f t="shared" si="86"/>
        <v>42592.750555555554</v>
      </c>
      <c r="T948" s="11">
        <f t="shared" si="87"/>
        <v>42622.750555555554</v>
      </c>
      <c r="U948" t="str">
        <f t="shared" si="88"/>
        <v>2016</v>
      </c>
      <c r="V948" t="str">
        <f t="shared" si="89"/>
        <v>August</v>
      </c>
    </row>
    <row r="949" spans="1:22" ht="75" x14ac:dyDescent="0.2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8002</v>
      </c>
      <c r="O949">
        <f t="shared" si="84"/>
        <v>0</v>
      </c>
      <c r="P949">
        <f t="shared" si="85"/>
        <v>0</v>
      </c>
      <c r="Q949" t="s">
        <v>8319</v>
      </c>
      <c r="R949" t="s">
        <v>8321</v>
      </c>
      <c r="S949" s="11">
        <f t="shared" si="86"/>
        <v>42491.781319444446</v>
      </c>
      <c r="T949" s="11">
        <f t="shared" si="87"/>
        <v>42551.781319444446</v>
      </c>
      <c r="U949" t="str">
        <f t="shared" si="88"/>
        <v>2016</v>
      </c>
      <c r="V949" t="str">
        <f t="shared" si="89"/>
        <v>May</v>
      </c>
    </row>
    <row r="950" spans="1:22" ht="60" x14ac:dyDescent="0.2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8002</v>
      </c>
      <c r="O950">
        <f t="shared" si="84"/>
        <v>12</v>
      </c>
      <c r="P950">
        <f t="shared" si="85"/>
        <v>60</v>
      </c>
      <c r="Q950" t="s">
        <v>8319</v>
      </c>
      <c r="R950" t="s">
        <v>8321</v>
      </c>
      <c r="S950" s="11">
        <f t="shared" si="86"/>
        <v>42411.828287037039</v>
      </c>
      <c r="T950" s="11">
        <f t="shared" si="87"/>
        <v>42441.828287037039</v>
      </c>
      <c r="U950" t="str">
        <f t="shared" si="88"/>
        <v>2016</v>
      </c>
      <c r="V950" t="str">
        <f t="shared" si="89"/>
        <v>February</v>
      </c>
    </row>
    <row r="951" spans="1:22" ht="60" x14ac:dyDescent="0.2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8002</v>
      </c>
      <c r="O951">
        <f t="shared" si="84"/>
        <v>1.37</v>
      </c>
      <c r="P951">
        <f t="shared" si="85"/>
        <v>39</v>
      </c>
      <c r="Q951" t="s">
        <v>8319</v>
      </c>
      <c r="R951" t="s">
        <v>8321</v>
      </c>
      <c r="S951" s="11">
        <f t="shared" si="86"/>
        <v>42361.043703703705</v>
      </c>
      <c r="T951" s="11">
        <f t="shared" si="87"/>
        <v>42421.043703703705</v>
      </c>
      <c r="U951" t="str">
        <f t="shared" si="88"/>
        <v>2015</v>
      </c>
      <c r="V951" t="str">
        <f t="shared" si="89"/>
        <v>December</v>
      </c>
    </row>
    <row r="952" spans="1:22" ht="60" x14ac:dyDescent="0.2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8002</v>
      </c>
      <c r="O952">
        <f t="shared" si="84"/>
        <v>28.04</v>
      </c>
      <c r="P952">
        <f t="shared" si="85"/>
        <v>58.42</v>
      </c>
      <c r="Q952" t="s">
        <v>8319</v>
      </c>
      <c r="R952" t="s">
        <v>8321</v>
      </c>
      <c r="S952" s="11">
        <f t="shared" si="86"/>
        <v>42356.750706018516</v>
      </c>
      <c r="T952" s="11">
        <f t="shared" si="87"/>
        <v>42386.750706018516</v>
      </c>
      <c r="U952" t="str">
        <f t="shared" si="88"/>
        <v>2015</v>
      </c>
      <c r="V952" t="str">
        <f t="shared" si="89"/>
        <v>December</v>
      </c>
    </row>
    <row r="953" spans="1:22" ht="30" x14ac:dyDescent="0.2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8002</v>
      </c>
      <c r="O953">
        <f t="shared" si="84"/>
        <v>38.39</v>
      </c>
      <c r="P953">
        <f t="shared" si="85"/>
        <v>158.63999999999999</v>
      </c>
      <c r="Q953" t="s">
        <v>8319</v>
      </c>
      <c r="R953" t="s">
        <v>8321</v>
      </c>
      <c r="S953" s="11">
        <f t="shared" si="86"/>
        <v>42480.653611111105</v>
      </c>
      <c r="T953" s="11">
        <f t="shared" si="87"/>
        <v>42525.653611111105</v>
      </c>
      <c r="U953" t="str">
        <f t="shared" si="88"/>
        <v>2016</v>
      </c>
      <c r="V953" t="str">
        <f t="shared" si="89"/>
        <v>April</v>
      </c>
    </row>
    <row r="954" spans="1:22" ht="45" x14ac:dyDescent="0.2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8002</v>
      </c>
      <c r="O954">
        <f t="shared" si="84"/>
        <v>39.94</v>
      </c>
      <c r="P954">
        <f t="shared" si="85"/>
        <v>99.86</v>
      </c>
      <c r="Q954" t="s">
        <v>8319</v>
      </c>
      <c r="R954" t="s">
        <v>8321</v>
      </c>
      <c r="S954" s="11">
        <f t="shared" si="86"/>
        <v>42662.613564814819</v>
      </c>
      <c r="T954" s="11">
        <f t="shared" si="87"/>
        <v>42692.655231481483</v>
      </c>
      <c r="U954" t="str">
        <f t="shared" si="88"/>
        <v>2016</v>
      </c>
      <c r="V954" t="str">
        <f t="shared" si="89"/>
        <v>October</v>
      </c>
    </row>
    <row r="955" spans="1:22" ht="75" x14ac:dyDescent="0.2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8002</v>
      </c>
      <c r="O955">
        <f t="shared" si="84"/>
        <v>0.84</v>
      </c>
      <c r="P955">
        <f t="shared" si="85"/>
        <v>25.2</v>
      </c>
      <c r="Q955" t="s">
        <v>8319</v>
      </c>
      <c r="R955" t="s">
        <v>8321</v>
      </c>
      <c r="S955" s="11">
        <f t="shared" si="86"/>
        <v>41999.164340277777</v>
      </c>
      <c r="T955" s="11">
        <f t="shared" si="87"/>
        <v>42029.164340277777</v>
      </c>
      <c r="U955" t="str">
        <f t="shared" si="88"/>
        <v>2014</v>
      </c>
      <c r="V955" t="str">
        <f t="shared" si="89"/>
        <v>December</v>
      </c>
    </row>
    <row r="956" spans="1:22" ht="60" x14ac:dyDescent="0.2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8002</v>
      </c>
      <c r="O956">
        <f t="shared" si="84"/>
        <v>43.41</v>
      </c>
      <c r="P956">
        <f t="shared" si="85"/>
        <v>89.19</v>
      </c>
      <c r="Q956" t="s">
        <v>8319</v>
      </c>
      <c r="R956" t="s">
        <v>8321</v>
      </c>
      <c r="S956" s="11">
        <f t="shared" si="86"/>
        <v>42194.833784722221</v>
      </c>
      <c r="T956" s="11">
        <f t="shared" si="87"/>
        <v>42236.833784722221</v>
      </c>
      <c r="U956" t="str">
        <f t="shared" si="88"/>
        <v>2015</v>
      </c>
      <c r="V956" t="str">
        <f t="shared" si="89"/>
        <v>July</v>
      </c>
    </row>
    <row r="957" spans="1:22" ht="75" x14ac:dyDescent="0.2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8002</v>
      </c>
      <c r="O957">
        <f t="shared" si="84"/>
        <v>5.66</v>
      </c>
      <c r="P957">
        <f t="shared" si="85"/>
        <v>182.62</v>
      </c>
      <c r="Q957" t="s">
        <v>8319</v>
      </c>
      <c r="R957" t="s">
        <v>8321</v>
      </c>
      <c r="S957" s="11">
        <f t="shared" si="86"/>
        <v>42586.295138888891</v>
      </c>
      <c r="T957" s="11">
        <f t="shared" si="87"/>
        <v>42626.295138888891</v>
      </c>
      <c r="U957" t="str">
        <f t="shared" si="88"/>
        <v>2016</v>
      </c>
      <c r="V957" t="str">
        <f t="shared" si="89"/>
        <v>August</v>
      </c>
    </row>
    <row r="958" spans="1:22" ht="90" x14ac:dyDescent="0.2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8002</v>
      </c>
      <c r="O958">
        <f t="shared" si="84"/>
        <v>1.72</v>
      </c>
      <c r="P958">
        <f t="shared" si="85"/>
        <v>50.65</v>
      </c>
      <c r="Q958" t="s">
        <v>8319</v>
      </c>
      <c r="R958" t="s">
        <v>8321</v>
      </c>
      <c r="S958" s="11">
        <f t="shared" si="86"/>
        <v>42060.913877314815</v>
      </c>
      <c r="T958" s="11">
        <f t="shared" si="87"/>
        <v>42120.872210648144</v>
      </c>
      <c r="U958" t="str">
        <f t="shared" si="88"/>
        <v>2015</v>
      </c>
      <c r="V958" t="str">
        <f t="shared" si="89"/>
        <v>February</v>
      </c>
    </row>
    <row r="959" spans="1:22" ht="60" x14ac:dyDescent="0.2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8002</v>
      </c>
      <c r="O959">
        <f t="shared" si="84"/>
        <v>1.94</v>
      </c>
      <c r="P959">
        <f t="shared" si="85"/>
        <v>33.29</v>
      </c>
      <c r="Q959" t="s">
        <v>8319</v>
      </c>
      <c r="R959" t="s">
        <v>8321</v>
      </c>
      <c r="S959" s="11">
        <f t="shared" si="86"/>
        <v>42660.552465277782</v>
      </c>
      <c r="T959" s="11">
        <f t="shared" si="87"/>
        <v>42691.594131944439</v>
      </c>
      <c r="U959" t="str">
        <f t="shared" si="88"/>
        <v>2016</v>
      </c>
      <c r="V959" t="str">
        <f t="shared" si="89"/>
        <v>October</v>
      </c>
    </row>
    <row r="960" spans="1:22" ht="75" x14ac:dyDescent="0.2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8002</v>
      </c>
      <c r="O960">
        <f t="shared" si="84"/>
        <v>11.33</v>
      </c>
      <c r="P960">
        <f t="shared" si="85"/>
        <v>51.82</v>
      </c>
      <c r="Q960" t="s">
        <v>8319</v>
      </c>
      <c r="R960" t="s">
        <v>8321</v>
      </c>
      <c r="S960" s="11">
        <f t="shared" si="86"/>
        <v>42082.802812499998</v>
      </c>
      <c r="T960" s="11">
        <f t="shared" si="87"/>
        <v>42104.207638888889</v>
      </c>
      <c r="U960" t="str">
        <f t="shared" si="88"/>
        <v>2015</v>
      </c>
      <c r="V960" t="str">
        <f t="shared" si="89"/>
        <v>March</v>
      </c>
    </row>
    <row r="961" spans="1:22" ht="75" x14ac:dyDescent="0.2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8002</v>
      </c>
      <c r="O961">
        <f t="shared" si="84"/>
        <v>38.86</v>
      </c>
      <c r="P961">
        <f t="shared" si="85"/>
        <v>113.63</v>
      </c>
      <c r="Q961" t="s">
        <v>8319</v>
      </c>
      <c r="R961" t="s">
        <v>8321</v>
      </c>
      <c r="S961" s="11">
        <f t="shared" si="86"/>
        <v>41993.174363425926</v>
      </c>
      <c r="T961" s="11">
        <f t="shared" si="87"/>
        <v>42023.174363425926</v>
      </c>
      <c r="U961" t="str">
        <f t="shared" si="88"/>
        <v>2014</v>
      </c>
      <c r="V961" t="str">
        <f t="shared" si="89"/>
        <v>December</v>
      </c>
    </row>
    <row r="962" spans="1:22" ht="60" x14ac:dyDescent="0.2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8002</v>
      </c>
      <c r="O962">
        <f t="shared" si="84"/>
        <v>46.1</v>
      </c>
      <c r="P962">
        <f t="shared" si="85"/>
        <v>136.46</v>
      </c>
      <c r="Q962" t="s">
        <v>8319</v>
      </c>
      <c r="R962" t="s">
        <v>8321</v>
      </c>
      <c r="S962" s="11">
        <f t="shared" si="86"/>
        <v>42766.626793981486</v>
      </c>
      <c r="T962" s="11">
        <f t="shared" si="87"/>
        <v>42808.585127314815</v>
      </c>
      <c r="U962" t="str">
        <f t="shared" si="88"/>
        <v>2017</v>
      </c>
      <c r="V962" t="str">
        <f t="shared" si="89"/>
        <v>January</v>
      </c>
    </row>
    <row r="963" spans="1:22" ht="60" x14ac:dyDescent="0.2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8002</v>
      </c>
      <c r="O963">
        <f t="shared" ref="O963:O1026" si="90">ROUND((E963/D963)*100,2)</f>
        <v>42.19</v>
      </c>
      <c r="P963">
        <f t="shared" ref="P963:P1026" si="91">IF(L963&gt;0,ROUND(E963/L963,2),0)</f>
        <v>364.35</v>
      </c>
      <c r="Q963" t="s">
        <v>8319</v>
      </c>
      <c r="R963" t="s">
        <v>8321</v>
      </c>
      <c r="S963" s="11">
        <f t="shared" ref="S963:S1026" si="92">(((J963/60)/60)/24)+DATE(1970,1,1)</f>
        <v>42740.693692129629</v>
      </c>
      <c r="T963" s="11">
        <f t="shared" ref="T963:T1026" si="93">(((I963/60)/60)/24)+DATE(1970,1,1)</f>
        <v>42786.791666666672</v>
      </c>
      <c r="U963" t="str">
        <f t="shared" ref="U963:U1026" si="94">TEXT(S963,"yyyy")</f>
        <v>2017</v>
      </c>
      <c r="V963" t="str">
        <f t="shared" ref="V963:V1026" si="95">TEXT(S963,"mmmm")</f>
        <v>January</v>
      </c>
    </row>
    <row r="964" spans="1:22" ht="75" x14ac:dyDescent="0.2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8002</v>
      </c>
      <c r="O964">
        <f t="shared" si="90"/>
        <v>28.48</v>
      </c>
      <c r="P964">
        <f t="shared" si="91"/>
        <v>19.239999999999998</v>
      </c>
      <c r="Q964" t="s">
        <v>8319</v>
      </c>
      <c r="R964" t="s">
        <v>8321</v>
      </c>
      <c r="S964" s="11">
        <f t="shared" si="92"/>
        <v>42373.712418981479</v>
      </c>
      <c r="T964" s="11">
        <f t="shared" si="93"/>
        <v>42411.712418981479</v>
      </c>
      <c r="U964" t="str">
        <f t="shared" si="94"/>
        <v>2016</v>
      </c>
      <c r="V964" t="str">
        <f t="shared" si="95"/>
        <v>January</v>
      </c>
    </row>
    <row r="965" spans="1:22" ht="45" x14ac:dyDescent="0.2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8002</v>
      </c>
      <c r="O965">
        <f t="shared" si="90"/>
        <v>1.08</v>
      </c>
      <c r="P965">
        <f t="shared" si="91"/>
        <v>41.89</v>
      </c>
      <c r="Q965" t="s">
        <v>8319</v>
      </c>
      <c r="R965" t="s">
        <v>8321</v>
      </c>
      <c r="S965" s="11">
        <f t="shared" si="92"/>
        <v>42625.635636574079</v>
      </c>
      <c r="T965" s="11">
        <f t="shared" si="93"/>
        <v>42660.635636574079</v>
      </c>
      <c r="U965" t="str">
        <f t="shared" si="94"/>
        <v>2016</v>
      </c>
      <c r="V965" t="str">
        <f t="shared" si="95"/>
        <v>September</v>
      </c>
    </row>
    <row r="966" spans="1:22" ht="75" x14ac:dyDescent="0.2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8002</v>
      </c>
      <c r="O966">
        <f t="shared" si="90"/>
        <v>0.8</v>
      </c>
      <c r="P966">
        <f t="shared" si="91"/>
        <v>30.31</v>
      </c>
      <c r="Q966" t="s">
        <v>8319</v>
      </c>
      <c r="R966" t="s">
        <v>8321</v>
      </c>
      <c r="S966" s="11">
        <f t="shared" si="92"/>
        <v>42208.628692129627</v>
      </c>
      <c r="T966" s="11">
        <f t="shared" si="93"/>
        <v>42248.628692129627</v>
      </c>
      <c r="U966" t="str">
        <f t="shared" si="94"/>
        <v>2015</v>
      </c>
      <c r="V966" t="str">
        <f t="shared" si="95"/>
        <v>July</v>
      </c>
    </row>
    <row r="967" spans="1:22" ht="75" x14ac:dyDescent="0.2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8002</v>
      </c>
      <c r="O967">
        <f t="shared" si="90"/>
        <v>1.19</v>
      </c>
      <c r="P967">
        <f t="shared" si="91"/>
        <v>49.67</v>
      </c>
      <c r="Q967" t="s">
        <v>8319</v>
      </c>
      <c r="R967" t="s">
        <v>8321</v>
      </c>
      <c r="S967" s="11">
        <f t="shared" si="92"/>
        <v>42637.016736111109</v>
      </c>
      <c r="T967" s="11">
        <f t="shared" si="93"/>
        <v>42669.165972222225</v>
      </c>
      <c r="U967" t="str">
        <f t="shared" si="94"/>
        <v>2016</v>
      </c>
      <c r="V967" t="str">
        <f t="shared" si="95"/>
        <v>September</v>
      </c>
    </row>
    <row r="968" spans="1:22" ht="60" x14ac:dyDescent="0.2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8002</v>
      </c>
      <c r="O968">
        <f t="shared" si="90"/>
        <v>14.8</v>
      </c>
      <c r="P968">
        <f t="shared" si="91"/>
        <v>59.2</v>
      </c>
      <c r="Q968" t="s">
        <v>8319</v>
      </c>
      <c r="R968" t="s">
        <v>8321</v>
      </c>
      <c r="S968" s="11">
        <f t="shared" si="92"/>
        <v>42619.635787037041</v>
      </c>
      <c r="T968" s="11">
        <f t="shared" si="93"/>
        <v>42649.635787037041</v>
      </c>
      <c r="U968" t="str">
        <f t="shared" si="94"/>
        <v>2016</v>
      </c>
      <c r="V968" t="str">
        <f t="shared" si="95"/>
        <v>September</v>
      </c>
    </row>
    <row r="969" spans="1:22" ht="60" x14ac:dyDescent="0.2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8002</v>
      </c>
      <c r="O969">
        <f t="shared" si="90"/>
        <v>17.809999999999999</v>
      </c>
      <c r="P969">
        <f t="shared" si="91"/>
        <v>43.98</v>
      </c>
      <c r="Q969" t="s">
        <v>8319</v>
      </c>
      <c r="R969" t="s">
        <v>8321</v>
      </c>
      <c r="S969" s="11">
        <f t="shared" si="92"/>
        <v>42422.254328703704</v>
      </c>
      <c r="T969" s="11">
        <f t="shared" si="93"/>
        <v>42482.21266203704</v>
      </c>
      <c r="U969" t="str">
        <f t="shared" si="94"/>
        <v>2016</v>
      </c>
      <c r="V969" t="str">
        <f t="shared" si="95"/>
        <v>February</v>
      </c>
    </row>
    <row r="970" spans="1:22" ht="75" x14ac:dyDescent="0.2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8002</v>
      </c>
      <c r="O970">
        <f t="shared" si="90"/>
        <v>1.33</v>
      </c>
      <c r="P970">
        <f t="shared" si="91"/>
        <v>26.5</v>
      </c>
      <c r="Q970" t="s">
        <v>8319</v>
      </c>
      <c r="R970" t="s">
        <v>8321</v>
      </c>
      <c r="S970" s="11">
        <f t="shared" si="92"/>
        <v>41836.847615740742</v>
      </c>
      <c r="T970" s="11">
        <f t="shared" si="93"/>
        <v>41866.847615740742</v>
      </c>
      <c r="U970" t="str">
        <f t="shared" si="94"/>
        <v>2014</v>
      </c>
      <c r="V970" t="str">
        <f t="shared" si="95"/>
        <v>July</v>
      </c>
    </row>
    <row r="971" spans="1:22" ht="60" x14ac:dyDescent="0.2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8002</v>
      </c>
      <c r="O971">
        <f t="shared" si="90"/>
        <v>46.67</v>
      </c>
      <c r="P971">
        <f t="shared" si="91"/>
        <v>1272.73</v>
      </c>
      <c r="Q971" t="s">
        <v>8319</v>
      </c>
      <c r="R971" t="s">
        <v>8321</v>
      </c>
      <c r="S971" s="11">
        <f t="shared" si="92"/>
        <v>42742.30332175926</v>
      </c>
      <c r="T971" s="11">
        <f t="shared" si="93"/>
        <v>42775.30332175926</v>
      </c>
      <c r="U971" t="str">
        <f t="shared" si="94"/>
        <v>2017</v>
      </c>
      <c r="V971" t="str">
        <f t="shared" si="95"/>
        <v>January</v>
      </c>
    </row>
    <row r="972" spans="1:22" ht="75" x14ac:dyDescent="0.2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8002</v>
      </c>
      <c r="O972">
        <f t="shared" si="90"/>
        <v>45.92</v>
      </c>
      <c r="P972">
        <f t="shared" si="91"/>
        <v>164</v>
      </c>
      <c r="Q972" t="s">
        <v>8319</v>
      </c>
      <c r="R972" t="s">
        <v>8321</v>
      </c>
      <c r="S972" s="11">
        <f t="shared" si="92"/>
        <v>42721.220520833333</v>
      </c>
      <c r="T972" s="11">
        <f t="shared" si="93"/>
        <v>42758.207638888889</v>
      </c>
      <c r="U972" t="str">
        <f t="shared" si="94"/>
        <v>2016</v>
      </c>
      <c r="V972" t="str">
        <f t="shared" si="95"/>
        <v>December</v>
      </c>
    </row>
    <row r="973" spans="1:22" ht="75" x14ac:dyDescent="0.2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8002</v>
      </c>
      <c r="O973">
        <f t="shared" si="90"/>
        <v>0.23</v>
      </c>
      <c r="P973">
        <f t="shared" si="91"/>
        <v>45.2</v>
      </c>
      <c r="Q973" t="s">
        <v>8319</v>
      </c>
      <c r="R973" t="s">
        <v>8321</v>
      </c>
      <c r="S973" s="11">
        <f t="shared" si="92"/>
        <v>42111.709027777775</v>
      </c>
      <c r="T973" s="11">
        <f t="shared" si="93"/>
        <v>42156.709027777775</v>
      </c>
      <c r="U973" t="str">
        <f t="shared" si="94"/>
        <v>2015</v>
      </c>
      <c r="V973" t="str">
        <f t="shared" si="95"/>
        <v>April</v>
      </c>
    </row>
    <row r="974" spans="1:22" ht="75" x14ac:dyDescent="0.2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8002</v>
      </c>
      <c r="O974">
        <f t="shared" si="90"/>
        <v>34.630000000000003</v>
      </c>
      <c r="P974">
        <f t="shared" si="91"/>
        <v>153.88999999999999</v>
      </c>
      <c r="Q974" t="s">
        <v>8319</v>
      </c>
      <c r="R974" t="s">
        <v>8321</v>
      </c>
      <c r="S974" s="11">
        <f t="shared" si="92"/>
        <v>41856.865717592591</v>
      </c>
      <c r="T974" s="11">
        <f t="shared" si="93"/>
        <v>41886.290972222225</v>
      </c>
      <c r="U974" t="str">
        <f t="shared" si="94"/>
        <v>2014</v>
      </c>
      <c r="V974" t="str">
        <f t="shared" si="95"/>
        <v>August</v>
      </c>
    </row>
    <row r="975" spans="1:22" ht="75" x14ac:dyDescent="0.2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8002</v>
      </c>
      <c r="O975">
        <f t="shared" si="90"/>
        <v>2.06</v>
      </c>
      <c r="P975">
        <f t="shared" si="91"/>
        <v>51.38</v>
      </c>
      <c r="Q975" t="s">
        <v>8319</v>
      </c>
      <c r="R975" t="s">
        <v>8321</v>
      </c>
      <c r="S975" s="11">
        <f t="shared" si="92"/>
        <v>42257.014965277776</v>
      </c>
      <c r="T975" s="11">
        <f t="shared" si="93"/>
        <v>42317.056631944448</v>
      </c>
      <c r="U975" t="str">
        <f t="shared" si="94"/>
        <v>2015</v>
      </c>
      <c r="V975" t="str">
        <f t="shared" si="95"/>
        <v>September</v>
      </c>
    </row>
    <row r="976" spans="1:22" ht="60" x14ac:dyDescent="0.2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8002</v>
      </c>
      <c r="O976">
        <f t="shared" si="90"/>
        <v>0.56000000000000005</v>
      </c>
      <c r="P976">
        <f t="shared" si="91"/>
        <v>93.33</v>
      </c>
      <c r="Q976" t="s">
        <v>8319</v>
      </c>
      <c r="R976" t="s">
        <v>8321</v>
      </c>
      <c r="S976" s="11">
        <f t="shared" si="92"/>
        <v>42424.749490740738</v>
      </c>
      <c r="T976" s="11">
        <f t="shared" si="93"/>
        <v>42454.707824074074</v>
      </c>
      <c r="U976" t="str">
        <f t="shared" si="94"/>
        <v>2016</v>
      </c>
      <c r="V976" t="str">
        <f t="shared" si="95"/>
        <v>February</v>
      </c>
    </row>
    <row r="977" spans="1:22" ht="75" x14ac:dyDescent="0.2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8002</v>
      </c>
      <c r="O977">
        <f t="shared" si="90"/>
        <v>2.61</v>
      </c>
      <c r="P977">
        <f t="shared" si="91"/>
        <v>108.63</v>
      </c>
      <c r="Q977" t="s">
        <v>8319</v>
      </c>
      <c r="R977" t="s">
        <v>8321</v>
      </c>
      <c r="S977" s="11">
        <f t="shared" si="92"/>
        <v>42489.696585648147</v>
      </c>
      <c r="T977" s="11">
        <f t="shared" si="93"/>
        <v>42549.696585648147</v>
      </c>
      <c r="U977" t="str">
        <f t="shared" si="94"/>
        <v>2016</v>
      </c>
      <c r="V977" t="str">
        <f t="shared" si="95"/>
        <v>April</v>
      </c>
    </row>
    <row r="978" spans="1:22" ht="75" x14ac:dyDescent="0.2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8002</v>
      </c>
      <c r="O978">
        <f t="shared" si="90"/>
        <v>1.93</v>
      </c>
      <c r="P978">
        <f t="shared" si="91"/>
        <v>160.5</v>
      </c>
      <c r="Q978" t="s">
        <v>8319</v>
      </c>
      <c r="R978" t="s">
        <v>8321</v>
      </c>
      <c r="S978" s="11">
        <f t="shared" si="92"/>
        <v>42185.058993055558</v>
      </c>
      <c r="T978" s="11">
        <f t="shared" si="93"/>
        <v>42230.058993055558</v>
      </c>
      <c r="U978" t="str">
        <f t="shared" si="94"/>
        <v>2015</v>
      </c>
      <c r="V978" t="str">
        <f t="shared" si="95"/>
        <v>June</v>
      </c>
    </row>
    <row r="979" spans="1:22" ht="75" x14ac:dyDescent="0.2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8002</v>
      </c>
      <c r="O979">
        <f t="shared" si="90"/>
        <v>33.67</v>
      </c>
      <c r="P979">
        <f t="shared" si="91"/>
        <v>75.75</v>
      </c>
      <c r="Q979" t="s">
        <v>8319</v>
      </c>
      <c r="R979" t="s">
        <v>8321</v>
      </c>
      <c r="S979" s="11">
        <f t="shared" si="92"/>
        <v>42391.942094907412</v>
      </c>
      <c r="T979" s="11">
        <f t="shared" si="93"/>
        <v>42421.942094907412</v>
      </c>
      <c r="U979" t="str">
        <f t="shared" si="94"/>
        <v>2016</v>
      </c>
      <c r="V979" t="str">
        <f t="shared" si="95"/>
        <v>January</v>
      </c>
    </row>
    <row r="980" spans="1:22" ht="60" x14ac:dyDescent="0.2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8002</v>
      </c>
      <c r="O980">
        <f t="shared" si="90"/>
        <v>56.26</v>
      </c>
      <c r="P980">
        <f t="shared" si="91"/>
        <v>790.84</v>
      </c>
      <c r="Q980" t="s">
        <v>8319</v>
      </c>
      <c r="R980" t="s">
        <v>8321</v>
      </c>
      <c r="S980" s="11">
        <f t="shared" si="92"/>
        <v>42395.309039351851</v>
      </c>
      <c r="T980" s="11">
        <f t="shared" si="93"/>
        <v>42425.309039351851</v>
      </c>
      <c r="U980" t="str">
        <f t="shared" si="94"/>
        <v>2016</v>
      </c>
      <c r="V980" t="str">
        <f t="shared" si="95"/>
        <v>January</v>
      </c>
    </row>
    <row r="981" spans="1:22" ht="75" x14ac:dyDescent="0.2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8002</v>
      </c>
      <c r="O981">
        <f t="shared" si="90"/>
        <v>82.82</v>
      </c>
      <c r="P981">
        <f t="shared" si="91"/>
        <v>301.94</v>
      </c>
      <c r="Q981" t="s">
        <v>8319</v>
      </c>
      <c r="R981" t="s">
        <v>8321</v>
      </c>
      <c r="S981" s="11">
        <f t="shared" si="92"/>
        <v>42506.416990740734</v>
      </c>
      <c r="T981" s="11">
        <f t="shared" si="93"/>
        <v>42541.790972222225</v>
      </c>
      <c r="U981" t="str">
        <f t="shared" si="94"/>
        <v>2016</v>
      </c>
      <c r="V981" t="str">
        <f t="shared" si="95"/>
        <v>May</v>
      </c>
    </row>
    <row r="982" spans="1:22" ht="75" x14ac:dyDescent="0.2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8002</v>
      </c>
      <c r="O982">
        <f t="shared" si="90"/>
        <v>14.86</v>
      </c>
      <c r="P982">
        <f t="shared" si="91"/>
        <v>47.94</v>
      </c>
      <c r="Q982" t="s">
        <v>8319</v>
      </c>
      <c r="R982" t="s">
        <v>8321</v>
      </c>
      <c r="S982" s="11">
        <f t="shared" si="92"/>
        <v>41928.904189814813</v>
      </c>
      <c r="T982" s="11">
        <f t="shared" si="93"/>
        <v>41973.945856481485</v>
      </c>
      <c r="U982" t="str">
        <f t="shared" si="94"/>
        <v>2014</v>
      </c>
      <c r="V982" t="str">
        <f t="shared" si="95"/>
        <v>October</v>
      </c>
    </row>
    <row r="983" spans="1:22" ht="75" x14ac:dyDescent="0.2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8002</v>
      </c>
      <c r="O983">
        <f t="shared" si="90"/>
        <v>0.01</v>
      </c>
      <c r="P983">
        <f t="shared" si="91"/>
        <v>2.75</v>
      </c>
      <c r="Q983" t="s">
        <v>8319</v>
      </c>
      <c r="R983" t="s">
        <v>8321</v>
      </c>
      <c r="S983" s="11">
        <f t="shared" si="92"/>
        <v>41830.947013888886</v>
      </c>
      <c r="T983" s="11">
        <f t="shared" si="93"/>
        <v>41860.947013888886</v>
      </c>
      <c r="U983" t="str">
        <f t="shared" si="94"/>
        <v>2014</v>
      </c>
      <c r="V983" t="str">
        <f t="shared" si="95"/>
        <v>July</v>
      </c>
    </row>
    <row r="984" spans="1:22" ht="60" x14ac:dyDescent="0.2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8002</v>
      </c>
      <c r="O984">
        <f t="shared" si="90"/>
        <v>0.02</v>
      </c>
      <c r="P984">
        <f t="shared" si="91"/>
        <v>1</v>
      </c>
      <c r="Q984" t="s">
        <v>8319</v>
      </c>
      <c r="R984" t="s">
        <v>8321</v>
      </c>
      <c r="S984" s="11">
        <f t="shared" si="92"/>
        <v>42615.753310185188</v>
      </c>
      <c r="T984" s="11">
        <f t="shared" si="93"/>
        <v>42645.753310185188</v>
      </c>
      <c r="U984" t="str">
        <f t="shared" si="94"/>
        <v>2016</v>
      </c>
      <c r="V984" t="str">
        <f t="shared" si="95"/>
        <v>September</v>
      </c>
    </row>
    <row r="985" spans="1:22" ht="75" x14ac:dyDescent="0.2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8002</v>
      </c>
      <c r="O985">
        <f t="shared" si="90"/>
        <v>29.51</v>
      </c>
      <c r="P985">
        <f t="shared" si="91"/>
        <v>171.79</v>
      </c>
      <c r="Q985" t="s">
        <v>8319</v>
      </c>
      <c r="R985" t="s">
        <v>8321</v>
      </c>
      <c r="S985" s="11">
        <f t="shared" si="92"/>
        <v>42574.667650462965</v>
      </c>
      <c r="T985" s="11">
        <f t="shared" si="93"/>
        <v>42605.870833333334</v>
      </c>
      <c r="U985" t="str">
        <f t="shared" si="94"/>
        <v>2016</v>
      </c>
      <c r="V985" t="str">
        <f t="shared" si="95"/>
        <v>July</v>
      </c>
    </row>
    <row r="986" spans="1:22" ht="90" x14ac:dyDescent="0.2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8002</v>
      </c>
      <c r="O986">
        <f t="shared" si="90"/>
        <v>1.06</v>
      </c>
      <c r="P986">
        <f t="shared" si="91"/>
        <v>35.33</v>
      </c>
      <c r="Q986" t="s">
        <v>8319</v>
      </c>
      <c r="R986" t="s">
        <v>8321</v>
      </c>
      <c r="S986" s="11">
        <f t="shared" si="92"/>
        <v>42061.11583333333</v>
      </c>
      <c r="T986" s="11">
        <f t="shared" si="93"/>
        <v>42091.074166666673</v>
      </c>
      <c r="U986" t="str">
        <f t="shared" si="94"/>
        <v>2015</v>
      </c>
      <c r="V986" t="str">
        <f t="shared" si="95"/>
        <v>February</v>
      </c>
    </row>
    <row r="987" spans="1:22" ht="75" x14ac:dyDescent="0.2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8002</v>
      </c>
      <c r="O987">
        <f t="shared" si="90"/>
        <v>6.29</v>
      </c>
      <c r="P987">
        <f t="shared" si="91"/>
        <v>82.09</v>
      </c>
      <c r="Q987" t="s">
        <v>8319</v>
      </c>
      <c r="R987" t="s">
        <v>8321</v>
      </c>
      <c r="S987" s="11">
        <f t="shared" si="92"/>
        <v>42339.967708333337</v>
      </c>
      <c r="T987" s="11">
        <f t="shared" si="93"/>
        <v>42369.958333333328</v>
      </c>
      <c r="U987" t="str">
        <f t="shared" si="94"/>
        <v>2015</v>
      </c>
      <c r="V987" t="str">
        <f t="shared" si="95"/>
        <v>December</v>
      </c>
    </row>
    <row r="988" spans="1:22" ht="75" x14ac:dyDescent="0.2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8002</v>
      </c>
      <c r="O988">
        <f t="shared" si="90"/>
        <v>12.75</v>
      </c>
      <c r="P988">
        <f t="shared" si="91"/>
        <v>110.87</v>
      </c>
      <c r="Q988" t="s">
        <v>8319</v>
      </c>
      <c r="R988" t="s">
        <v>8321</v>
      </c>
      <c r="S988" s="11">
        <f t="shared" si="92"/>
        <v>42324.767361111109</v>
      </c>
      <c r="T988" s="11">
        <f t="shared" si="93"/>
        <v>42379</v>
      </c>
      <c r="U988" t="str">
        <f t="shared" si="94"/>
        <v>2015</v>
      </c>
      <c r="V988" t="str">
        <f t="shared" si="95"/>
        <v>November</v>
      </c>
    </row>
    <row r="989" spans="1:22" ht="75" x14ac:dyDescent="0.2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8002</v>
      </c>
      <c r="O989">
        <f t="shared" si="90"/>
        <v>13.22</v>
      </c>
      <c r="P989">
        <f t="shared" si="91"/>
        <v>161.22</v>
      </c>
      <c r="Q989" t="s">
        <v>8319</v>
      </c>
      <c r="R989" t="s">
        <v>8321</v>
      </c>
      <c r="S989" s="11">
        <f t="shared" si="92"/>
        <v>41773.294560185182</v>
      </c>
      <c r="T989" s="11">
        <f t="shared" si="93"/>
        <v>41813.294560185182</v>
      </c>
      <c r="U989" t="str">
        <f t="shared" si="94"/>
        <v>2014</v>
      </c>
      <c r="V989" t="str">
        <f t="shared" si="95"/>
        <v>May</v>
      </c>
    </row>
    <row r="990" spans="1:22" ht="75" x14ac:dyDescent="0.2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8002</v>
      </c>
      <c r="O990">
        <f t="shared" si="90"/>
        <v>0</v>
      </c>
      <c r="P990">
        <f t="shared" si="91"/>
        <v>0</v>
      </c>
      <c r="Q990" t="s">
        <v>8319</v>
      </c>
      <c r="R990" t="s">
        <v>8321</v>
      </c>
      <c r="S990" s="11">
        <f t="shared" si="92"/>
        <v>42614.356770833328</v>
      </c>
      <c r="T990" s="11">
        <f t="shared" si="93"/>
        <v>42644.356770833328</v>
      </c>
      <c r="U990" t="str">
        <f t="shared" si="94"/>
        <v>2016</v>
      </c>
      <c r="V990" t="str">
        <f t="shared" si="95"/>
        <v>September</v>
      </c>
    </row>
    <row r="991" spans="1:22" ht="30" x14ac:dyDescent="0.2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8002</v>
      </c>
      <c r="O991">
        <f t="shared" si="90"/>
        <v>16.77</v>
      </c>
      <c r="P991">
        <f t="shared" si="91"/>
        <v>52.41</v>
      </c>
      <c r="Q991" t="s">
        <v>8319</v>
      </c>
      <c r="R991" t="s">
        <v>8321</v>
      </c>
      <c r="S991" s="11">
        <f t="shared" si="92"/>
        <v>42611.933969907404</v>
      </c>
      <c r="T991" s="11">
        <f t="shared" si="93"/>
        <v>42641.933969907404</v>
      </c>
      <c r="U991" t="str">
        <f t="shared" si="94"/>
        <v>2016</v>
      </c>
      <c r="V991" t="str">
        <f t="shared" si="95"/>
        <v>August</v>
      </c>
    </row>
    <row r="992" spans="1:22" ht="75" x14ac:dyDescent="0.2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8002</v>
      </c>
      <c r="O992">
        <f t="shared" si="90"/>
        <v>0.1</v>
      </c>
      <c r="P992">
        <f t="shared" si="91"/>
        <v>13</v>
      </c>
      <c r="Q992" t="s">
        <v>8319</v>
      </c>
      <c r="R992" t="s">
        <v>8321</v>
      </c>
      <c r="S992" s="11">
        <f t="shared" si="92"/>
        <v>41855.784305555557</v>
      </c>
      <c r="T992" s="11">
        <f t="shared" si="93"/>
        <v>41885.784305555557</v>
      </c>
      <c r="U992" t="str">
        <f t="shared" si="94"/>
        <v>2014</v>
      </c>
      <c r="V992" t="str">
        <f t="shared" si="95"/>
        <v>August</v>
      </c>
    </row>
    <row r="993" spans="1:22" ht="90" x14ac:dyDescent="0.2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8002</v>
      </c>
      <c r="O993">
        <f t="shared" si="90"/>
        <v>4.24</v>
      </c>
      <c r="P993">
        <f t="shared" si="91"/>
        <v>30.29</v>
      </c>
      <c r="Q993" t="s">
        <v>8319</v>
      </c>
      <c r="R993" t="s">
        <v>8321</v>
      </c>
      <c r="S993" s="11">
        <f t="shared" si="92"/>
        <v>42538.75680555556</v>
      </c>
      <c r="T993" s="11">
        <f t="shared" si="93"/>
        <v>42563.785416666666</v>
      </c>
      <c r="U993" t="str">
        <f t="shared" si="94"/>
        <v>2016</v>
      </c>
      <c r="V993" t="str">
        <f t="shared" si="95"/>
        <v>June</v>
      </c>
    </row>
    <row r="994" spans="1:22" ht="60" x14ac:dyDescent="0.2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8002</v>
      </c>
      <c r="O994">
        <f t="shared" si="90"/>
        <v>0.47</v>
      </c>
      <c r="P994">
        <f t="shared" si="91"/>
        <v>116.75</v>
      </c>
      <c r="Q994" t="s">
        <v>8319</v>
      </c>
      <c r="R994" t="s">
        <v>8321</v>
      </c>
      <c r="S994" s="11">
        <f t="shared" si="92"/>
        <v>42437.924988425926</v>
      </c>
      <c r="T994" s="11">
        <f t="shared" si="93"/>
        <v>42497.883321759262</v>
      </c>
      <c r="U994" t="str">
        <f t="shared" si="94"/>
        <v>2016</v>
      </c>
      <c r="V994" t="str">
        <f t="shared" si="95"/>
        <v>March</v>
      </c>
    </row>
    <row r="995" spans="1:22" ht="75" x14ac:dyDescent="0.2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8002</v>
      </c>
      <c r="O995">
        <f t="shared" si="90"/>
        <v>25.09</v>
      </c>
      <c r="P995">
        <f t="shared" si="91"/>
        <v>89.6</v>
      </c>
      <c r="Q995" t="s">
        <v>8319</v>
      </c>
      <c r="R995" t="s">
        <v>8321</v>
      </c>
      <c r="S995" s="11">
        <f t="shared" si="92"/>
        <v>42652.964907407411</v>
      </c>
      <c r="T995" s="11">
        <f t="shared" si="93"/>
        <v>42686.208333333328</v>
      </c>
      <c r="U995" t="str">
        <f t="shared" si="94"/>
        <v>2016</v>
      </c>
      <c r="V995" t="str">
        <f t="shared" si="95"/>
        <v>October</v>
      </c>
    </row>
    <row r="996" spans="1:22" ht="105" x14ac:dyDescent="0.2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8002</v>
      </c>
      <c r="O996">
        <f t="shared" si="90"/>
        <v>2.33</v>
      </c>
      <c r="P996">
        <f t="shared" si="91"/>
        <v>424.45</v>
      </c>
      <c r="Q996" t="s">
        <v>8319</v>
      </c>
      <c r="R996" t="s">
        <v>8321</v>
      </c>
      <c r="S996" s="11">
        <f t="shared" si="92"/>
        <v>41921.263078703705</v>
      </c>
      <c r="T996" s="11">
        <f t="shared" si="93"/>
        <v>41973.957638888889</v>
      </c>
      <c r="U996" t="str">
        <f t="shared" si="94"/>
        <v>2014</v>
      </c>
      <c r="V996" t="str">
        <f t="shared" si="95"/>
        <v>October</v>
      </c>
    </row>
    <row r="997" spans="1:22" ht="75" x14ac:dyDescent="0.2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8002</v>
      </c>
      <c r="O997">
        <f t="shared" si="90"/>
        <v>7.26</v>
      </c>
      <c r="P997">
        <f t="shared" si="91"/>
        <v>80.67</v>
      </c>
      <c r="Q997" t="s">
        <v>8319</v>
      </c>
      <c r="R997" t="s">
        <v>8321</v>
      </c>
      <c r="S997" s="11">
        <f t="shared" si="92"/>
        <v>41947.940740740742</v>
      </c>
      <c r="T997" s="11">
        <f t="shared" si="93"/>
        <v>41972.666666666672</v>
      </c>
      <c r="U997" t="str">
        <f t="shared" si="94"/>
        <v>2014</v>
      </c>
      <c r="V997" t="str">
        <f t="shared" si="95"/>
        <v>November</v>
      </c>
    </row>
    <row r="998" spans="1:22" ht="45" x14ac:dyDescent="0.2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8002</v>
      </c>
      <c r="O998">
        <f t="shared" si="90"/>
        <v>1.63</v>
      </c>
      <c r="P998">
        <f t="shared" si="91"/>
        <v>13</v>
      </c>
      <c r="Q998" t="s">
        <v>8319</v>
      </c>
      <c r="R998" t="s">
        <v>8321</v>
      </c>
      <c r="S998" s="11">
        <f t="shared" si="92"/>
        <v>41817.866435185184</v>
      </c>
      <c r="T998" s="11">
        <f t="shared" si="93"/>
        <v>41847.643750000003</v>
      </c>
      <c r="U998" t="str">
        <f t="shared" si="94"/>
        <v>2014</v>
      </c>
      <c r="V998" t="str">
        <f t="shared" si="95"/>
        <v>June</v>
      </c>
    </row>
    <row r="999" spans="1:22" ht="45" x14ac:dyDescent="0.2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8002</v>
      </c>
      <c r="O999">
        <f t="shared" si="90"/>
        <v>1.3</v>
      </c>
      <c r="P999">
        <f t="shared" si="91"/>
        <v>8.1300000000000008</v>
      </c>
      <c r="Q999" t="s">
        <v>8319</v>
      </c>
      <c r="R999" t="s">
        <v>8321</v>
      </c>
      <c r="S999" s="11">
        <f t="shared" si="92"/>
        <v>41941.10297453704</v>
      </c>
      <c r="T999" s="11">
        <f t="shared" si="93"/>
        <v>41971.144641203704</v>
      </c>
      <c r="U999" t="str">
        <f t="shared" si="94"/>
        <v>2014</v>
      </c>
      <c r="V999" t="str">
        <f t="shared" si="95"/>
        <v>October</v>
      </c>
    </row>
    <row r="1000" spans="1:22" ht="60" x14ac:dyDescent="0.2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8002</v>
      </c>
      <c r="O1000">
        <f t="shared" si="90"/>
        <v>58.56</v>
      </c>
      <c r="P1000">
        <f t="shared" si="91"/>
        <v>153.43</v>
      </c>
      <c r="Q1000" t="s">
        <v>8319</v>
      </c>
      <c r="R1000" t="s">
        <v>8321</v>
      </c>
      <c r="S1000" s="11">
        <f t="shared" si="92"/>
        <v>42282.168993055559</v>
      </c>
      <c r="T1000" s="11">
        <f t="shared" si="93"/>
        <v>42327.210659722223</v>
      </c>
      <c r="U1000" t="str">
        <f t="shared" si="94"/>
        <v>2015</v>
      </c>
      <c r="V1000" t="str">
        <f t="shared" si="95"/>
        <v>October</v>
      </c>
    </row>
    <row r="1001" spans="1:22" ht="75" x14ac:dyDescent="0.2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8002</v>
      </c>
      <c r="O1001">
        <f t="shared" si="90"/>
        <v>7.79</v>
      </c>
      <c r="P1001">
        <f t="shared" si="91"/>
        <v>292.08</v>
      </c>
      <c r="Q1001" t="s">
        <v>8319</v>
      </c>
      <c r="R1001" t="s">
        <v>8321</v>
      </c>
      <c r="S1001" s="11">
        <f t="shared" si="92"/>
        <v>41926.29965277778</v>
      </c>
      <c r="T1001" s="11">
        <f t="shared" si="93"/>
        <v>41956.334722222222</v>
      </c>
      <c r="U1001" t="str">
        <f t="shared" si="94"/>
        <v>2014</v>
      </c>
      <c r="V1001" t="str">
        <f t="shared" si="95"/>
        <v>October</v>
      </c>
    </row>
    <row r="1002" spans="1:22" ht="75" x14ac:dyDescent="0.2">
      <c r="A1002">
        <v>1000</v>
      </c>
      <c r="B1002" s="3" t="s">
        <v>8099</v>
      </c>
      <c r="C1002" s="3" t="s">
        <v>4840</v>
      </c>
      <c r="D1002">
        <v>894700</v>
      </c>
      <c r="E1002">
        <v>19824</v>
      </c>
      <c r="F1002" t="s">
        <v>8036</v>
      </c>
      <c r="G1002" t="s">
        <v>7953</v>
      </c>
      <c r="H1002" t="s">
        <v>7975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8002</v>
      </c>
      <c r="O1002">
        <f t="shared" si="90"/>
        <v>2.2200000000000002</v>
      </c>
      <c r="P1002">
        <f t="shared" si="91"/>
        <v>3304</v>
      </c>
      <c r="Q1002" t="s">
        <v>8319</v>
      </c>
      <c r="R1002" t="s">
        <v>8321</v>
      </c>
      <c r="S1002" s="11">
        <f t="shared" si="92"/>
        <v>42749.059722222228</v>
      </c>
      <c r="T1002" s="11">
        <f t="shared" si="93"/>
        <v>42809.018055555556</v>
      </c>
      <c r="U1002" t="str">
        <f t="shared" si="94"/>
        <v>2017</v>
      </c>
      <c r="V1002" t="str">
        <f t="shared" si="95"/>
        <v>January</v>
      </c>
    </row>
    <row r="1003" spans="1:22" ht="90" x14ac:dyDescent="0.2">
      <c r="A1003">
        <v>1001</v>
      </c>
      <c r="B1003" s="3" t="s">
        <v>8100</v>
      </c>
      <c r="C1003" s="3" t="s">
        <v>4841</v>
      </c>
      <c r="D1003">
        <v>5000</v>
      </c>
      <c r="E1003">
        <v>5200</v>
      </c>
      <c r="F1003" t="s">
        <v>8036</v>
      </c>
      <c r="G1003" t="s">
        <v>7954</v>
      </c>
      <c r="H1003" t="s">
        <v>7976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8002</v>
      </c>
      <c r="O1003">
        <f t="shared" si="90"/>
        <v>104</v>
      </c>
      <c r="P1003">
        <f t="shared" si="91"/>
        <v>1300</v>
      </c>
      <c r="Q1003" t="s">
        <v>8319</v>
      </c>
      <c r="R1003" t="s">
        <v>8321</v>
      </c>
      <c r="S1003" s="11">
        <f t="shared" si="92"/>
        <v>42720.720057870371</v>
      </c>
      <c r="T1003" s="11">
        <f t="shared" si="93"/>
        <v>42765.720057870371</v>
      </c>
      <c r="U1003" t="str">
        <f t="shared" si="94"/>
        <v>2016</v>
      </c>
      <c r="V1003" t="str">
        <f t="shared" si="95"/>
        <v>December</v>
      </c>
    </row>
    <row r="1004" spans="1:22" ht="90" x14ac:dyDescent="0.2">
      <c r="A1004">
        <v>1002</v>
      </c>
      <c r="B1004" s="3" t="s">
        <v>8101</v>
      </c>
      <c r="C1004" s="3" t="s">
        <v>4842</v>
      </c>
      <c r="D1004">
        <v>9999</v>
      </c>
      <c r="E1004">
        <v>2960</v>
      </c>
      <c r="F1004" t="s">
        <v>8036</v>
      </c>
      <c r="G1004" t="s">
        <v>7953</v>
      </c>
      <c r="H1004" t="s">
        <v>7975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8002</v>
      </c>
      <c r="O1004">
        <f t="shared" si="90"/>
        <v>29.6</v>
      </c>
      <c r="P1004">
        <f t="shared" si="91"/>
        <v>134.55000000000001</v>
      </c>
      <c r="Q1004" t="s">
        <v>8319</v>
      </c>
      <c r="R1004" t="s">
        <v>8321</v>
      </c>
      <c r="S1004" s="11">
        <f t="shared" si="92"/>
        <v>42325.684189814812</v>
      </c>
      <c r="T1004" s="11">
        <f t="shared" si="93"/>
        <v>42355.249305555553</v>
      </c>
      <c r="U1004" t="str">
        <f t="shared" si="94"/>
        <v>2015</v>
      </c>
      <c r="V1004" t="str">
        <f t="shared" si="95"/>
        <v>November</v>
      </c>
    </row>
    <row r="1005" spans="1:22" ht="90" x14ac:dyDescent="0.2">
      <c r="A1005">
        <v>1003</v>
      </c>
      <c r="B1005" s="3" t="s">
        <v>8102</v>
      </c>
      <c r="C1005" s="3" t="s">
        <v>4843</v>
      </c>
      <c r="D1005">
        <v>20000</v>
      </c>
      <c r="E1005">
        <v>3211</v>
      </c>
      <c r="F1005" t="s">
        <v>8036</v>
      </c>
      <c r="G1005" t="s">
        <v>7959</v>
      </c>
      <c r="H1005" t="s">
        <v>7978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8002</v>
      </c>
      <c r="O1005">
        <f t="shared" si="90"/>
        <v>16.059999999999999</v>
      </c>
      <c r="P1005">
        <f t="shared" si="91"/>
        <v>214.07</v>
      </c>
      <c r="Q1005" t="s">
        <v>8319</v>
      </c>
      <c r="R1005" t="s">
        <v>8321</v>
      </c>
      <c r="S1005" s="11">
        <f t="shared" si="92"/>
        <v>42780.709039351852</v>
      </c>
      <c r="T1005" s="11">
        <f t="shared" si="93"/>
        <v>42810.667372685188</v>
      </c>
      <c r="U1005" t="str">
        <f t="shared" si="94"/>
        <v>2017</v>
      </c>
      <c r="V1005" t="str">
        <f t="shared" si="95"/>
        <v>February</v>
      </c>
    </row>
    <row r="1006" spans="1:22" ht="60" x14ac:dyDescent="0.2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8036</v>
      </c>
      <c r="G1006" t="s">
        <v>7953</v>
      </c>
      <c r="H1006" t="s">
        <v>7975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8002</v>
      </c>
      <c r="O1006">
        <f t="shared" si="90"/>
        <v>82.21</v>
      </c>
      <c r="P1006">
        <f t="shared" si="91"/>
        <v>216.34</v>
      </c>
      <c r="Q1006" t="s">
        <v>8319</v>
      </c>
      <c r="R1006" t="s">
        <v>8321</v>
      </c>
      <c r="S1006" s="11">
        <f t="shared" si="92"/>
        <v>42388.708645833336</v>
      </c>
      <c r="T1006" s="11">
        <f t="shared" si="93"/>
        <v>42418.708645833336</v>
      </c>
      <c r="U1006" t="str">
        <f t="shared" si="94"/>
        <v>2016</v>
      </c>
      <c r="V1006" t="str">
        <f t="shared" si="95"/>
        <v>January</v>
      </c>
    </row>
    <row r="1007" spans="1:22" ht="60" x14ac:dyDescent="0.2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8036</v>
      </c>
      <c r="G1007" t="s">
        <v>7953</v>
      </c>
      <c r="H1007" t="s">
        <v>7975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8002</v>
      </c>
      <c r="O1007">
        <f t="shared" si="90"/>
        <v>75.05</v>
      </c>
      <c r="P1007">
        <f t="shared" si="91"/>
        <v>932.31</v>
      </c>
      <c r="Q1007" t="s">
        <v>8319</v>
      </c>
      <c r="R1007" t="s">
        <v>8321</v>
      </c>
      <c r="S1007" s="11">
        <f t="shared" si="92"/>
        <v>42276.624803240738</v>
      </c>
      <c r="T1007" s="11">
        <f t="shared" si="93"/>
        <v>42307.624803240738</v>
      </c>
      <c r="U1007" t="str">
        <f t="shared" si="94"/>
        <v>2015</v>
      </c>
      <c r="V1007" t="str">
        <f t="shared" si="95"/>
        <v>September</v>
      </c>
    </row>
    <row r="1008" spans="1:22" ht="75" x14ac:dyDescent="0.2">
      <c r="A1008">
        <v>1006</v>
      </c>
      <c r="B1008" s="3" t="s">
        <v>8103</v>
      </c>
      <c r="C1008" s="3" t="s">
        <v>4846</v>
      </c>
      <c r="D1008">
        <v>4000</v>
      </c>
      <c r="E1008">
        <v>234</v>
      </c>
      <c r="F1008" t="s">
        <v>8036</v>
      </c>
      <c r="G1008" t="s">
        <v>7953</v>
      </c>
      <c r="H1008" t="s">
        <v>7975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8002</v>
      </c>
      <c r="O1008">
        <f t="shared" si="90"/>
        <v>5.85</v>
      </c>
      <c r="P1008">
        <f t="shared" si="91"/>
        <v>29.25</v>
      </c>
      <c r="Q1008" t="s">
        <v>8319</v>
      </c>
      <c r="R1008" t="s">
        <v>8321</v>
      </c>
      <c r="S1008" s="11">
        <f t="shared" si="92"/>
        <v>41977.040185185186</v>
      </c>
      <c r="T1008" s="11">
        <f t="shared" si="93"/>
        <v>41985.299305555556</v>
      </c>
      <c r="U1008" t="str">
        <f t="shared" si="94"/>
        <v>2014</v>
      </c>
      <c r="V1008" t="str">
        <f t="shared" si="95"/>
        <v>December</v>
      </c>
    </row>
    <row r="1009" spans="1:22" ht="60" x14ac:dyDescent="0.2">
      <c r="A1009">
        <v>1007</v>
      </c>
      <c r="B1009" s="3" t="s">
        <v>8104</v>
      </c>
      <c r="C1009" s="3" t="s">
        <v>4847</v>
      </c>
      <c r="D1009">
        <v>30000</v>
      </c>
      <c r="E1009">
        <v>13296</v>
      </c>
      <c r="F1009" t="s">
        <v>8036</v>
      </c>
      <c r="G1009" t="s">
        <v>7953</v>
      </c>
      <c r="H1009" t="s">
        <v>7975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8002</v>
      </c>
      <c r="O1009">
        <f t="shared" si="90"/>
        <v>44.32</v>
      </c>
      <c r="P1009">
        <f t="shared" si="91"/>
        <v>174.95</v>
      </c>
      <c r="Q1009" t="s">
        <v>8319</v>
      </c>
      <c r="R1009" t="s">
        <v>8321</v>
      </c>
      <c r="S1009" s="11">
        <f t="shared" si="92"/>
        <v>42676.583599537036</v>
      </c>
      <c r="T1009" s="11">
        <f t="shared" si="93"/>
        <v>42718.6252662037</v>
      </c>
      <c r="U1009" t="str">
        <f t="shared" si="94"/>
        <v>2016</v>
      </c>
      <c r="V1009" t="str">
        <f t="shared" si="95"/>
        <v>November</v>
      </c>
    </row>
    <row r="1010" spans="1:22" ht="75" x14ac:dyDescent="0.2">
      <c r="A1010">
        <v>1008</v>
      </c>
      <c r="B1010" s="3" t="s">
        <v>8105</v>
      </c>
      <c r="C1010" s="3" t="s">
        <v>4848</v>
      </c>
      <c r="D1010">
        <v>93500</v>
      </c>
      <c r="E1010">
        <v>250</v>
      </c>
      <c r="F1010" t="s">
        <v>8036</v>
      </c>
      <c r="G1010" t="s">
        <v>7967</v>
      </c>
      <c r="H1010" t="s">
        <v>7985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8002</v>
      </c>
      <c r="O1010">
        <f t="shared" si="90"/>
        <v>0.27</v>
      </c>
      <c r="P1010">
        <f t="shared" si="91"/>
        <v>250</v>
      </c>
      <c r="Q1010" t="s">
        <v>8319</v>
      </c>
      <c r="R1010" t="s">
        <v>8321</v>
      </c>
      <c r="S1010" s="11">
        <f t="shared" si="92"/>
        <v>42702.809201388889</v>
      </c>
      <c r="T1010" s="11">
        <f t="shared" si="93"/>
        <v>42732.809201388889</v>
      </c>
      <c r="U1010" t="str">
        <f t="shared" si="94"/>
        <v>2016</v>
      </c>
      <c r="V1010" t="str">
        <f t="shared" si="95"/>
        <v>November</v>
      </c>
    </row>
    <row r="1011" spans="1:22" ht="75" x14ac:dyDescent="0.2">
      <c r="A1011">
        <v>1009</v>
      </c>
      <c r="B1011" s="3" t="s">
        <v>8106</v>
      </c>
      <c r="C1011" s="3" t="s">
        <v>4849</v>
      </c>
      <c r="D1011">
        <v>50000</v>
      </c>
      <c r="E1011">
        <v>6565</v>
      </c>
      <c r="F1011" t="s">
        <v>8036</v>
      </c>
      <c r="G1011" t="s">
        <v>7953</v>
      </c>
      <c r="H1011" t="s">
        <v>7975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8002</v>
      </c>
      <c r="O1011">
        <f t="shared" si="90"/>
        <v>13.13</v>
      </c>
      <c r="P1011">
        <f t="shared" si="91"/>
        <v>65</v>
      </c>
      <c r="Q1011" t="s">
        <v>8319</v>
      </c>
      <c r="R1011" t="s">
        <v>8321</v>
      </c>
      <c r="S1011" s="11">
        <f t="shared" si="92"/>
        <v>42510.604699074072</v>
      </c>
      <c r="T1011" s="11">
        <f t="shared" si="93"/>
        <v>42540.604699074072</v>
      </c>
      <c r="U1011" t="str">
        <f t="shared" si="94"/>
        <v>2016</v>
      </c>
      <c r="V1011" t="str">
        <f t="shared" si="95"/>
        <v>May</v>
      </c>
    </row>
    <row r="1012" spans="1:22" ht="75" x14ac:dyDescent="0.2">
      <c r="A1012">
        <v>1010</v>
      </c>
      <c r="B1012" s="3" t="s">
        <v>8107</v>
      </c>
      <c r="C1012" s="3" t="s">
        <v>4850</v>
      </c>
      <c r="D1012">
        <v>115250</v>
      </c>
      <c r="E1012">
        <v>220</v>
      </c>
      <c r="F1012" t="s">
        <v>8036</v>
      </c>
      <c r="G1012" t="s">
        <v>7953</v>
      </c>
      <c r="H1012" t="s">
        <v>7975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8002</v>
      </c>
      <c r="O1012">
        <f t="shared" si="90"/>
        <v>0.19</v>
      </c>
      <c r="P1012">
        <f t="shared" si="91"/>
        <v>55</v>
      </c>
      <c r="Q1012" t="s">
        <v>8319</v>
      </c>
      <c r="R1012" t="s">
        <v>8321</v>
      </c>
      <c r="S1012" s="11">
        <f t="shared" si="92"/>
        <v>42561.829421296294</v>
      </c>
      <c r="T1012" s="11">
        <f t="shared" si="93"/>
        <v>42618.124305555553</v>
      </c>
      <c r="U1012" t="str">
        <f t="shared" si="94"/>
        <v>2016</v>
      </c>
      <c r="V1012" t="str">
        <f t="shared" si="95"/>
        <v>July</v>
      </c>
    </row>
    <row r="1013" spans="1:22" ht="75" x14ac:dyDescent="0.2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8036</v>
      </c>
      <c r="G1013" t="s">
        <v>7953</v>
      </c>
      <c r="H1013" t="s">
        <v>7975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8002</v>
      </c>
      <c r="O1013">
        <f t="shared" si="90"/>
        <v>0.38</v>
      </c>
      <c r="P1013">
        <f t="shared" si="91"/>
        <v>75</v>
      </c>
      <c r="Q1013" t="s">
        <v>8319</v>
      </c>
      <c r="R1013" t="s">
        <v>8321</v>
      </c>
      <c r="S1013" s="11">
        <f t="shared" si="92"/>
        <v>41946.898090277777</v>
      </c>
      <c r="T1013" s="11">
        <f t="shared" si="93"/>
        <v>41991.898090277777</v>
      </c>
      <c r="U1013" t="str">
        <f t="shared" si="94"/>
        <v>2014</v>
      </c>
      <c r="V1013" t="str">
        <f t="shared" si="95"/>
        <v>November</v>
      </c>
    </row>
    <row r="1014" spans="1:22" ht="90" x14ac:dyDescent="0.2">
      <c r="A1014">
        <v>1012</v>
      </c>
      <c r="B1014" s="3" t="s">
        <v>8108</v>
      </c>
      <c r="C1014" s="3" t="s">
        <v>4852</v>
      </c>
      <c r="D1014">
        <v>5000</v>
      </c>
      <c r="E1014">
        <v>1076751.05</v>
      </c>
      <c r="F1014" t="s">
        <v>8036</v>
      </c>
      <c r="G1014" t="s">
        <v>7953</v>
      </c>
      <c r="H1014" t="s">
        <v>7975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8002</v>
      </c>
      <c r="O1014">
        <f t="shared" si="90"/>
        <v>21535.02</v>
      </c>
      <c r="P1014">
        <f t="shared" si="91"/>
        <v>1389.36</v>
      </c>
      <c r="Q1014" t="s">
        <v>8319</v>
      </c>
      <c r="R1014" t="s">
        <v>8321</v>
      </c>
      <c r="S1014" s="11">
        <f t="shared" si="92"/>
        <v>42714.440416666665</v>
      </c>
      <c r="T1014" s="11">
        <f t="shared" si="93"/>
        <v>42759.440416666665</v>
      </c>
      <c r="U1014" t="str">
        <f t="shared" si="94"/>
        <v>2016</v>
      </c>
      <c r="V1014" t="str">
        <f t="shared" si="95"/>
        <v>December</v>
      </c>
    </row>
    <row r="1015" spans="1:22" ht="75" x14ac:dyDescent="0.2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8036</v>
      </c>
      <c r="G1015" t="s">
        <v>7953</v>
      </c>
      <c r="H1015" t="s">
        <v>7975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8002</v>
      </c>
      <c r="O1015">
        <f t="shared" si="90"/>
        <v>34.53</v>
      </c>
      <c r="P1015">
        <f t="shared" si="91"/>
        <v>95.91</v>
      </c>
      <c r="Q1015" t="s">
        <v>8319</v>
      </c>
      <c r="R1015" t="s">
        <v>8321</v>
      </c>
      <c r="S1015" s="11">
        <f t="shared" si="92"/>
        <v>42339.833981481483</v>
      </c>
      <c r="T1015" s="11">
        <f t="shared" si="93"/>
        <v>42367.833333333328</v>
      </c>
      <c r="U1015" t="str">
        <f t="shared" si="94"/>
        <v>2015</v>
      </c>
      <c r="V1015" t="str">
        <f t="shared" si="95"/>
        <v>December</v>
      </c>
    </row>
    <row r="1016" spans="1:22" ht="60" x14ac:dyDescent="0.2">
      <c r="A1016">
        <v>1014</v>
      </c>
      <c r="B1016" s="3" t="s">
        <v>8109</v>
      </c>
      <c r="C1016" s="3" t="s">
        <v>4854</v>
      </c>
      <c r="D1016">
        <v>10000</v>
      </c>
      <c r="E1016">
        <v>3060</v>
      </c>
      <c r="F1016" t="s">
        <v>8036</v>
      </c>
      <c r="G1016" t="s">
        <v>7953</v>
      </c>
      <c r="H1016" t="s">
        <v>7975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8002</v>
      </c>
      <c r="O1016">
        <f t="shared" si="90"/>
        <v>30.6</v>
      </c>
      <c r="P1016">
        <f t="shared" si="91"/>
        <v>191.25</v>
      </c>
      <c r="Q1016" t="s">
        <v>8319</v>
      </c>
      <c r="R1016" t="s">
        <v>8321</v>
      </c>
      <c r="S1016" s="11">
        <f t="shared" si="92"/>
        <v>41955.002488425926</v>
      </c>
      <c r="T1016" s="11">
        <f t="shared" si="93"/>
        <v>42005.002488425926</v>
      </c>
      <c r="U1016" t="str">
        <f t="shared" si="94"/>
        <v>2014</v>
      </c>
      <c r="V1016" t="str">
        <f t="shared" si="95"/>
        <v>November</v>
      </c>
    </row>
    <row r="1017" spans="1:22" ht="60" x14ac:dyDescent="0.2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8036</v>
      </c>
      <c r="G1017" t="s">
        <v>7969</v>
      </c>
      <c r="H1017" t="s">
        <v>7986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8002</v>
      </c>
      <c r="O1017">
        <f t="shared" si="90"/>
        <v>2.67</v>
      </c>
      <c r="P1017">
        <f t="shared" si="91"/>
        <v>40</v>
      </c>
      <c r="Q1017" t="s">
        <v>8319</v>
      </c>
      <c r="R1017" t="s">
        <v>8321</v>
      </c>
      <c r="S1017" s="11">
        <f t="shared" si="92"/>
        <v>42303.878414351857</v>
      </c>
      <c r="T1017" s="11">
        <f t="shared" si="93"/>
        <v>42333.920081018514</v>
      </c>
      <c r="U1017" t="str">
        <f t="shared" si="94"/>
        <v>2015</v>
      </c>
      <c r="V1017" t="str">
        <f t="shared" si="95"/>
        <v>October</v>
      </c>
    </row>
    <row r="1018" spans="1:22" ht="75" x14ac:dyDescent="0.2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8036</v>
      </c>
      <c r="G1018" t="s">
        <v>7953</v>
      </c>
      <c r="H1018" t="s">
        <v>7975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8002</v>
      </c>
      <c r="O1018">
        <f t="shared" si="90"/>
        <v>2.84</v>
      </c>
      <c r="P1018">
        <f t="shared" si="91"/>
        <v>74.790000000000006</v>
      </c>
      <c r="Q1018" t="s">
        <v>8319</v>
      </c>
      <c r="R1018" t="s">
        <v>8321</v>
      </c>
      <c r="S1018" s="11">
        <f t="shared" si="92"/>
        <v>42422.107129629629</v>
      </c>
      <c r="T1018" s="11">
        <f t="shared" si="93"/>
        <v>42467.065462962957</v>
      </c>
      <c r="U1018" t="str">
        <f t="shared" si="94"/>
        <v>2016</v>
      </c>
      <c r="V1018" t="str">
        <f t="shared" si="95"/>
        <v>February</v>
      </c>
    </row>
    <row r="1019" spans="1:22" ht="75" x14ac:dyDescent="0.2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8036</v>
      </c>
      <c r="G1019" t="s">
        <v>7953</v>
      </c>
      <c r="H1019" t="s">
        <v>7975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8002</v>
      </c>
      <c r="O1019">
        <f t="shared" si="90"/>
        <v>22.88</v>
      </c>
      <c r="P1019">
        <f t="shared" si="91"/>
        <v>161.12</v>
      </c>
      <c r="Q1019" t="s">
        <v>8319</v>
      </c>
      <c r="R1019" t="s">
        <v>8321</v>
      </c>
      <c r="S1019" s="11">
        <f t="shared" si="92"/>
        <v>42289.675173611111</v>
      </c>
      <c r="T1019" s="11">
        <f t="shared" si="93"/>
        <v>42329.716840277775</v>
      </c>
      <c r="U1019" t="str">
        <f t="shared" si="94"/>
        <v>2015</v>
      </c>
      <c r="V1019" t="str">
        <f t="shared" si="95"/>
        <v>October</v>
      </c>
    </row>
    <row r="1020" spans="1:22" ht="60" x14ac:dyDescent="0.2">
      <c r="A1020">
        <v>1018</v>
      </c>
      <c r="B1020" s="3" t="s">
        <v>8110</v>
      </c>
      <c r="C1020" s="3" t="s">
        <v>4858</v>
      </c>
      <c r="D1020">
        <v>20000</v>
      </c>
      <c r="E1020">
        <v>621</v>
      </c>
      <c r="F1020" t="s">
        <v>8036</v>
      </c>
      <c r="G1020" t="s">
        <v>7953</v>
      </c>
      <c r="H1020" t="s">
        <v>7975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8002</v>
      </c>
      <c r="O1020">
        <f t="shared" si="90"/>
        <v>3.11</v>
      </c>
      <c r="P1020">
        <f t="shared" si="91"/>
        <v>88.71</v>
      </c>
      <c r="Q1020" t="s">
        <v>8319</v>
      </c>
      <c r="R1020" t="s">
        <v>8321</v>
      </c>
      <c r="S1020" s="11">
        <f t="shared" si="92"/>
        <v>42535.492280092592</v>
      </c>
      <c r="T1020" s="11">
        <f t="shared" si="93"/>
        <v>42565.492280092592</v>
      </c>
      <c r="U1020" t="str">
        <f t="shared" si="94"/>
        <v>2016</v>
      </c>
      <c r="V1020" t="str">
        <f t="shared" si="95"/>
        <v>June</v>
      </c>
    </row>
    <row r="1021" spans="1:22" ht="75" x14ac:dyDescent="0.2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8036</v>
      </c>
      <c r="G1021" t="s">
        <v>7953</v>
      </c>
      <c r="H1021" t="s">
        <v>7975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8002</v>
      </c>
      <c r="O1021">
        <f t="shared" si="90"/>
        <v>47.33</v>
      </c>
      <c r="P1021">
        <f t="shared" si="91"/>
        <v>53.25</v>
      </c>
      <c r="Q1021" t="s">
        <v>8319</v>
      </c>
      <c r="R1021" t="s">
        <v>8321</v>
      </c>
      <c r="S1021" s="11">
        <f t="shared" si="92"/>
        <v>42009.973946759259</v>
      </c>
      <c r="T1021" s="11">
        <f t="shared" si="93"/>
        <v>42039.973946759259</v>
      </c>
      <c r="U1021" t="str">
        <f t="shared" si="94"/>
        <v>2015</v>
      </c>
      <c r="V1021" t="str">
        <f t="shared" si="95"/>
        <v>January</v>
      </c>
    </row>
    <row r="1022" spans="1:22" ht="75" x14ac:dyDescent="0.2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8009</v>
      </c>
      <c r="O1022">
        <f t="shared" si="90"/>
        <v>205.55</v>
      </c>
      <c r="P1022">
        <f t="shared" si="91"/>
        <v>106.2</v>
      </c>
      <c r="Q1022" t="s">
        <v>8325</v>
      </c>
      <c r="R1022" t="s">
        <v>8330</v>
      </c>
      <c r="S1022" s="11">
        <f t="shared" si="92"/>
        <v>42127.069548611107</v>
      </c>
      <c r="T1022" s="11">
        <f t="shared" si="93"/>
        <v>42157.032638888893</v>
      </c>
      <c r="U1022" t="str">
        <f t="shared" si="94"/>
        <v>2015</v>
      </c>
      <c r="V1022" t="str">
        <f t="shared" si="95"/>
        <v>May</v>
      </c>
    </row>
    <row r="1023" spans="1:22" ht="60" x14ac:dyDescent="0.2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8009</v>
      </c>
      <c r="O1023">
        <f t="shared" si="90"/>
        <v>351.8</v>
      </c>
      <c r="P1023">
        <f t="shared" si="91"/>
        <v>22.08</v>
      </c>
      <c r="Q1023" t="s">
        <v>8325</v>
      </c>
      <c r="R1023" t="s">
        <v>8330</v>
      </c>
      <c r="S1023" s="11">
        <f t="shared" si="92"/>
        <v>42271.251979166671</v>
      </c>
      <c r="T1023" s="11">
        <f t="shared" si="93"/>
        <v>42294.166666666672</v>
      </c>
      <c r="U1023" t="str">
        <f t="shared" si="94"/>
        <v>2015</v>
      </c>
      <c r="V1023" t="str">
        <f t="shared" si="95"/>
        <v>September</v>
      </c>
    </row>
    <row r="1024" spans="1:22" ht="45" x14ac:dyDescent="0.2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8009</v>
      </c>
      <c r="O1024">
        <f t="shared" si="90"/>
        <v>114.9</v>
      </c>
      <c r="P1024">
        <f t="shared" si="91"/>
        <v>31.05</v>
      </c>
      <c r="Q1024" t="s">
        <v>8325</v>
      </c>
      <c r="R1024" t="s">
        <v>8330</v>
      </c>
      <c r="S1024" s="11">
        <f t="shared" si="92"/>
        <v>42111.646724537044</v>
      </c>
      <c r="T1024" s="11">
        <f t="shared" si="93"/>
        <v>42141.646724537044</v>
      </c>
      <c r="U1024" t="str">
        <f t="shared" si="94"/>
        <v>2015</v>
      </c>
      <c r="V1024" t="str">
        <f t="shared" si="95"/>
        <v>April</v>
      </c>
    </row>
    <row r="1025" spans="1:22" ht="60" x14ac:dyDescent="0.2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8009</v>
      </c>
      <c r="O1025">
        <f t="shared" si="90"/>
        <v>237.15</v>
      </c>
      <c r="P1025">
        <f t="shared" si="91"/>
        <v>36.21</v>
      </c>
      <c r="Q1025" t="s">
        <v>8325</v>
      </c>
      <c r="R1025" t="s">
        <v>8330</v>
      </c>
      <c r="S1025" s="11">
        <f t="shared" si="92"/>
        <v>42145.919687500005</v>
      </c>
      <c r="T1025" s="11">
        <f t="shared" si="93"/>
        <v>42175.919687500005</v>
      </c>
      <c r="U1025" t="str">
        <f t="shared" si="94"/>
        <v>2015</v>
      </c>
      <c r="V1025" t="str">
        <f t="shared" si="95"/>
        <v>May</v>
      </c>
    </row>
    <row r="1026" spans="1:22" ht="60" x14ac:dyDescent="0.2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8009</v>
      </c>
      <c r="O1026">
        <f t="shared" si="90"/>
        <v>118.64</v>
      </c>
      <c r="P1026">
        <f t="shared" si="91"/>
        <v>388.98</v>
      </c>
      <c r="Q1026" t="s">
        <v>8325</v>
      </c>
      <c r="R1026" t="s">
        <v>8330</v>
      </c>
      <c r="S1026" s="11">
        <f t="shared" si="92"/>
        <v>42370.580590277779</v>
      </c>
      <c r="T1026" s="11">
        <f t="shared" si="93"/>
        <v>42400.580590277779</v>
      </c>
      <c r="U1026" t="str">
        <f t="shared" si="94"/>
        <v>2016</v>
      </c>
      <c r="V1026" t="str">
        <f t="shared" si="95"/>
        <v>January</v>
      </c>
    </row>
    <row r="1027" spans="1:22" ht="45" x14ac:dyDescent="0.2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8009</v>
      </c>
      <c r="O1027">
        <f t="shared" ref="O1027:O1090" si="96">ROUND((E1027/D1027)*100,2)</f>
        <v>109.93</v>
      </c>
      <c r="P1027">
        <f t="shared" ref="P1027:P1090" si="97">IF(L1027&gt;0,ROUND(E1027/L1027,2),0)</f>
        <v>71.849999999999994</v>
      </c>
      <c r="Q1027" t="s">
        <v>8325</v>
      </c>
      <c r="R1027" t="s">
        <v>8330</v>
      </c>
      <c r="S1027" s="11">
        <f t="shared" ref="S1027:S1090" si="98">(((J1027/60)/60)/24)+DATE(1970,1,1)</f>
        <v>42049.833761574075</v>
      </c>
      <c r="T1027" s="11">
        <f t="shared" ref="T1027:T1090" si="99">(((I1027/60)/60)/24)+DATE(1970,1,1)</f>
        <v>42079.792094907403</v>
      </c>
      <c r="U1027" t="str">
        <f t="shared" ref="U1027:U1090" si="100">TEXT(S1027,"yyyy")</f>
        <v>2015</v>
      </c>
      <c r="V1027" t="str">
        <f t="shared" ref="V1027:V1090" si="101">TEXT(S1027,"mmmm")</f>
        <v>February</v>
      </c>
    </row>
    <row r="1028" spans="1:22" ht="75" x14ac:dyDescent="0.2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8009</v>
      </c>
      <c r="O1028">
        <f t="shared" si="96"/>
        <v>100.01</v>
      </c>
      <c r="P1028">
        <f t="shared" si="97"/>
        <v>57.38</v>
      </c>
      <c r="Q1028" t="s">
        <v>8325</v>
      </c>
      <c r="R1028" t="s">
        <v>8330</v>
      </c>
      <c r="S1028" s="11">
        <f t="shared" si="98"/>
        <v>42426.407592592594</v>
      </c>
      <c r="T1028" s="11">
        <f t="shared" si="99"/>
        <v>42460.365925925929</v>
      </c>
      <c r="U1028" t="str">
        <f t="shared" si="100"/>
        <v>2016</v>
      </c>
      <c r="V1028" t="str">
        <f t="shared" si="101"/>
        <v>February</v>
      </c>
    </row>
    <row r="1029" spans="1:22" ht="75" x14ac:dyDescent="0.2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8009</v>
      </c>
      <c r="O1029">
        <f t="shared" si="96"/>
        <v>103.09</v>
      </c>
      <c r="P1029">
        <f t="shared" si="97"/>
        <v>69.67</v>
      </c>
      <c r="Q1029" t="s">
        <v>8325</v>
      </c>
      <c r="R1029" t="s">
        <v>8330</v>
      </c>
      <c r="S1029" s="11">
        <f t="shared" si="98"/>
        <v>41905.034108796295</v>
      </c>
      <c r="T1029" s="11">
        <f t="shared" si="99"/>
        <v>41935.034108796295</v>
      </c>
      <c r="U1029" t="str">
        <f t="shared" si="100"/>
        <v>2014</v>
      </c>
      <c r="V1029" t="str">
        <f t="shared" si="101"/>
        <v>September</v>
      </c>
    </row>
    <row r="1030" spans="1:22" ht="75" x14ac:dyDescent="0.2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8009</v>
      </c>
      <c r="O1030">
        <f t="shared" si="96"/>
        <v>117.27</v>
      </c>
      <c r="P1030">
        <f t="shared" si="97"/>
        <v>45.99</v>
      </c>
      <c r="Q1030" t="s">
        <v>8325</v>
      </c>
      <c r="R1030" t="s">
        <v>8330</v>
      </c>
      <c r="S1030" s="11">
        <f t="shared" si="98"/>
        <v>42755.627372685187</v>
      </c>
      <c r="T1030" s="11">
        <f t="shared" si="99"/>
        <v>42800.833333333328</v>
      </c>
      <c r="U1030" t="str">
        <f t="shared" si="100"/>
        <v>2017</v>
      </c>
      <c r="V1030" t="str">
        <f t="shared" si="101"/>
        <v>January</v>
      </c>
    </row>
    <row r="1031" spans="1:22" ht="45" x14ac:dyDescent="0.2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8009</v>
      </c>
      <c r="O1031">
        <f t="shared" si="96"/>
        <v>111.76</v>
      </c>
      <c r="P1031">
        <f t="shared" si="97"/>
        <v>79.260000000000005</v>
      </c>
      <c r="Q1031" t="s">
        <v>8325</v>
      </c>
      <c r="R1031" t="s">
        <v>8330</v>
      </c>
      <c r="S1031" s="11">
        <f t="shared" si="98"/>
        <v>42044.711886574078</v>
      </c>
      <c r="T1031" s="11">
        <f t="shared" si="99"/>
        <v>42098.915972222225</v>
      </c>
      <c r="U1031" t="str">
        <f t="shared" si="100"/>
        <v>2015</v>
      </c>
      <c r="V1031" t="str">
        <f t="shared" si="101"/>
        <v>February</v>
      </c>
    </row>
    <row r="1032" spans="1:22" ht="30" x14ac:dyDescent="0.2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8009</v>
      </c>
      <c r="O1032">
        <f t="shared" si="96"/>
        <v>342.1</v>
      </c>
      <c r="P1032">
        <f t="shared" si="97"/>
        <v>43.03</v>
      </c>
      <c r="Q1032" t="s">
        <v>8325</v>
      </c>
      <c r="R1032" t="s">
        <v>8330</v>
      </c>
      <c r="S1032" s="11">
        <f t="shared" si="98"/>
        <v>42611.483206018514</v>
      </c>
      <c r="T1032" s="11">
        <f t="shared" si="99"/>
        <v>42625.483206018514</v>
      </c>
      <c r="U1032" t="str">
        <f t="shared" si="100"/>
        <v>2016</v>
      </c>
      <c r="V1032" t="str">
        <f t="shared" si="101"/>
        <v>August</v>
      </c>
    </row>
    <row r="1033" spans="1:22" ht="75" x14ac:dyDescent="0.2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8009</v>
      </c>
      <c r="O1033">
        <f t="shared" si="96"/>
        <v>107.4</v>
      </c>
      <c r="P1033">
        <f t="shared" si="97"/>
        <v>108.48</v>
      </c>
      <c r="Q1033" t="s">
        <v>8325</v>
      </c>
      <c r="R1033" t="s">
        <v>8330</v>
      </c>
      <c r="S1033" s="11">
        <f t="shared" si="98"/>
        <v>42324.764004629629</v>
      </c>
      <c r="T1033" s="11">
        <f t="shared" si="99"/>
        <v>42354.764004629629</v>
      </c>
      <c r="U1033" t="str">
        <f t="shared" si="100"/>
        <v>2015</v>
      </c>
      <c r="V1033" t="str">
        <f t="shared" si="101"/>
        <v>November</v>
      </c>
    </row>
    <row r="1034" spans="1:22" ht="45" x14ac:dyDescent="0.2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8009</v>
      </c>
      <c r="O1034">
        <f t="shared" si="96"/>
        <v>108.5</v>
      </c>
      <c r="P1034">
        <f t="shared" si="97"/>
        <v>61.03</v>
      </c>
      <c r="Q1034" t="s">
        <v>8325</v>
      </c>
      <c r="R1034" t="s">
        <v>8330</v>
      </c>
      <c r="S1034" s="11">
        <f t="shared" si="98"/>
        <v>42514.666956018518</v>
      </c>
      <c r="T1034" s="11">
        <f t="shared" si="99"/>
        <v>42544.666956018518</v>
      </c>
      <c r="U1034" t="str">
        <f t="shared" si="100"/>
        <v>2016</v>
      </c>
      <c r="V1034" t="str">
        <f t="shared" si="101"/>
        <v>May</v>
      </c>
    </row>
    <row r="1035" spans="1:22" ht="75" x14ac:dyDescent="0.2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8009</v>
      </c>
      <c r="O1035">
        <f t="shared" si="96"/>
        <v>102.86</v>
      </c>
      <c r="P1035">
        <f t="shared" si="97"/>
        <v>50.59</v>
      </c>
      <c r="Q1035" t="s">
        <v>8325</v>
      </c>
      <c r="R1035" t="s">
        <v>8330</v>
      </c>
      <c r="S1035" s="11">
        <f t="shared" si="98"/>
        <v>42688.732407407413</v>
      </c>
      <c r="T1035" s="11">
        <f t="shared" si="99"/>
        <v>42716.732407407413</v>
      </c>
      <c r="U1035" t="str">
        <f t="shared" si="100"/>
        <v>2016</v>
      </c>
      <c r="V1035" t="str">
        <f t="shared" si="101"/>
        <v>November</v>
      </c>
    </row>
    <row r="1036" spans="1:22" ht="75" x14ac:dyDescent="0.2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8009</v>
      </c>
      <c r="O1036">
        <f t="shared" si="96"/>
        <v>130</v>
      </c>
      <c r="P1036">
        <f t="shared" si="97"/>
        <v>39.159999999999997</v>
      </c>
      <c r="Q1036" t="s">
        <v>8325</v>
      </c>
      <c r="R1036" t="s">
        <v>8330</v>
      </c>
      <c r="S1036" s="11">
        <f t="shared" si="98"/>
        <v>42555.166712962964</v>
      </c>
      <c r="T1036" s="11">
        <f t="shared" si="99"/>
        <v>42587.165972222225</v>
      </c>
      <c r="U1036" t="str">
        <f t="shared" si="100"/>
        <v>2016</v>
      </c>
      <c r="V1036" t="str">
        <f t="shared" si="101"/>
        <v>July</v>
      </c>
    </row>
    <row r="1037" spans="1:22" ht="60" x14ac:dyDescent="0.2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8009</v>
      </c>
      <c r="O1037">
        <f t="shared" si="96"/>
        <v>107.65</v>
      </c>
      <c r="P1037">
        <f t="shared" si="97"/>
        <v>65.16</v>
      </c>
      <c r="Q1037" t="s">
        <v>8325</v>
      </c>
      <c r="R1037" t="s">
        <v>8330</v>
      </c>
      <c r="S1037" s="11">
        <f t="shared" si="98"/>
        <v>42016.641435185185</v>
      </c>
      <c r="T1037" s="11">
        <f t="shared" si="99"/>
        <v>42046.641435185185</v>
      </c>
      <c r="U1037" t="str">
        <f t="shared" si="100"/>
        <v>2015</v>
      </c>
      <c r="V1037" t="str">
        <f t="shared" si="101"/>
        <v>January</v>
      </c>
    </row>
    <row r="1038" spans="1:22" ht="60" x14ac:dyDescent="0.2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8009</v>
      </c>
      <c r="O1038">
        <f t="shared" si="96"/>
        <v>112.36</v>
      </c>
      <c r="P1038">
        <f t="shared" si="97"/>
        <v>23.96</v>
      </c>
      <c r="Q1038" t="s">
        <v>8325</v>
      </c>
      <c r="R1038" t="s">
        <v>8330</v>
      </c>
      <c r="S1038" s="11">
        <f t="shared" si="98"/>
        <v>41249.448958333334</v>
      </c>
      <c r="T1038" s="11">
        <f t="shared" si="99"/>
        <v>41281.333333333336</v>
      </c>
      <c r="U1038" t="str">
        <f t="shared" si="100"/>
        <v>2012</v>
      </c>
      <c r="V1038" t="str">
        <f t="shared" si="101"/>
        <v>December</v>
      </c>
    </row>
    <row r="1039" spans="1:22" ht="75" x14ac:dyDescent="0.2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8009</v>
      </c>
      <c r="O1039">
        <f t="shared" si="96"/>
        <v>102.1</v>
      </c>
      <c r="P1039">
        <f t="shared" si="97"/>
        <v>48.62</v>
      </c>
      <c r="Q1039" t="s">
        <v>8325</v>
      </c>
      <c r="R1039" t="s">
        <v>8330</v>
      </c>
      <c r="S1039" s="11">
        <f t="shared" si="98"/>
        <v>42119.822476851856</v>
      </c>
      <c r="T1039" s="11">
        <f t="shared" si="99"/>
        <v>42142.208333333328</v>
      </c>
      <c r="U1039" t="str">
        <f t="shared" si="100"/>
        <v>2015</v>
      </c>
      <c r="V1039" t="str">
        <f t="shared" si="101"/>
        <v>April</v>
      </c>
    </row>
    <row r="1040" spans="1:22" ht="75" x14ac:dyDescent="0.2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8009</v>
      </c>
      <c r="O1040">
        <f t="shared" si="96"/>
        <v>145.33000000000001</v>
      </c>
      <c r="P1040">
        <f t="shared" si="97"/>
        <v>35.74</v>
      </c>
      <c r="Q1040" t="s">
        <v>8325</v>
      </c>
      <c r="R1040" t="s">
        <v>8330</v>
      </c>
      <c r="S1040" s="11">
        <f t="shared" si="98"/>
        <v>42418.231747685189</v>
      </c>
      <c r="T1040" s="11">
        <f t="shared" si="99"/>
        <v>42448.190081018518</v>
      </c>
      <c r="U1040" t="str">
        <f t="shared" si="100"/>
        <v>2016</v>
      </c>
      <c r="V1040" t="str">
        <f t="shared" si="101"/>
        <v>February</v>
      </c>
    </row>
    <row r="1041" spans="1:22" ht="75" x14ac:dyDescent="0.2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8009</v>
      </c>
      <c r="O1041">
        <f t="shared" si="96"/>
        <v>128.19999999999999</v>
      </c>
      <c r="P1041">
        <f t="shared" si="97"/>
        <v>21.37</v>
      </c>
      <c r="Q1041" t="s">
        <v>8325</v>
      </c>
      <c r="R1041" t="s">
        <v>8330</v>
      </c>
      <c r="S1041" s="11">
        <f t="shared" si="98"/>
        <v>42692.109328703707</v>
      </c>
      <c r="T1041" s="11">
        <f t="shared" si="99"/>
        <v>42717.332638888889</v>
      </c>
      <c r="U1041" t="str">
        <f t="shared" si="100"/>
        <v>2016</v>
      </c>
      <c r="V1041" t="str">
        <f t="shared" si="101"/>
        <v>November</v>
      </c>
    </row>
    <row r="1042" spans="1:22" ht="75" x14ac:dyDescent="0.2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8036</v>
      </c>
      <c r="G1042" t="s">
        <v>7953</v>
      </c>
      <c r="H1042" t="s">
        <v>7975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8010</v>
      </c>
      <c r="O1042">
        <f t="shared" si="96"/>
        <v>0.28999999999999998</v>
      </c>
      <c r="P1042">
        <f t="shared" si="97"/>
        <v>250</v>
      </c>
      <c r="Q1042" t="s">
        <v>8331</v>
      </c>
      <c r="R1042" t="s">
        <v>8332</v>
      </c>
      <c r="S1042" s="11">
        <f t="shared" si="98"/>
        <v>42579.708437499998</v>
      </c>
      <c r="T1042" s="11">
        <f t="shared" si="99"/>
        <v>42609.708437499998</v>
      </c>
      <c r="U1042" t="str">
        <f t="shared" si="100"/>
        <v>2016</v>
      </c>
      <c r="V1042" t="str">
        <f t="shared" si="101"/>
        <v>July</v>
      </c>
    </row>
    <row r="1043" spans="1:22" ht="60" x14ac:dyDescent="0.2">
      <c r="A1043">
        <v>1041</v>
      </c>
      <c r="B1043" s="3" t="s">
        <v>8111</v>
      </c>
      <c r="C1043" s="3" t="s">
        <v>4881</v>
      </c>
      <c r="D1043">
        <v>50</v>
      </c>
      <c r="E1043">
        <v>0</v>
      </c>
      <c r="F1043" t="s">
        <v>8036</v>
      </c>
      <c r="G1043" t="s">
        <v>7953</v>
      </c>
      <c r="H1043" t="s">
        <v>7975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8010</v>
      </c>
      <c r="O1043">
        <f t="shared" si="96"/>
        <v>0</v>
      </c>
      <c r="P1043">
        <f t="shared" si="97"/>
        <v>0</v>
      </c>
      <c r="Q1043" t="s">
        <v>8331</v>
      </c>
      <c r="R1043" t="s">
        <v>8332</v>
      </c>
      <c r="S1043" s="11">
        <f t="shared" si="98"/>
        <v>41831.060092592597</v>
      </c>
      <c r="T1043" s="11">
        <f t="shared" si="99"/>
        <v>41851.060092592597</v>
      </c>
      <c r="U1043" t="str">
        <f t="shared" si="100"/>
        <v>2014</v>
      </c>
      <c r="V1043" t="str">
        <f t="shared" si="101"/>
        <v>July</v>
      </c>
    </row>
    <row r="1044" spans="1:22" ht="75" x14ac:dyDescent="0.2">
      <c r="A1044">
        <v>1042</v>
      </c>
      <c r="B1044" s="3" t="s">
        <v>8112</v>
      </c>
      <c r="C1044" s="3" t="s">
        <v>4882</v>
      </c>
      <c r="D1044">
        <v>650</v>
      </c>
      <c r="E1044">
        <v>10</v>
      </c>
      <c r="F1044" t="s">
        <v>8036</v>
      </c>
      <c r="G1044" t="s">
        <v>7953</v>
      </c>
      <c r="H1044" t="s">
        <v>7975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8010</v>
      </c>
      <c r="O1044">
        <f t="shared" si="96"/>
        <v>1.54</v>
      </c>
      <c r="P1044">
        <f t="shared" si="97"/>
        <v>10</v>
      </c>
      <c r="Q1044" t="s">
        <v>8331</v>
      </c>
      <c r="R1044" t="s">
        <v>8332</v>
      </c>
      <c r="S1044" s="11">
        <f t="shared" si="98"/>
        <v>41851.696157407408</v>
      </c>
      <c r="T1044" s="11">
        <f t="shared" si="99"/>
        <v>41894.416666666664</v>
      </c>
      <c r="U1044" t="str">
        <f t="shared" si="100"/>
        <v>2014</v>
      </c>
      <c r="V1044" t="str">
        <f t="shared" si="101"/>
        <v>July</v>
      </c>
    </row>
    <row r="1045" spans="1:22" ht="75" x14ac:dyDescent="0.2">
      <c r="A1045">
        <v>1043</v>
      </c>
      <c r="B1045" s="3" t="s">
        <v>8113</v>
      </c>
      <c r="C1045" s="3" t="s">
        <v>4883</v>
      </c>
      <c r="D1045">
        <v>100000</v>
      </c>
      <c r="E1045">
        <v>8537</v>
      </c>
      <c r="F1045" t="s">
        <v>8036</v>
      </c>
      <c r="G1045" t="s">
        <v>7953</v>
      </c>
      <c r="H1045" t="s">
        <v>7975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8010</v>
      </c>
      <c r="O1045">
        <f t="shared" si="96"/>
        <v>8.5399999999999991</v>
      </c>
      <c r="P1045">
        <f t="shared" si="97"/>
        <v>29.24</v>
      </c>
      <c r="Q1045" t="s">
        <v>8331</v>
      </c>
      <c r="R1045" t="s">
        <v>8332</v>
      </c>
      <c r="S1045" s="11">
        <f t="shared" si="98"/>
        <v>42114.252951388888</v>
      </c>
      <c r="T1045" s="11">
        <f t="shared" si="99"/>
        <v>42144.252951388888</v>
      </c>
      <c r="U1045" t="str">
        <f t="shared" si="100"/>
        <v>2015</v>
      </c>
      <c r="V1045" t="str">
        <f t="shared" si="101"/>
        <v>April</v>
      </c>
    </row>
    <row r="1046" spans="1:22" ht="75" x14ac:dyDescent="0.2">
      <c r="A1046">
        <v>1044</v>
      </c>
      <c r="B1046" s="3" t="s">
        <v>8114</v>
      </c>
      <c r="C1046" s="3" t="s">
        <v>4884</v>
      </c>
      <c r="D1046">
        <v>7000</v>
      </c>
      <c r="E1046">
        <v>6</v>
      </c>
      <c r="F1046" t="s">
        <v>8036</v>
      </c>
      <c r="G1046" t="s">
        <v>7953</v>
      </c>
      <c r="H1046" t="s">
        <v>7975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8010</v>
      </c>
      <c r="O1046">
        <f t="shared" si="96"/>
        <v>0.09</v>
      </c>
      <c r="P1046">
        <f t="shared" si="97"/>
        <v>3</v>
      </c>
      <c r="Q1046" t="s">
        <v>8331</v>
      </c>
      <c r="R1046" t="s">
        <v>8332</v>
      </c>
      <c r="S1046" s="11">
        <f t="shared" si="98"/>
        <v>42011.925937499997</v>
      </c>
      <c r="T1046" s="11">
        <f t="shared" si="99"/>
        <v>42068.852083333331</v>
      </c>
      <c r="U1046" t="str">
        <f t="shared" si="100"/>
        <v>2015</v>
      </c>
      <c r="V1046" t="str">
        <f t="shared" si="101"/>
        <v>January</v>
      </c>
    </row>
    <row r="1047" spans="1:22" ht="60" x14ac:dyDescent="0.2">
      <c r="A1047">
        <v>1045</v>
      </c>
      <c r="B1047" s="3" t="s">
        <v>8115</v>
      </c>
      <c r="C1047" s="3" t="s">
        <v>4885</v>
      </c>
      <c r="D1047">
        <v>10000</v>
      </c>
      <c r="E1047">
        <v>266</v>
      </c>
      <c r="F1047" t="s">
        <v>8036</v>
      </c>
      <c r="G1047" t="s">
        <v>7953</v>
      </c>
      <c r="H1047" t="s">
        <v>7975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8010</v>
      </c>
      <c r="O1047">
        <f t="shared" si="96"/>
        <v>2.66</v>
      </c>
      <c r="P1047">
        <f t="shared" si="97"/>
        <v>33.25</v>
      </c>
      <c r="Q1047" t="s">
        <v>8331</v>
      </c>
      <c r="R1047" t="s">
        <v>8332</v>
      </c>
      <c r="S1047" s="11">
        <f t="shared" si="98"/>
        <v>41844.874421296299</v>
      </c>
      <c r="T1047" s="11">
        <f t="shared" si="99"/>
        <v>41874.874421296299</v>
      </c>
      <c r="U1047" t="str">
        <f t="shared" si="100"/>
        <v>2014</v>
      </c>
      <c r="V1047" t="str">
        <f t="shared" si="101"/>
        <v>July</v>
      </c>
    </row>
    <row r="1048" spans="1:22" ht="75" x14ac:dyDescent="0.2">
      <c r="A1048">
        <v>1046</v>
      </c>
      <c r="B1048" s="3" t="s">
        <v>8116</v>
      </c>
      <c r="C1048" s="3" t="s">
        <v>4886</v>
      </c>
      <c r="D1048">
        <v>3000</v>
      </c>
      <c r="E1048">
        <v>0</v>
      </c>
      <c r="F1048" t="s">
        <v>8036</v>
      </c>
      <c r="G1048" t="s">
        <v>7965</v>
      </c>
      <c r="H1048" t="s">
        <v>7978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8010</v>
      </c>
      <c r="O1048">
        <f t="shared" si="96"/>
        <v>0</v>
      </c>
      <c r="P1048">
        <f t="shared" si="97"/>
        <v>0</v>
      </c>
      <c r="Q1048" t="s">
        <v>8331</v>
      </c>
      <c r="R1048" t="s">
        <v>8332</v>
      </c>
      <c r="S1048" s="11">
        <f t="shared" si="98"/>
        <v>42319.851388888885</v>
      </c>
      <c r="T1048" s="11">
        <f t="shared" si="99"/>
        <v>42364.851388888885</v>
      </c>
      <c r="U1048" t="str">
        <f t="shared" si="100"/>
        <v>2015</v>
      </c>
      <c r="V1048" t="str">
        <f t="shared" si="101"/>
        <v>November</v>
      </c>
    </row>
    <row r="1049" spans="1:22" ht="60" x14ac:dyDescent="0.2">
      <c r="A1049">
        <v>1047</v>
      </c>
      <c r="B1049" s="3" t="s">
        <v>8117</v>
      </c>
      <c r="C1049" s="3" t="s">
        <v>4887</v>
      </c>
      <c r="D1049">
        <v>2000</v>
      </c>
      <c r="E1049">
        <v>1</v>
      </c>
      <c r="F1049" t="s">
        <v>8036</v>
      </c>
      <c r="G1049" t="s">
        <v>7953</v>
      </c>
      <c r="H1049" t="s">
        <v>7975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8010</v>
      </c>
      <c r="O1049">
        <f t="shared" si="96"/>
        <v>0.05</v>
      </c>
      <c r="P1049">
        <f t="shared" si="97"/>
        <v>1</v>
      </c>
      <c r="Q1049" t="s">
        <v>8331</v>
      </c>
      <c r="R1049" t="s">
        <v>8332</v>
      </c>
      <c r="S1049" s="11">
        <f t="shared" si="98"/>
        <v>41918.818460648145</v>
      </c>
      <c r="T1049" s="11">
        <f t="shared" si="99"/>
        <v>41948.860127314816</v>
      </c>
      <c r="U1049" t="str">
        <f t="shared" si="100"/>
        <v>2014</v>
      </c>
      <c r="V1049" t="str">
        <f t="shared" si="101"/>
        <v>October</v>
      </c>
    </row>
    <row r="1050" spans="1:22" ht="75" x14ac:dyDescent="0.2">
      <c r="A1050">
        <v>1048</v>
      </c>
      <c r="B1050" s="3" t="s">
        <v>8118</v>
      </c>
      <c r="C1050" s="3" t="s">
        <v>4888</v>
      </c>
      <c r="D1050">
        <v>15000</v>
      </c>
      <c r="E1050">
        <v>212</v>
      </c>
      <c r="F1050" t="s">
        <v>8036</v>
      </c>
      <c r="G1050" t="s">
        <v>7953</v>
      </c>
      <c r="H1050" t="s">
        <v>7975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8010</v>
      </c>
      <c r="O1050">
        <f t="shared" si="96"/>
        <v>1.41</v>
      </c>
      <c r="P1050">
        <f t="shared" si="97"/>
        <v>53</v>
      </c>
      <c r="Q1050" t="s">
        <v>8331</v>
      </c>
      <c r="R1050" t="s">
        <v>8332</v>
      </c>
      <c r="S1050" s="11">
        <f t="shared" si="98"/>
        <v>42598.053113425922</v>
      </c>
      <c r="T1050" s="11">
        <f t="shared" si="99"/>
        <v>42638.053113425922</v>
      </c>
      <c r="U1050" t="str">
        <f t="shared" si="100"/>
        <v>2016</v>
      </c>
      <c r="V1050" t="str">
        <f t="shared" si="101"/>
        <v>August</v>
      </c>
    </row>
    <row r="1051" spans="1:22" x14ac:dyDescent="0.2">
      <c r="A1051">
        <v>1049</v>
      </c>
      <c r="B1051" s="3" t="s">
        <v>8119</v>
      </c>
      <c r="C1051" s="3" t="s">
        <v>4889</v>
      </c>
      <c r="D1051">
        <v>12000</v>
      </c>
      <c r="E1051">
        <v>0</v>
      </c>
      <c r="F1051" t="s">
        <v>8036</v>
      </c>
      <c r="G1051" t="s">
        <v>7953</v>
      </c>
      <c r="H1051" t="s">
        <v>7975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8010</v>
      </c>
      <c r="O1051">
        <f t="shared" si="96"/>
        <v>0</v>
      </c>
      <c r="P1051">
        <f t="shared" si="97"/>
        <v>0</v>
      </c>
      <c r="Q1051" t="s">
        <v>8331</v>
      </c>
      <c r="R1051" t="s">
        <v>8332</v>
      </c>
      <c r="S1051" s="11">
        <f t="shared" si="98"/>
        <v>42382.431076388893</v>
      </c>
      <c r="T1051" s="11">
        <f t="shared" si="99"/>
        <v>42412.431076388893</v>
      </c>
      <c r="U1051" t="str">
        <f t="shared" si="100"/>
        <v>2016</v>
      </c>
      <c r="V1051" t="str">
        <f t="shared" si="101"/>
        <v>January</v>
      </c>
    </row>
    <row r="1052" spans="1:22" ht="60" x14ac:dyDescent="0.2">
      <c r="A1052">
        <v>1050</v>
      </c>
      <c r="B1052" s="3" t="s">
        <v>8120</v>
      </c>
      <c r="C1052" s="3" t="s">
        <v>4890</v>
      </c>
      <c r="D1052">
        <v>2500</v>
      </c>
      <c r="E1052">
        <v>0</v>
      </c>
      <c r="F1052" t="s">
        <v>8036</v>
      </c>
      <c r="G1052" t="s">
        <v>7953</v>
      </c>
      <c r="H1052" t="s">
        <v>7975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8010</v>
      </c>
      <c r="O1052">
        <f t="shared" si="96"/>
        <v>0</v>
      </c>
      <c r="P1052">
        <f t="shared" si="97"/>
        <v>0</v>
      </c>
      <c r="Q1052" t="s">
        <v>8331</v>
      </c>
      <c r="R1052" t="s">
        <v>8332</v>
      </c>
      <c r="S1052" s="11">
        <f t="shared" si="98"/>
        <v>42231.7971875</v>
      </c>
      <c r="T1052" s="11">
        <f t="shared" si="99"/>
        <v>42261.7971875</v>
      </c>
      <c r="U1052" t="str">
        <f t="shared" si="100"/>
        <v>2015</v>
      </c>
      <c r="V1052" t="str">
        <f t="shared" si="101"/>
        <v>August</v>
      </c>
    </row>
    <row r="1053" spans="1:22" ht="75" x14ac:dyDescent="0.2">
      <c r="A1053">
        <v>1051</v>
      </c>
      <c r="B1053" s="3" t="s">
        <v>8121</v>
      </c>
      <c r="C1053" s="3" t="s">
        <v>4891</v>
      </c>
      <c r="D1053">
        <v>500</v>
      </c>
      <c r="E1053">
        <v>0</v>
      </c>
      <c r="F1053" t="s">
        <v>8036</v>
      </c>
      <c r="G1053" t="s">
        <v>7953</v>
      </c>
      <c r="H1053" t="s">
        <v>7975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8010</v>
      </c>
      <c r="O1053">
        <f t="shared" si="96"/>
        <v>0</v>
      </c>
      <c r="P1053">
        <f t="shared" si="97"/>
        <v>0</v>
      </c>
      <c r="Q1053" t="s">
        <v>8331</v>
      </c>
      <c r="R1053" t="s">
        <v>8332</v>
      </c>
      <c r="S1053" s="11">
        <f t="shared" si="98"/>
        <v>41850.014178240745</v>
      </c>
      <c r="T1053" s="11">
        <f t="shared" si="99"/>
        <v>41878.014178240745</v>
      </c>
      <c r="U1053" t="str">
        <f t="shared" si="100"/>
        <v>2014</v>
      </c>
      <c r="V1053" t="str">
        <f t="shared" si="101"/>
        <v>July</v>
      </c>
    </row>
    <row r="1054" spans="1:22" ht="75" x14ac:dyDescent="0.2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8036</v>
      </c>
      <c r="G1054" t="s">
        <v>7953</v>
      </c>
      <c r="H1054" t="s">
        <v>7975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8010</v>
      </c>
      <c r="O1054">
        <f t="shared" si="96"/>
        <v>0</v>
      </c>
      <c r="P1054">
        <f t="shared" si="97"/>
        <v>0</v>
      </c>
      <c r="Q1054" t="s">
        <v>8331</v>
      </c>
      <c r="R1054" t="s">
        <v>8332</v>
      </c>
      <c r="S1054" s="11">
        <f t="shared" si="98"/>
        <v>42483.797395833331</v>
      </c>
      <c r="T1054" s="11">
        <f t="shared" si="99"/>
        <v>42527.839583333334</v>
      </c>
      <c r="U1054" t="str">
        <f t="shared" si="100"/>
        <v>2016</v>
      </c>
      <c r="V1054" t="str">
        <f t="shared" si="101"/>
        <v>April</v>
      </c>
    </row>
    <row r="1055" spans="1:22" ht="75" x14ac:dyDescent="0.2">
      <c r="A1055">
        <v>1053</v>
      </c>
      <c r="B1055" s="3" t="s">
        <v>8122</v>
      </c>
      <c r="C1055" s="3" t="s">
        <v>4893</v>
      </c>
      <c r="D1055">
        <v>1500</v>
      </c>
      <c r="E1055">
        <v>15</v>
      </c>
      <c r="F1055" t="s">
        <v>8036</v>
      </c>
      <c r="G1055" t="s">
        <v>7953</v>
      </c>
      <c r="H1055" t="s">
        <v>7975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8010</v>
      </c>
      <c r="O1055">
        <f t="shared" si="96"/>
        <v>1</v>
      </c>
      <c r="P1055">
        <f t="shared" si="97"/>
        <v>15</v>
      </c>
      <c r="Q1055" t="s">
        <v>8331</v>
      </c>
      <c r="R1055" t="s">
        <v>8332</v>
      </c>
      <c r="S1055" s="11">
        <f t="shared" si="98"/>
        <v>42775.172824074078</v>
      </c>
      <c r="T1055" s="11">
        <f t="shared" si="99"/>
        <v>42800.172824074078</v>
      </c>
      <c r="U1055" t="str">
        <f t="shared" si="100"/>
        <v>2017</v>
      </c>
      <c r="V1055" t="str">
        <f t="shared" si="101"/>
        <v>February</v>
      </c>
    </row>
    <row r="1056" spans="1:22" ht="75" x14ac:dyDescent="0.2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8036</v>
      </c>
      <c r="G1056" t="s">
        <v>7953</v>
      </c>
      <c r="H1056" t="s">
        <v>7975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8010</v>
      </c>
      <c r="O1056">
        <f t="shared" si="96"/>
        <v>0</v>
      </c>
      <c r="P1056">
        <f t="shared" si="97"/>
        <v>0</v>
      </c>
      <c r="Q1056" t="s">
        <v>8331</v>
      </c>
      <c r="R1056" t="s">
        <v>8332</v>
      </c>
      <c r="S1056" s="11">
        <f t="shared" si="98"/>
        <v>41831.851840277777</v>
      </c>
      <c r="T1056" s="11">
        <f t="shared" si="99"/>
        <v>41861.916666666664</v>
      </c>
      <c r="U1056" t="str">
        <f t="shared" si="100"/>
        <v>2014</v>
      </c>
      <c r="V1056" t="str">
        <f t="shared" si="101"/>
        <v>July</v>
      </c>
    </row>
    <row r="1057" spans="1:22" ht="75" x14ac:dyDescent="0.2">
      <c r="A1057">
        <v>1055</v>
      </c>
      <c r="B1057" s="3" t="s">
        <v>8123</v>
      </c>
      <c r="C1057" s="3" t="s">
        <v>4895</v>
      </c>
      <c r="D1057">
        <v>3500</v>
      </c>
      <c r="E1057">
        <v>0</v>
      </c>
      <c r="F1057" t="s">
        <v>8036</v>
      </c>
      <c r="G1057" t="s">
        <v>7953</v>
      </c>
      <c r="H1057" t="s">
        <v>7975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8010</v>
      </c>
      <c r="O1057">
        <f t="shared" si="96"/>
        <v>0</v>
      </c>
      <c r="P1057">
        <f t="shared" si="97"/>
        <v>0</v>
      </c>
      <c r="Q1057" t="s">
        <v>8331</v>
      </c>
      <c r="R1057" t="s">
        <v>8332</v>
      </c>
      <c r="S1057" s="11">
        <f t="shared" si="98"/>
        <v>42406.992418981477</v>
      </c>
      <c r="T1057" s="11">
        <f t="shared" si="99"/>
        <v>42436.992418981477</v>
      </c>
      <c r="U1057" t="str">
        <f t="shared" si="100"/>
        <v>2016</v>
      </c>
      <c r="V1057" t="str">
        <f t="shared" si="101"/>
        <v>February</v>
      </c>
    </row>
    <row r="1058" spans="1:22" ht="75" x14ac:dyDescent="0.2">
      <c r="A1058">
        <v>1056</v>
      </c>
      <c r="B1058" s="3" t="s">
        <v>8124</v>
      </c>
      <c r="C1058" s="3" t="s">
        <v>4896</v>
      </c>
      <c r="D1058">
        <v>10000</v>
      </c>
      <c r="E1058">
        <v>0</v>
      </c>
      <c r="F1058" t="s">
        <v>8036</v>
      </c>
      <c r="G1058" t="s">
        <v>7953</v>
      </c>
      <c r="H1058" t="s">
        <v>7975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8010</v>
      </c>
      <c r="O1058">
        <f t="shared" si="96"/>
        <v>0</v>
      </c>
      <c r="P1058">
        <f t="shared" si="97"/>
        <v>0</v>
      </c>
      <c r="Q1058" t="s">
        <v>8331</v>
      </c>
      <c r="R1058" t="s">
        <v>8332</v>
      </c>
      <c r="S1058" s="11">
        <f t="shared" si="98"/>
        <v>42058.719641203701</v>
      </c>
      <c r="T1058" s="11">
        <f t="shared" si="99"/>
        <v>42118.677974537044</v>
      </c>
      <c r="U1058" t="str">
        <f t="shared" si="100"/>
        <v>2015</v>
      </c>
      <c r="V1058" t="str">
        <f t="shared" si="101"/>
        <v>February</v>
      </c>
    </row>
    <row r="1059" spans="1:22" ht="60" x14ac:dyDescent="0.2">
      <c r="A1059">
        <v>1057</v>
      </c>
      <c r="B1059" s="3" t="s">
        <v>8125</v>
      </c>
      <c r="C1059" s="3" t="s">
        <v>4897</v>
      </c>
      <c r="D1059">
        <v>10000</v>
      </c>
      <c r="E1059">
        <v>0</v>
      </c>
      <c r="F1059" t="s">
        <v>8036</v>
      </c>
      <c r="G1059" t="s">
        <v>7953</v>
      </c>
      <c r="H1059" t="s">
        <v>7975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8010</v>
      </c>
      <c r="O1059">
        <f t="shared" si="96"/>
        <v>0</v>
      </c>
      <c r="P1059">
        <f t="shared" si="97"/>
        <v>0</v>
      </c>
      <c r="Q1059" t="s">
        <v>8331</v>
      </c>
      <c r="R1059" t="s">
        <v>8332</v>
      </c>
      <c r="S1059" s="11">
        <f t="shared" si="98"/>
        <v>42678.871331018512</v>
      </c>
      <c r="T1059" s="11">
        <f t="shared" si="99"/>
        <v>42708.912997685184</v>
      </c>
      <c r="U1059" t="str">
        <f t="shared" si="100"/>
        <v>2016</v>
      </c>
      <c r="V1059" t="str">
        <f t="shared" si="101"/>
        <v>November</v>
      </c>
    </row>
    <row r="1060" spans="1:22" ht="75" x14ac:dyDescent="0.2">
      <c r="A1060">
        <v>1058</v>
      </c>
      <c r="B1060" s="3" t="s">
        <v>8126</v>
      </c>
      <c r="C1060" s="3" t="s">
        <v>4898</v>
      </c>
      <c r="D1060">
        <v>40000</v>
      </c>
      <c r="E1060">
        <v>0</v>
      </c>
      <c r="F1060" t="s">
        <v>8036</v>
      </c>
      <c r="G1060" t="s">
        <v>7953</v>
      </c>
      <c r="H1060" t="s">
        <v>7975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8010</v>
      </c>
      <c r="O1060">
        <f t="shared" si="96"/>
        <v>0</v>
      </c>
      <c r="P1060">
        <f t="shared" si="97"/>
        <v>0</v>
      </c>
      <c r="Q1060" t="s">
        <v>8331</v>
      </c>
      <c r="R1060" t="s">
        <v>8332</v>
      </c>
      <c r="S1060" s="11">
        <f t="shared" si="98"/>
        <v>42047.900960648149</v>
      </c>
      <c r="T1060" s="11">
        <f t="shared" si="99"/>
        <v>42089</v>
      </c>
      <c r="U1060" t="str">
        <f t="shared" si="100"/>
        <v>2015</v>
      </c>
      <c r="V1060" t="str">
        <f t="shared" si="101"/>
        <v>February</v>
      </c>
    </row>
    <row r="1061" spans="1:22" ht="45" x14ac:dyDescent="0.2">
      <c r="A1061">
        <v>1059</v>
      </c>
      <c r="B1061" s="3" t="s">
        <v>8127</v>
      </c>
      <c r="C1061" s="3" t="s">
        <v>4899</v>
      </c>
      <c r="D1061">
        <v>1100</v>
      </c>
      <c r="E1061">
        <v>0</v>
      </c>
      <c r="F1061" t="s">
        <v>8036</v>
      </c>
      <c r="G1061" t="s">
        <v>7953</v>
      </c>
      <c r="H1061" t="s">
        <v>7975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8010</v>
      </c>
      <c r="O1061">
        <f t="shared" si="96"/>
        <v>0</v>
      </c>
      <c r="P1061">
        <f t="shared" si="97"/>
        <v>0</v>
      </c>
      <c r="Q1061" t="s">
        <v>8331</v>
      </c>
      <c r="R1061" t="s">
        <v>8332</v>
      </c>
      <c r="S1061" s="11">
        <f t="shared" si="98"/>
        <v>42046.79</v>
      </c>
      <c r="T1061" s="11">
        <f t="shared" si="99"/>
        <v>42076.748333333337</v>
      </c>
      <c r="U1061" t="str">
        <f t="shared" si="100"/>
        <v>2015</v>
      </c>
      <c r="V1061" t="str">
        <f t="shared" si="101"/>
        <v>February</v>
      </c>
    </row>
    <row r="1062" spans="1:22" ht="75" x14ac:dyDescent="0.2">
      <c r="A1062">
        <v>1060</v>
      </c>
      <c r="B1062" s="3" t="s">
        <v>8128</v>
      </c>
      <c r="C1062" s="3" t="s">
        <v>4900</v>
      </c>
      <c r="D1062">
        <v>5000</v>
      </c>
      <c r="E1062">
        <v>50</v>
      </c>
      <c r="F1062" t="s">
        <v>8036</v>
      </c>
      <c r="G1062" t="s">
        <v>7953</v>
      </c>
      <c r="H1062" t="s">
        <v>7975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8010</v>
      </c>
      <c r="O1062">
        <f t="shared" si="96"/>
        <v>1</v>
      </c>
      <c r="P1062">
        <f t="shared" si="97"/>
        <v>50</v>
      </c>
      <c r="Q1062" t="s">
        <v>8331</v>
      </c>
      <c r="R1062" t="s">
        <v>8332</v>
      </c>
      <c r="S1062" s="11">
        <f t="shared" si="98"/>
        <v>42079.913113425922</v>
      </c>
      <c r="T1062" s="11">
        <f t="shared" si="99"/>
        <v>42109.913113425922</v>
      </c>
      <c r="U1062" t="str">
        <f t="shared" si="100"/>
        <v>2015</v>
      </c>
      <c r="V1062" t="str">
        <f t="shared" si="101"/>
        <v>March</v>
      </c>
    </row>
    <row r="1063" spans="1:22" ht="45" x14ac:dyDescent="0.2">
      <c r="A1063">
        <v>1061</v>
      </c>
      <c r="B1063" s="3" t="s">
        <v>8129</v>
      </c>
      <c r="C1063" s="3" t="s">
        <v>4901</v>
      </c>
      <c r="D1063">
        <v>4000</v>
      </c>
      <c r="E1063">
        <v>0</v>
      </c>
      <c r="F1063" t="s">
        <v>8036</v>
      </c>
      <c r="G1063" t="s">
        <v>7953</v>
      </c>
      <c r="H1063" t="s">
        <v>7975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8010</v>
      </c>
      <c r="O1063">
        <f t="shared" si="96"/>
        <v>0</v>
      </c>
      <c r="P1063">
        <f t="shared" si="97"/>
        <v>0</v>
      </c>
      <c r="Q1063" t="s">
        <v>8331</v>
      </c>
      <c r="R1063" t="s">
        <v>8332</v>
      </c>
      <c r="S1063" s="11">
        <f t="shared" si="98"/>
        <v>42432.276712962965</v>
      </c>
      <c r="T1063" s="11">
        <f t="shared" si="99"/>
        <v>42492.041666666672</v>
      </c>
      <c r="U1063" t="str">
        <f t="shared" si="100"/>
        <v>2016</v>
      </c>
      <c r="V1063" t="str">
        <f t="shared" si="101"/>
        <v>March</v>
      </c>
    </row>
    <row r="1064" spans="1:22" ht="30" x14ac:dyDescent="0.2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8036</v>
      </c>
      <c r="G1064" t="s">
        <v>7953</v>
      </c>
      <c r="H1064" t="s">
        <v>7975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8010</v>
      </c>
      <c r="O1064">
        <f t="shared" si="96"/>
        <v>95.48</v>
      </c>
      <c r="P1064">
        <f t="shared" si="97"/>
        <v>47.5</v>
      </c>
      <c r="Q1064" t="s">
        <v>8331</v>
      </c>
      <c r="R1064" t="s">
        <v>8332</v>
      </c>
      <c r="S1064" s="11">
        <f t="shared" si="98"/>
        <v>42556.807187500002</v>
      </c>
      <c r="T1064" s="11">
        <f t="shared" si="99"/>
        <v>42563.807187500002</v>
      </c>
      <c r="U1064" t="str">
        <f t="shared" si="100"/>
        <v>2016</v>
      </c>
      <c r="V1064" t="str">
        <f t="shared" si="101"/>
        <v>July</v>
      </c>
    </row>
    <row r="1065" spans="1:22" ht="75" x14ac:dyDescent="0.2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8036</v>
      </c>
      <c r="G1065" t="s">
        <v>7953</v>
      </c>
      <c r="H1065" t="s">
        <v>7975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8010</v>
      </c>
      <c r="O1065">
        <f t="shared" si="96"/>
        <v>0</v>
      </c>
      <c r="P1065">
        <f t="shared" si="97"/>
        <v>0</v>
      </c>
      <c r="Q1065" t="s">
        <v>8331</v>
      </c>
      <c r="R1065" t="s">
        <v>8332</v>
      </c>
      <c r="S1065" s="11">
        <f t="shared" si="98"/>
        <v>42583.030810185184</v>
      </c>
      <c r="T1065" s="11">
        <f t="shared" si="99"/>
        <v>42613.030810185184</v>
      </c>
      <c r="U1065" t="str">
        <f t="shared" si="100"/>
        <v>2016</v>
      </c>
      <c r="V1065" t="str">
        <f t="shared" si="101"/>
        <v>August</v>
      </c>
    </row>
    <row r="1066" spans="1:22" ht="75" x14ac:dyDescent="0.2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8011</v>
      </c>
      <c r="O1066">
        <f t="shared" si="96"/>
        <v>8.9700000000000006</v>
      </c>
      <c r="P1066">
        <f t="shared" si="97"/>
        <v>65.67</v>
      </c>
      <c r="Q1066" t="s">
        <v>8333</v>
      </c>
      <c r="R1066" t="s">
        <v>8334</v>
      </c>
      <c r="S1066" s="11">
        <f t="shared" si="98"/>
        <v>41417.228043981479</v>
      </c>
      <c r="T1066" s="11">
        <f t="shared" si="99"/>
        <v>41462.228043981479</v>
      </c>
      <c r="U1066" t="str">
        <f t="shared" si="100"/>
        <v>2013</v>
      </c>
      <c r="V1066" t="str">
        <f t="shared" si="101"/>
        <v>May</v>
      </c>
    </row>
    <row r="1067" spans="1:22" ht="75" x14ac:dyDescent="0.2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8011</v>
      </c>
      <c r="O1067">
        <f t="shared" si="96"/>
        <v>2.7</v>
      </c>
      <c r="P1067">
        <f t="shared" si="97"/>
        <v>16.2</v>
      </c>
      <c r="Q1067" t="s">
        <v>8333</v>
      </c>
      <c r="R1067" t="s">
        <v>8334</v>
      </c>
      <c r="S1067" s="11">
        <f t="shared" si="98"/>
        <v>41661.381041666667</v>
      </c>
      <c r="T1067" s="11">
        <f t="shared" si="99"/>
        <v>41689.381041666667</v>
      </c>
      <c r="U1067" t="str">
        <f t="shared" si="100"/>
        <v>2014</v>
      </c>
      <c r="V1067" t="str">
        <f t="shared" si="101"/>
        <v>January</v>
      </c>
    </row>
    <row r="1068" spans="1:22" ht="60" x14ac:dyDescent="0.2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8011</v>
      </c>
      <c r="O1068">
        <f t="shared" si="96"/>
        <v>3.37</v>
      </c>
      <c r="P1068">
        <f t="shared" si="97"/>
        <v>34.130000000000003</v>
      </c>
      <c r="Q1068" t="s">
        <v>8333</v>
      </c>
      <c r="R1068" t="s">
        <v>8334</v>
      </c>
      <c r="S1068" s="11">
        <f t="shared" si="98"/>
        <v>41445.962754629632</v>
      </c>
      <c r="T1068" s="11">
        <f t="shared" si="99"/>
        <v>41490.962754629632</v>
      </c>
      <c r="U1068" t="str">
        <f t="shared" si="100"/>
        <v>2013</v>
      </c>
      <c r="V1068" t="str">
        <f t="shared" si="101"/>
        <v>June</v>
      </c>
    </row>
    <row r="1069" spans="1:22" ht="60" x14ac:dyDescent="0.2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8011</v>
      </c>
      <c r="O1069">
        <f t="shared" si="96"/>
        <v>26</v>
      </c>
      <c r="P1069">
        <f t="shared" si="97"/>
        <v>13</v>
      </c>
      <c r="Q1069" t="s">
        <v>8333</v>
      </c>
      <c r="R1069" t="s">
        <v>8334</v>
      </c>
      <c r="S1069" s="11">
        <f t="shared" si="98"/>
        <v>41599.855682870373</v>
      </c>
      <c r="T1069" s="11">
        <f t="shared" si="99"/>
        <v>41629.855682870373</v>
      </c>
      <c r="U1069" t="str">
        <f t="shared" si="100"/>
        <v>2013</v>
      </c>
      <c r="V1069" t="str">
        <f t="shared" si="101"/>
        <v>November</v>
      </c>
    </row>
    <row r="1070" spans="1:22" ht="75" x14ac:dyDescent="0.2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8011</v>
      </c>
      <c r="O1070">
        <f t="shared" si="96"/>
        <v>0.15</v>
      </c>
      <c r="P1070">
        <f t="shared" si="97"/>
        <v>11.25</v>
      </c>
      <c r="Q1070" t="s">
        <v>8333</v>
      </c>
      <c r="R1070" t="s">
        <v>8334</v>
      </c>
      <c r="S1070" s="11">
        <f t="shared" si="98"/>
        <v>42440.371111111104</v>
      </c>
      <c r="T1070" s="11">
        <f t="shared" si="99"/>
        <v>42470.329444444447</v>
      </c>
      <c r="U1070" t="str">
        <f t="shared" si="100"/>
        <v>2016</v>
      </c>
      <c r="V1070" t="str">
        <f t="shared" si="101"/>
        <v>March</v>
      </c>
    </row>
    <row r="1071" spans="1:22" ht="60" x14ac:dyDescent="0.2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8011</v>
      </c>
      <c r="O1071">
        <f t="shared" si="96"/>
        <v>38.64</v>
      </c>
      <c r="P1071">
        <f t="shared" si="97"/>
        <v>40.479999999999997</v>
      </c>
      <c r="Q1071" t="s">
        <v>8333</v>
      </c>
      <c r="R1071" t="s">
        <v>8334</v>
      </c>
      <c r="S1071" s="11">
        <f t="shared" si="98"/>
        <v>41572.229849537034</v>
      </c>
      <c r="T1071" s="11">
        <f t="shared" si="99"/>
        <v>41604.271516203706</v>
      </c>
      <c r="U1071" t="str">
        <f t="shared" si="100"/>
        <v>2013</v>
      </c>
      <c r="V1071" t="str">
        <f t="shared" si="101"/>
        <v>October</v>
      </c>
    </row>
    <row r="1072" spans="1:22" ht="60" x14ac:dyDescent="0.2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8011</v>
      </c>
      <c r="O1072">
        <f t="shared" si="96"/>
        <v>0.7</v>
      </c>
      <c r="P1072">
        <f t="shared" si="97"/>
        <v>35</v>
      </c>
      <c r="Q1072" t="s">
        <v>8333</v>
      </c>
      <c r="R1072" t="s">
        <v>8334</v>
      </c>
      <c r="S1072" s="11">
        <f t="shared" si="98"/>
        <v>41163.011828703704</v>
      </c>
      <c r="T1072" s="11">
        <f t="shared" si="99"/>
        <v>41183.011828703704</v>
      </c>
      <c r="U1072" t="str">
        <f t="shared" si="100"/>
        <v>2012</v>
      </c>
      <c r="V1072" t="str">
        <f t="shared" si="101"/>
        <v>September</v>
      </c>
    </row>
    <row r="1073" spans="1:22" ht="75" x14ac:dyDescent="0.2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8011</v>
      </c>
      <c r="O1073">
        <f t="shared" si="96"/>
        <v>0</v>
      </c>
      <c r="P1073">
        <f t="shared" si="97"/>
        <v>0</v>
      </c>
      <c r="Q1073" t="s">
        <v>8333</v>
      </c>
      <c r="R1073" t="s">
        <v>8334</v>
      </c>
      <c r="S1073" s="11">
        <f t="shared" si="98"/>
        <v>42295.753391203703</v>
      </c>
      <c r="T1073" s="11">
        <f t="shared" si="99"/>
        <v>42325.795057870375</v>
      </c>
      <c r="U1073" t="str">
        <f t="shared" si="100"/>
        <v>2015</v>
      </c>
      <c r="V1073" t="str">
        <f t="shared" si="101"/>
        <v>October</v>
      </c>
    </row>
    <row r="1074" spans="1:22" ht="75" x14ac:dyDescent="0.2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8011</v>
      </c>
      <c r="O1074">
        <f t="shared" si="96"/>
        <v>7.0000000000000007E-2</v>
      </c>
      <c r="P1074">
        <f t="shared" si="97"/>
        <v>12.75</v>
      </c>
      <c r="Q1074" t="s">
        <v>8333</v>
      </c>
      <c r="R1074" t="s">
        <v>8334</v>
      </c>
      <c r="S1074" s="11">
        <f t="shared" si="98"/>
        <v>41645.832141203704</v>
      </c>
      <c r="T1074" s="11">
        <f t="shared" si="99"/>
        <v>41675.832141203704</v>
      </c>
      <c r="U1074" t="str">
        <f t="shared" si="100"/>
        <v>2014</v>
      </c>
      <c r="V1074" t="str">
        <f t="shared" si="101"/>
        <v>January</v>
      </c>
    </row>
    <row r="1075" spans="1:22" ht="45" x14ac:dyDescent="0.2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8011</v>
      </c>
      <c r="O1075">
        <f t="shared" si="96"/>
        <v>1.33</v>
      </c>
      <c r="P1075">
        <f t="shared" si="97"/>
        <v>10</v>
      </c>
      <c r="Q1075" t="s">
        <v>8333</v>
      </c>
      <c r="R1075" t="s">
        <v>8334</v>
      </c>
      <c r="S1075" s="11">
        <f t="shared" si="98"/>
        <v>40802.964594907404</v>
      </c>
      <c r="T1075" s="11">
        <f t="shared" si="99"/>
        <v>40832.964594907404</v>
      </c>
      <c r="U1075" t="str">
        <f t="shared" si="100"/>
        <v>2011</v>
      </c>
      <c r="V1075" t="str">
        <f t="shared" si="101"/>
        <v>September</v>
      </c>
    </row>
    <row r="1076" spans="1:22" ht="75" x14ac:dyDescent="0.2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8011</v>
      </c>
      <c r="O1076">
        <f t="shared" si="96"/>
        <v>6.31</v>
      </c>
      <c r="P1076">
        <f t="shared" si="97"/>
        <v>113.57</v>
      </c>
      <c r="Q1076" t="s">
        <v>8333</v>
      </c>
      <c r="R1076" t="s">
        <v>8334</v>
      </c>
      <c r="S1076" s="11">
        <f t="shared" si="98"/>
        <v>41613.172974537039</v>
      </c>
      <c r="T1076" s="11">
        <f t="shared" si="99"/>
        <v>41643.172974537039</v>
      </c>
      <c r="U1076" t="str">
        <f t="shared" si="100"/>
        <v>2013</v>
      </c>
      <c r="V1076" t="str">
        <f t="shared" si="101"/>
        <v>December</v>
      </c>
    </row>
    <row r="1077" spans="1:22" ht="45" x14ac:dyDescent="0.2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8011</v>
      </c>
      <c r="O1077">
        <f t="shared" si="96"/>
        <v>4.5</v>
      </c>
      <c r="P1077">
        <f t="shared" si="97"/>
        <v>15</v>
      </c>
      <c r="Q1077" t="s">
        <v>8333</v>
      </c>
      <c r="R1077" t="s">
        <v>8334</v>
      </c>
      <c r="S1077" s="11">
        <f t="shared" si="98"/>
        <v>41005.904120370367</v>
      </c>
      <c r="T1077" s="11">
        <f t="shared" si="99"/>
        <v>41035.904120370367</v>
      </c>
      <c r="U1077" t="str">
        <f t="shared" si="100"/>
        <v>2012</v>
      </c>
      <c r="V1077" t="str">
        <f t="shared" si="101"/>
        <v>April</v>
      </c>
    </row>
    <row r="1078" spans="1:22" ht="75" x14ac:dyDescent="0.2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8011</v>
      </c>
      <c r="O1078">
        <f t="shared" si="96"/>
        <v>62.77</v>
      </c>
      <c r="P1078">
        <f t="shared" si="97"/>
        <v>48.28</v>
      </c>
      <c r="Q1078" t="s">
        <v>8333</v>
      </c>
      <c r="R1078" t="s">
        <v>8334</v>
      </c>
      <c r="S1078" s="11">
        <f t="shared" si="98"/>
        <v>41838.377893518518</v>
      </c>
      <c r="T1078" s="11">
        <f t="shared" si="99"/>
        <v>41893.377893518518</v>
      </c>
      <c r="U1078" t="str">
        <f t="shared" si="100"/>
        <v>2014</v>
      </c>
      <c r="V1078" t="str">
        <f t="shared" si="101"/>
        <v>July</v>
      </c>
    </row>
    <row r="1079" spans="1:22" ht="75" x14ac:dyDescent="0.2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8011</v>
      </c>
      <c r="O1079">
        <f t="shared" si="96"/>
        <v>29.38</v>
      </c>
      <c r="P1079">
        <f t="shared" si="97"/>
        <v>43.98</v>
      </c>
      <c r="Q1079" t="s">
        <v>8333</v>
      </c>
      <c r="R1079" t="s">
        <v>8334</v>
      </c>
      <c r="S1079" s="11">
        <f t="shared" si="98"/>
        <v>42353.16679398148</v>
      </c>
      <c r="T1079" s="11">
        <f t="shared" si="99"/>
        <v>42383.16679398148</v>
      </c>
      <c r="U1079" t="str">
        <f t="shared" si="100"/>
        <v>2015</v>
      </c>
      <c r="V1079" t="str">
        <f t="shared" si="101"/>
        <v>December</v>
      </c>
    </row>
    <row r="1080" spans="1:22" ht="90" x14ac:dyDescent="0.2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8011</v>
      </c>
      <c r="O1080">
        <f t="shared" si="96"/>
        <v>7.5</v>
      </c>
      <c r="P1080">
        <f t="shared" si="97"/>
        <v>9</v>
      </c>
      <c r="Q1080" t="s">
        <v>8333</v>
      </c>
      <c r="R1080" t="s">
        <v>8334</v>
      </c>
      <c r="S1080" s="11">
        <f t="shared" si="98"/>
        <v>40701.195844907408</v>
      </c>
      <c r="T1080" s="11">
        <f t="shared" si="99"/>
        <v>40746.195844907408</v>
      </c>
      <c r="U1080" t="str">
        <f t="shared" si="100"/>
        <v>2011</v>
      </c>
      <c r="V1080" t="str">
        <f t="shared" si="101"/>
        <v>June</v>
      </c>
    </row>
    <row r="1081" spans="1:22" ht="75" x14ac:dyDescent="0.2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8011</v>
      </c>
      <c r="O1081">
        <f t="shared" si="96"/>
        <v>2.61</v>
      </c>
      <c r="P1081">
        <f t="shared" si="97"/>
        <v>37.67</v>
      </c>
      <c r="Q1081" t="s">
        <v>8333</v>
      </c>
      <c r="R1081" t="s">
        <v>8334</v>
      </c>
      <c r="S1081" s="11">
        <f t="shared" si="98"/>
        <v>42479.566388888896</v>
      </c>
      <c r="T1081" s="11">
        <f t="shared" si="99"/>
        <v>42504.566388888896</v>
      </c>
      <c r="U1081" t="str">
        <f t="shared" si="100"/>
        <v>2016</v>
      </c>
      <c r="V1081" t="str">
        <f t="shared" si="101"/>
        <v>April</v>
      </c>
    </row>
    <row r="1082" spans="1:22" ht="60" x14ac:dyDescent="0.2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8011</v>
      </c>
      <c r="O1082">
        <f t="shared" si="96"/>
        <v>9.11</v>
      </c>
      <c r="P1082">
        <f t="shared" si="97"/>
        <v>18.579999999999998</v>
      </c>
      <c r="Q1082" t="s">
        <v>8333</v>
      </c>
      <c r="R1082" t="s">
        <v>8334</v>
      </c>
      <c r="S1082" s="11">
        <f t="shared" si="98"/>
        <v>41740.138113425928</v>
      </c>
      <c r="T1082" s="11">
        <f t="shared" si="99"/>
        <v>41770.138113425928</v>
      </c>
      <c r="U1082" t="str">
        <f t="shared" si="100"/>
        <v>2014</v>
      </c>
      <c r="V1082" t="str">
        <f t="shared" si="101"/>
        <v>April</v>
      </c>
    </row>
    <row r="1083" spans="1:22" ht="60" x14ac:dyDescent="0.2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8011</v>
      </c>
      <c r="O1083">
        <f t="shared" si="96"/>
        <v>0.02</v>
      </c>
      <c r="P1083">
        <f t="shared" si="97"/>
        <v>3</v>
      </c>
      <c r="Q1083" t="s">
        <v>8333</v>
      </c>
      <c r="R1083" t="s">
        <v>8334</v>
      </c>
      <c r="S1083" s="11">
        <f t="shared" si="98"/>
        <v>42002.926990740743</v>
      </c>
      <c r="T1083" s="11">
        <f t="shared" si="99"/>
        <v>42032.926990740743</v>
      </c>
      <c r="U1083" t="str">
        <f t="shared" si="100"/>
        <v>2014</v>
      </c>
      <c r="V1083" t="str">
        <f t="shared" si="101"/>
        <v>December</v>
      </c>
    </row>
    <row r="1084" spans="1:22" ht="45" x14ac:dyDescent="0.2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8011</v>
      </c>
      <c r="O1084">
        <f t="shared" si="96"/>
        <v>0.56000000000000005</v>
      </c>
      <c r="P1084">
        <f t="shared" si="97"/>
        <v>18.670000000000002</v>
      </c>
      <c r="Q1084" t="s">
        <v>8333</v>
      </c>
      <c r="R1084" t="s">
        <v>8334</v>
      </c>
      <c r="S1084" s="11">
        <f t="shared" si="98"/>
        <v>41101.906111111115</v>
      </c>
      <c r="T1084" s="11">
        <f t="shared" si="99"/>
        <v>41131.906111111115</v>
      </c>
      <c r="U1084" t="str">
        <f t="shared" si="100"/>
        <v>2012</v>
      </c>
      <c r="V1084" t="str">
        <f t="shared" si="101"/>
        <v>July</v>
      </c>
    </row>
    <row r="1085" spans="1:22" ht="75" x14ac:dyDescent="0.2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8011</v>
      </c>
      <c r="O1085">
        <f t="shared" si="96"/>
        <v>0.82</v>
      </c>
      <c r="P1085">
        <f t="shared" si="97"/>
        <v>410</v>
      </c>
      <c r="Q1085" t="s">
        <v>8333</v>
      </c>
      <c r="R1085" t="s">
        <v>8334</v>
      </c>
      <c r="S1085" s="11">
        <f t="shared" si="98"/>
        <v>41793.659525462965</v>
      </c>
      <c r="T1085" s="11">
        <f t="shared" si="99"/>
        <v>41853.659525462965</v>
      </c>
      <c r="U1085" t="str">
        <f t="shared" si="100"/>
        <v>2014</v>
      </c>
      <c r="V1085" t="str">
        <f t="shared" si="101"/>
        <v>June</v>
      </c>
    </row>
    <row r="1086" spans="1:22" ht="30" x14ac:dyDescent="0.2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8011</v>
      </c>
      <c r="O1086">
        <f t="shared" si="96"/>
        <v>0</v>
      </c>
      <c r="P1086">
        <f t="shared" si="97"/>
        <v>0</v>
      </c>
      <c r="Q1086" t="s">
        <v>8333</v>
      </c>
      <c r="R1086" t="s">
        <v>8334</v>
      </c>
      <c r="S1086" s="11">
        <f t="shared" si="98"/>
        <v>41829.912083333329</v>
      </c>
      <c r="T1086" s="11">
        <f t="shared" si="99"/>
        <v>41859.912083333329</v>
      </c>
      <c r="U1086" t="str">
        <f t="shared" si="100"/>
        <v>2014</v>
      </c>
      <c r="V1086" t="str">
        <f t="shared" si="101"/>
        <v>July</v>
      </c>
    </row>
    <row r="1087" spans="1:22" ht="60" x14ac:dyDescent="0.2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8011</v>
      </c>
      <c r="O1087">
        <f t="shared" si="96"/>
        <v>3.42</v>
      </c>
      <c r="P1087">
        <f t="shared" si="97"/>
        <v>114</v>
      </c>
      <c r="Q1087" t="s">
        <v>8333</v>
      </c>
      <c r="R1087" t="s">
        <v>8334</v>
      </c>
      <c r="S1087" s="11">
        <f t="shared" si="98"/>
        <v>42413.671006944445</v>
      </c>
      <c r="T1087" s="11">
        <f t="shared" si="99"/>
        <v>42443.629340277781</v>
      </c>
      <c r="U1087" t="str">
        <f t="shared" si="100"/>
        <v>2016</v>
      </c>
      <c r="V1087" t="str">
        <f t="shared" si="101"/>
        <v>February</v>
      </c>
    </row>
    <row r="1088" spans="1:22" ht="30" x14ac:dyDescent="0.2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8011</v>
      </c>
      <c r="O1088">
        <f t="shared" si="96"/>
        <v>0.08</v>
      </c>
      <c r="P1088">
        <f t="shared" si="97"/>
        <v>7.5</v>
      </c>
      <c r="Q1088" t="s">
        <v>8333</v>
      </c>
      <c r="R1088" t="s">
        <v>8334</v>
      </c>
      <c r="S1088" s="11">
        <f t="shared" si="98"/>
        <v>41845.866793981484</v>
      </c>
      <c r="T1088" s="11">
        <f t="shared" si="99"/>
        <v>41875.866793981484</v>
      </c>
      <c r="U1088" t="str">
        <f t="shared" si="100"/>
        <v>2014</v>
      </c>
      <c r="V1088" t="str">
        <f t="shared" si="101"/>
        <v>July</v>
      </c>
    </row>
    <row r="1089" spans="1:22" ht="75" x14ac:dyDescent="0.2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8011</v>
      </c>
      <c r="O1089">
        <f t="shared" si="96"/>
        <v>0</v>
      </c>
      <c r="P1089">
        <f t="shared" si="97"/>
        <v>0</v>
      </c>
      <c r="Q1089" t="s">
        <v>8333</v>
      </c>
      <c r="R1089" t="s">
        <v>8334</v>
      </c>
      <c r="S1089" s="11">
        <f t="shared" si="98"/>
        <v>41775.713969907411</v>
      </c>
      <c r="T1089" s="11">
        <f t="shared" si="99"/>
        <v>41805.713969907411</v>
      </c>
      <c r="U1089" t="str">
        <f t="shared" si="100"/>
        <v>2014</v>
      </c>
      <c r="V1089" t="str">
        <f t="shared" si="101"/>
        <v>May</v>
      </c>
    </row>
    <row r="1090" spans="1:22" ht="45" x14ac:dyDescent="0.2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8011</v>
      </c>
      <c r="O1090">
        <f t="shared" si="96"/>
        <v>14.18</v>
      </c>
      <c r="P1090">
        <f t="shared" si="97"/>
        <v>43.42</v>
      </c>
      <c r="Q1090" t="s">
        <v>8333</v>
      </c>
      <c r="R1090" t="s">
        <v>8334</v>
      </c>
      <c r="S1090" s="11">
        <f t="shared" si="98"/>
        <v>41723.799386574072</v>
      </c>
      <c r="T1090" s="11">
        <f t="shared" si="99"/>
        <v>41753.799386574072</v>
      </c>
      <c r="U1090" t="str">
        <f t="shared" si="100"/>
        <v>2014</v>
      </c>
      <c r="V1090" t="str">
        <f t="shared" si="101"/>
        <v>March</v>
      </c>
    </row>
    <row r="1091" spans="1:22" ht="45" x14ac:dyDescent="0.2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8011</v>
      </c>
      <c r="O1091">
        <f t="shared" ref="O1091:O1154" si="102">ROUND((E1091/D1091)*100,2)</f>
        <v>7.83</v>
      </c>
      <c r="P1091">
        <f t="shared" ref="P1091:P1154" si="103">IF(L1091&gt;0,ROUND(E1091/L1091,2),0)</f>
        <v>23.96</v>
      </c>
      <c r="Q1091" t="s">
        <v>8333</v>
      </c>
      <c r="R1091" t="s">
        <v>8334</v>
      </c>
      <c r="S1091" s="11">
        <f t="shared" ref="S1091:S1154" si="104">(((J1091/60)/60)/24)+DATE(1970,1,1)</f>
        <v>42151.189525462964</v>
      </c>
      <c r="T1091" s="11">
        <f t="shared" ref="T1091:T1154" si="105">(((I1091/60)/60)/24)+DATE(1970,1,1)</f>
        <v>42181.189525462964</v>
      </c>
      <c r="U1091" t="str">
        <f t="shared" ref="U1091:U1154" si="106">TEXT(S1091,"yyyy")</f>
        <v>2015</v>
      </c>
      <c r="V1091" t="str">
        <f t="shared" ref="V1091:V1154" si="107">TEXT(S1091,"mmmm")</f>
        <v>May</v>
      </c>
    </row>
    <row r="1092" spans="1:22" ht="75" x14ac:dyDescent="0.2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8011</v>
      </c>
      <c r="O1092">
        <f t="shared" si="102"/>
        <v>0.04</v>
      </c>
      <c r="P1092">
        <f t="shared" si="103"/>
        <v>5</v>
      </c>
      <c r="Q1092" t="s">
        <v>8333</v>
      </c>
      <c r="R1092" t="s">
        <v>8334</v>
      </c>
      <c r="S1092" s="11">
        <f t="shared" si="104"/>
        <v>42123.185798611114</v>
      </c>
      <c r="T1092" s="11">
        <f t="shared" si="105"/>
        <v>42153.185798611114</v>
      </c>
      <c r="U1092" t="str">
        <f t="shared" si="106"/>
        <v>2015</v>
      </c>
      <c r="V1092" t="str">
        <f t="shared" si="107"/>
        <v>April</v>
      </c>
    </row>
    <row r="1093" spans="1:22" ht="75" x14ac:dyDescent="0.2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8011</v>
      </c>
      <c r="O1093">
        <f t="shared" si="102"/>
        <v>12.5</v>
      </c>
      <c r="P1093">
        <f t="shared" si="103"/>
        <v>12.5</v>
      </c>
      <c r="Q1093" t="s">
        <v>8333</v>
      </c>
      <c r="R1093" t="s">
        <v>8334</v>
      </c>
      <c r="S1093" s="11">
        <f t="shared" si="104"/>
        <v>42440.820277777777</v>
      </c>
      <c r="T1093" s="11">
        <f t="shared" si="105"/>
        <v>42470.778611111105</v>
      </c>
      <c r="U1093" t="str">
        <f t="shared" si="106"/>
        <v>2016</v>
      </c>
      <c r="V1093" t="str">
        <f t="shared" si="107"/>
        <v>March</v>
      </c>
    </row>
    <row r="1094" spans="1:22" ht="75" x14ac:dyDescent="0.2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8011</v>
      </c>
      <c r="O1094">
        <f t="shared" si="102"/>
        <v>1.05</v>
      </c>
      <c r="P1094">
        <f t="shared" si="103"/>
        <v>3</v>
      </c>
      <c r="Q1094" t="s">
        <v>8333</v>
      </c>
      <c r="R1094" t="s">
        <v>8334</v>
      </c>
      <c r="S1094" s="11">
        <f t="shared" si="104"/>
        <v>41250.025902777779</v>
      </c>
      <c r="T1094" s="11">
        <f t="shared" si="105"/>
        <v>41280.025902777779</v>
      </c>
      <c r="U1094" t="str">
        <f t="shared" si="106"/>
        <v>2012</v>
      </c>
      <c r="V1094" t="str">
        <f t="shared" si="107"/>
        <v>December</v>
      </c>
    </row>
    <row r="1095" spans="1:22" ht="60" x14ac:dyDescent="0.2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8011</v>
      </c>
      <c r="O1095">
        <f t="shared" si="102"/>
        <v>14.08</v>
      </c>
      <c r="P1095">
        <f t="shared" si="103"/>
        <v>10.56</v>
      </c>
      <c r="Q1095" t="s">
        <v>8333</v>
      </c>
      <c r="R1095" t="s">
        <v>8334</v>
      </c>
      <c r="S1095" s="11">
        <f t="shared" si="104"/>
        <v>42396.973807870367</v>
      </c>
      <c r="T1095" s="11">
        <f t="shared" si="105"/>
        <v>42411.973807870367</v>
      </c>
      <c r="U1095" t="str">
        <f t="shared" si="106"/>
        <v>2016</v>
      </c>
      <c r="V1095" t="str">
        <f t="shared" si="107"/>
        <v>January</v>
      </c>
    </row>
    <row r="1096" spans="1:22" ht="75" x14ac:dyDescent="0.2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8011</v>
      </c>
      <c r="O1096">
        <f t="shared" si="102"/>
        <v>18.3</v>
      </c>
      <c r="P1096">
        <f t="shared" si="103"/>
        <v>122</v>
      </c>
      <c r="Q1096" t="s">
        <v>8333</v>
      </c>
      <c r="R1096" t="s">
        <v>8334</v>
      </c>
      <c r="S1096" s="11">
        <f t="shared" si="104"/>
        <v>40795.713344907403</v>
      </c>
      <c r="T1096" s="11">
        <f t="shared" si="105"/>
        <v>40825.713344907403</v>
      </c>
      <c r="U1096" t="str">
        <f t="shared" si="106"/>
        <v>2011</v>
      </c>
      <c r="V1096" t="str">
        <f t="shared" si="107"/>
        <v>September</v>
      </c>
    </row>
    <row r="1097" spans="1:22" ht="75" x14ac:dyDescent="0.2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8011</v>
      </c>
      <c r="O1097">
        <f t="shared" si="102"/>
        <v>5.03</v>
      </c>
      <c r="P1097">
        <f t="shared" si="103"/>
        <v>267.81</v>
      </c>
      <c r="Q1097" t="s">
        <v>8333</v>
      </c>
      <c r="R1097" t="s">
        <v>8334</v>
      </c>
      <c r="S1097" s="11">
        <f t="shared" si="104"/>
        <v>41486.537268518521</v>
      </c>
      <c r="T1097" s="11">
        <f t="shared" si="105"/>
        <v>41516.537268518521</v>
      </c>
      <c r="U1097" t="str">
        <f t="shared" si="106"/>
        <v>2013</v>
      </c>
      <c r="V1097" t="str">
        <f t="shared" si="107"/>
        <v>July</v>
      </c>
    </row>
    <row r="1098" spans="1:22" ht="75" x14ac:dyDescent="0.2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8011</v>
      </c>
      <c r="O1098">
        <f t="shared" si="102"/>
        <v>17.93</v>
      </c>
      <c r="P1098">
        <f t="shared" si="103"/>
        <v>74.209999999999994</v>
      </c>
      <c r="Q1098" t="s">
        <v>8333</v>
      </c>
      <c r="R1098" t="s">
        <v>8334</v>
      </c>
      <c r="S1098" s="11">
        <f t="shared" si="104"/>
        <v>41885.51798611111</v>
      </c>
      <c r="T1098" s="11">
        <f t="shared" si="105"/>
        <v>41916.145833333336</v>
      </c>
      <c r="U1098" t="str">
        <f t="shared" si="106"/>
        <v>2014</v>
      </c>
      <c r="V1098" t="str">
        <f t="shared" si="107"/>
        <v>September</v>
      </c>
    </row>
    <row r="1099" spans="1:22" ht="60" x14ac:dyDescent="0.2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8011</v>
      </c>
      <c r="O1099">
        <f t="shared" si="102"/>
        <v>0.05</v>
      </c>
      <c r="P1099">
        <f t="shared" si="103"/>
        <v>6.71</v>
      </c>
      <c r="Q1099" t="s">
        <v>8333</v>
      </c>
      <c r="R1099" t="s">
        <v>8334</v>
      </c>
      <c r="S1099" s="11">
        <f t="shared" si="104"/>
        <v>41660.792557870373</v>
      </c>
      <c r="T1099" s="11">
        <f t="shared" si="105"/>
        <v>41700.792557870373</v>
      </c>
      <c r="U1099" t="str">
        <f t="shared" si="106"/>
        <v>2014</v>
      </c>
      <c r="V1099" t="str">
        <f t="shared" si="107"/>
        <v>January</v>
      </c>
    </row>
    <row r="1100" spans="1:22" ht="45" x14ac:dyDescent="0.2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8011</v>
      </c>
      <c r="O1100">
        <f t="shared" si="102"/>
        <v>7.21</v>
      </c>
      <c r="P1100">
        <f t="shared" si="103"/>
        <v>81.95</v>
      </c>
      <c r="Q1100" t="s">
        <v>8333</v>
      </c>
      <c r="R1100" t="s">
        <v>8334</v>
      </c>
      <c r="S1100" s="11">
        <f t="shared" si="104"/>
        <v>41712.762673611112</v>
      </c>
      <c r="T1100" s="11">
        <f t="shared" si="105"/>
        <v>41742.762673611112</v>
      </c>
      <c r="U1100" t="str">
        <f t="shared" si="106"/>
        <v>2014</v>
      </c>
      <c r="V1100" t="str">
        <f t="shared" si="107"/>
        <v>March</v>
      </c>
    </row>
    <row r="1101" spans="1:22" ht="75" x14ac:dyDescent="0.2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8011</v>
      </c>
      <c r="O1101">
        <f t="shared" si="102"/>
        <v>0.5</v>
      </c>
      <c r="P1101">
        <f t="shared" si="103"/>
        <v>25</v>
      </c>
      <c r="Q1101" t="s">
        <v>8333</v>
      </c>
      <c r="R1101" t="s">
        <v>8334</v>
      </c>
      <c r="S1101" s="11">
        <f t="shared" si="104"/>
        <v>42107.836435185185</v>
      </c>
      <c r="T1101" s="11">
        <f t="shared" si="105"/>
        <v>42137.836435185185</v>
      </c>
      <c r="U1101" t="str">
        <f t="shared" si="106"/>
        <v>2015</v>
      </c>
      <c r="V1101" t="str">
        <f t="shared" si="107"/>
        <v>April</v>
      </c>
    </row>
    <row r="1102" spans="1:22" ht="60" x14ac:dyDescent="0.2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8011</v>
      </c>
      <c r="O1102">
        <f t="shared" si="102"/>
        <v>2.5</v>
      </c>
      <c r="P1102">
        <f t="shared" si="103"/>
        <v>10</v>
      </c>
      <c r="Q1102" t="s">
        <v>8333</v>
      </c>
      <c r="R1102" t="s">
        <v>8334</v>
      </c>
      <c r="S1102" s="11">
        <f t="shared" si="104"/>
        <v>42384.110775462963</v>
      </c>
      <c r="T1102" s="11">
        <f t="shared" si="105"/>
        <v>42414.110775462963</v>
      </c>
      <c r="U1102" t="str">
        <f t="shared" si="106"/>
        <v>2016</v>
      </c>
      <c r="V1102" t="str">
        <f t="shared" si="107"/>
        <v>January</v>
      </c>
    </row>
    <row r="1103" spans="1:22" ht="45" x14ac:dyDescent="0.2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8011</v>
      </c>
      <c r="O1103">
        <f t="shared" si="102"/>
        <v>0.04</v>
      </c>
      <c r="P1103">
        <f t="shared" si="103"/>
        <v>6.83</v>
      </c>
      <c r="Q1103" t="s">
        <v>8333</v>
      </c>
      <c r="R1103" t="s">
        <v>8334</v>
      </c>
      <c r="S1103" s="11">
        <f t="shared" si="104"/>
        <v>42538.77243055556</v>
      </c>
      <c r="T1103" s="11">
        <f t="shared" si="105"/>
        <v>42565.758333333331</v>
      </c>
      <c r="U1103" t="str">
        <f t="shared" si="106"/>
        <v>2016</v>
      </c>
      <c r="V1103" t="str">
        <f t="shared" si="107"/>
        <v>June</v>
      </c>
    </row>
    <row r="1104" spans="1:22" ht="75" x14ac:dyDescent="0.2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8011</v>
      </c>
      <c r="O1104">
        <f t="shared" si="102"/>
        <v>5.31</v>
      </c>
      <c r="P1104">
        <f t="shared" si="103"/>
        <v>17.71</v>
      </c>
      <c r="Q1104" t="s">
        <v>8333</v>
      </c>
      <c r="R1104" t="s">
        <v>8334</v>
      </c>
      <c r="S1104" s="11">
        <f t="shared" si="104"/>
        <v>41577.045428240745</v>
      </c>
      <c r="T1104" s="11">
        <f t="shared" si="105"/>
        <v>41617.249305555553</v>
      </c>
      <c r="U1104" t="str">
        <f t="shared" si="106"/>
        <v>2013</v>
      </c>
      <c r="V1104" t="str">
        <f t="shared" si="107"/>
        <v>October</v>
      </c>
    </row>
    <row r="1105" spans="1:22" ht="60" x14ac:dyDescent="0.2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8011</v>
      </c>
      <c r="O1105">
        <f t="shared" si="102"/>
        <v>1.62</v>
      </c>
      <c r="P1105">
        <f t="shared" si="103"/>
        <v>16.2</v>
      </c>
      <c r="Q1105" t="s">
        <v>8333</v>
      </c>
      <c r="R1105" t="s">
        <v>8334</v>
      </c>
      <c r="S1105" s="11">
        <f t="shared" si="104"/>
        <v>42479.22210648148</v>
      </c>
      <c r="T1105" s="11">
        <f t="shared" si="105"/>
        <v>42539.22210648148</v>
      </c>
      <c r="U1105" t="str">
        <f t="shared" si="106"/>
        <v>2016</v>
      </c>
      <c r="V1105" t="str">
        <f t="shared" si="107"/>
        <v>April</v>
      </c>
    </row>
    <row r="1106" spans="1:22" ht="60" x14ac:dyDescent="0.2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8011</v>
      </c>
      <c r="O1106">
        <f t="shared" si="102"/>
        <v>4.95</v>
      </c>
      <c r="P1106">
        <f t="shared" si="103"/>
        <v>80.3</v>
      </c>
      <c r="Q1106" t="s">
        <v>8333</v>
      </c>
      <c r="R1106" t="s">
        <v>8334</v>
      </c>
      <c r="S1106" s="11">
        <f t="shared" si="104"/>
        <v>41771.40996527778</v>
      </c>
      <c r="T1106" s="11">
        <f t="shared" si="105"/>
        <v>41801.40996527778</v>
      </c>
      <c r="U1106" t="str">
        <f t="shared" si="106"/>
        <v>2014</v>
      </c>
      <c r="V1106" t="str">
        <f t="shared" si="107"/>
        <v>May</v>
      </c>
    </row>
    <row r="1107" spans="1:22" ht="75" x14ac:dyDescent="0.2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8011</v>
      </c>
      <c r="O1107">
        <f t="shared" si="102"/>
        <v>0.16</v>
      </c>
      <c r="P1107">
        <f t="shared" si="103"/>
        <v>71.55</v>
      </c>
      <c r="Q1107" t="s">
        <v>8333</v>
      </c>
      <c r="R1107" t="s">
        <v>8334</v>
      </c>
      <c r="S1107" s="11">
        <f t="shared" si="104"/>
        <v>41692.135729166665</v>
      </c>
      <c r="T1107" s="11">
        <f t="shared" si="105"/>
        <v>41722.0940625</v>
      </c>
      <c r="U1107" t="str">
        <f t="shared" si="106"/>
        <v>2014</v>
      </c>
      <c r="V1107" t="str">
        <f t="shared" si="107"/>
        <v>February</v>
      </c>
    </row>
    <row r="1108" spans="1:22" ht="60" x14ac:dyDescent="0.2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8011</v>
      </c>
      <c r="O1108">
        <f t="shared" si="102"/>
        <v>41.25</v>
      </c>
      <c r="P1108">
        <f t="shared" si="103"/>
        <v>23.57</v>
      </c>
      <c r="Q1108" t="s">
        <v>8333</v>
      </c>
      <c r="R1108" t="s">
        <v>8334</v>
      </c>
      <c r="S1108" s="11">
        <f t="shared" si="104"/>
        <v>40973.740451388891</v>
      </c>
      <c r="T1108" s="11">
        <f t="shared" si="105"/>
        <v>41003.698784722219</v>
      </c>
      <c r="U1108" t="str">
        <f t="shared" si="106"/>
        <v>2012</v>
      </c>
      <c r="V1108" t="str">
        <f t="shared" si="107"/>
        <v>March</v>
      </c>
    </row>
    <row r="1109" spans="1:22" ht="75" x14ac:dyDescent="0.2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8011</v>
      </c>
      <c r="O1109">
        <f t="shared" si="102"/>
        <v>0</v>
      </c>
      <c r="P1109">
        <f t="shared" si="103"/>
        <v>0</v>
      </c>
      <c r="Q1109" t="s">
        <v>8333</v>
      </c>
      <c r="R1109" t="s">
        <v>8334</v>
      </c>
      <c r="S1109" s="11">
        <f t="shared" si="104"/>
        <v>41813.861388888887</v>
      </c>
      <c r="T1109" s="11">
        <f t="shared" si="105"/>
        <v>41843.861388888887</v>
      </c>
      <c r="U1109" t="str">
        <f t="shared" si="106"/>
        <v>2014</v>
      </c>
      <c r="V1109" t="str">
        <f t="shared" si="107"/>
        <v>June</v>
      </c>
    </row>
    <row r="1110" spans="1:22" ht="75" x14ac:dyDescent="0.2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8011</v>
      </c>
      <c r="O1110">
        <f t="shared" si="102"/>
        <v>2.93</v>
      </c>
      <c r="P1110">
        <f t="shared" si="103"/>
        <v>34.880000000000003</v>
      </c>
      <c r="Q1110" t="s">
        <v>8333</v>
      </c>
      <c r="R1110" t="s">
        <v>8334</v>
      </c>
      <c r="S1110" s="11">
        <f t="shared" si="104"/>
        <v>40952.636979166666</v>
      </c>
      <c r="T1110" s="11">
        <f t="shared" si="105"/>
        <v>41012.595312500001</v>
      </c>
      <c r="U1110" t="str">
        <f t="shared" si="106"/>
        <v>2012</v>
      </c>
      <c r="V1110" t="str">
        <f t="shared" si="107"/>
        <v>February</v>
      </c>
    </row>
    <row r="1111" spans="1:22" ht="90" x14ac:dyDescent="0.2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8011</v>
      </c>
      <c r="O1111">
        <f t="shared" si="102"/>
        <v>0.45</v>
      </c>
      <c r="P1111">
        <f t="shared" si="103"/>
        <v>15</v>
      </c>
      <c r="Q1111" t="s">
        <v>8333</v>
      </c>
      <c r="R1111" t="s">
        <v>8334</v>
      </c>
      <c r="S1111" s="11">
        <f t="shared" si="104"/>
        <v>42662.752199074079</v>
      </c>
      <c r="T1111" s="11">
        <f t="shared" si="105"/>
        <v>42692.793865740736</v>
      </c>
      <c r="U1111" t="str">
        <f t="shared" si="106"/>
        <v>2016</v>
      </c>
      <c r="V1111" t="str">
        <f t="shared" si="107"/>
        <v>October</v>
      </c>
    </row>
    <row r="1112" spans="1:22" ht="60" x14ac:dyDescent="0.2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8011</v>
      </c>
      <c r="O1112">
        <f t="shared" si="102"/>
        <v>0.51</v>
      </c>
      <c r="P1112">
        <f t="shared" si="103"/>
        <v>23.18</v>
      </c>
      <c r="Q1112" t="s">
        <v>8333</v>
      </c>
      <c r="R1112" t="s">
        <v>8334</v>
      </c>
      <c r="S1112" s="11">
        <f t="shared" si="104"/>
        <v>41220.933124999996</v>
      </c>
      <c r="T1112" s="11">
        <f t="shared" si="105"/>
        <v>41250.933124999996</v>
      </c>
      <c r="U1112" t="str">
        <f t="shared" si="106"/>
        <v>2012</v>
      </c>
      <c r="V1112" t="str">
        <f t="shared" si="107"/>
        <v>November</v>
      </c>
    </row>
    <row r="1113" spans="1:22" ht="75" x14ac:dyDescent="0.2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8011</v>
      </c>
      <c r="O1113">
        <f t="shared" si="102"/>
        <v>0.04</v>
      </c>
      <c r="P1113">
        <f t="shared" si="103"/>
        <v>1</v>
      </c>
      <c r="Q1113" t="s">
        <v>8333</v>
      </c>
      <c r="R1113" t="s">
        <v>8334</v>
      </c>
      <c r="S1113" s="11">
        <f t="shared" si="104"/>
        <v>42347.203587962969</v>
      </c>
      <c r="T1113" s="11">
        <f t="shared" si="105"/>
        <v>42377.203587962969</v>
      </c>
      <c r="U1113" t="str">
        <f t="shared" si="106"/>
        <v>2015</v>
      </c>
      <c r="V1113" t="str">
        <f t="shared" si="107"/>
        <v>December</v>
      </c>
    </row>
    <row r="1114" spans="1:22" ht="60" x14ac:dyDescent="0.2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8011</v>
      </c>
      <c r="O1114">
        <f t="shared" si="102"/>
        <v>35.54</v>
      </c>
      <c r="P1114">
        <f t="shared" si="103"/>
        <v>100.23</v>
      </c>
      <c r="Q1114" t="s">
        <v>8333</v>
      </c>
      <c r="R1114" t="s">
        <v>8334</v>
      </c>
      <c r="S1114" s="11">
        <f t="shared" si="104"/>
        <v>41963.759386574078</v>
      </c>
      <c r="T1114" s="11">
        <f t="shared" si="105"/>
        <v>42023.354166666672</v>
      </c>
      <c r="U1114" t="str">
        <f t="shared" si="106"/>
        <v>2014</v>
      </c>
      <c r="V1114" t="str">
        <f t="shared" si="107"/>
        <v>November</v>
      </c>
    </row>
    <row r="1115" spans="1:22" ht="75" x14ac:dyDescent="0.2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8011</v>
      </c>
      <c r="O1115">
        <f t="shared" si="102"/>
        <v>0.5</v>
      </c>
      <c r="P1115">
        <f t="shared" si="103"/>
        <v>5</v>
      </c>
      <c r="Q1115" t="s">
        <v>8333</v>
      </c>
      <c r="R1115" t="s">
        <v>8334</v>
      </c>
      <c r="S1115" s="11">
        <f t="shared" si="104"/>
        <v>41835.977083333331</v>
      </c>
      <c r="T1115" s="11">
        <f t="shared" si="105"/>
        <v>41865.977083333331</v>
      </c>
      <c r="U1115" t="str">
        <f t="shared" si="106"/>
        <v>2014</v>
      </c>
      <c r="V1115" t="str">
        <f t="shared" si="107"/>
        <v>July</v>
      </c>
    </row>
    <row r="1116" spans="1:22" ht="75" x14ac:dyDescent="0.2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8011</v>
      </c>
      <c r="O1116">
        <f t="shared" si="102"/>
        <v>0.17</v>
      </c>
      <c r="P1116">
        <f t="shared" si="103"/>
        <v>3.33</v>
      </c>
      <c r="Q1116" t="s">
        <v>8333</v>
      </c>
      <c r="R1116" t="s">
        <v>8334</v>
      </c>
      <c r="S1116" s="11">
        <f t="shared" si="104"/>
        <v>41526.345914351856</v>
      </c>
      <c r="T1116" s="11">
        <f t="shared" si="105"/>
        <v>41556.345914351856</v>
      </c>
      <c r="U1116" t="str">
        <f t="shared" si="106"/>
        <v>2013</v>
      </c>
      <c r="V1116" t="str">
        <f t="shared" si="107"/>
        <v>September</v>
      </c>
    </row>
    <row r="1117" spans="1:22" ht="75" x14ac:dyDescent="0.2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8011</v>
      </c>
      <c r="O1117">
        <f t="shared" si="102"/>
        <v>0.13</v>
      </c>
      <c r="P1117">
        <f t="shared" si="103"/>
        <v>13.25</v>
      </c>
      <c r="Q1117" t="s">
        <v>8333</v>
      </c>
      <c r="R1117" t="s">
        <v>8334</v>
      </c>
      <c r="S1117" s="11">
        <f t="shared" si="104"/>
        <v>42429.695543981477</v>
      </c>
      <c r="T1117" s="11">
        <f t="shared" si="105"/>
        <v>42459.653877314813</v>
      </c>
      <c r="U1117" t="str">
        <f t="shared" si="106"/>
        <v>2016</v>
      </c>
      <c r="V1117" t="str">
        <f t="shared" si="107"/>
        <v>February</v>
      </c>
    </row>
    <row r="1118" spans="1:22" ht="60" x14ac:dyDescent="0.2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8011</v>
      </c>
      <c r="O1118">
        <f t="shared" si="102"/>
        <v>0.04</v>
      </c>
      <c r="P1118">
        <f t="shared" si="103"/>
        <v>17.850000000000001</v>
      </c>
      <c r="Q1118" t="s">
        <v>8333</v>
      </c>
      <c r="R1118" t="s">
        <v>8334</v>
      </c>
      <c r="S1118" s="11">
        <f t="shared" si="104"/>
        <v>41009.847314814811</v>
      </c>
      <c r="T1118" s="11">
        <f t="shared" si="105"/>
        <v>41069.847314814811</v>
      </c>
      <c r="U1118" t="str">
        <f t="shared" si="106"/>
        <v>2012</v>
      </c>
      <c r="V1118" t="str">
        <f t="shared" si="107"/>
        <v>April</v>
      </c>
    </row>
    <row r="1119" spans="1:22" ht="60" x14ac:dyDescent="0.2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8011</v>
      </c>
      <c r="O1119">
        <f t="shared" si="102"/>
        <v>8.3000000000000007</v>
      </c>
      <c r="P1119">
        <f t="shared" si="103"/>
        <v>10.38</v>
      </c>
      <c r="Q1119" t="s">
        <v>8333</v>
      </c>
      <c r="R1119" t="s">
        <v>8334</v>
      </c>
      <c r="S1119" s="11">
        <f t="shared" si="104"/>
        <v>42333.598530092597</v>
      </c>
      <c r="T1119" s="11">
        <f t="shared" si="105"/>
        <v>42363.598530092597</v>
      </c>
      <c r="U1119" t="str">
        <f t="shared" si="106"/>
        <v>2015</v>
      </c>
      <c r="V1119" t="str">
        <f t="shared" si="107"/>
        <v>November</v>
      </c>
    </row>
    <row r="1120" spans="1:22" ht="75" x14ac:dyDescent="0.2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8011</v>
      </c>
      <c r="O1120">
        <f t="shared" si="102"/>
        <v>2.42</v>
      </c>
      <c r="P1120">
        <f t="shared" si="103"/>
        <v>36.33</v>
      </c>
      <c r="Q1120" t="s">
        <v>8333</v>
      </c>
      <c r="R1120" t="s">
        <v>8334</v>
      </c>
      <c r="S1120" s="11">
        <f t="shared" si="104"/>
        <v>41704.16642361111</v>
      </c>
      <c r="T1120" s="11">
        <f t="shared" si="105"/>
        <v>41734.124756944446</v>
      </c>
      <c r="U1120" t="str">
        <f t="shared" si="106"/>
        <v>2014</v>
      </c>
      <c r="V1120" t="str">
        <f t="shared" si="107"/>
        <v>March</v>
      </c>
    </row>
    <row r="1121" spans="1:22" ht="75" x14ac:dyDescent="0.2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8011</v>
      </c>
      <c r="O1121">
        <f t="shared" si="102"/>
        <v>0.24</v>
      </c>
      <c r="P1121">
        <f t="shared" si="103"/>
        <v>5</v>
      </c>
      <c r="Q1121" t="s">
        <v>8333</v>
      </c>
      <c r="R1121" t="s">
        <v>8334</v>
      </c>
      <c r="S1121" s="11">
        <f t="shared" si="104"/>
        <v>41722.792407407411</v>
      </c>
      <c r="T1121" s="11">
        <f t="shared" si="105"/>
        <v>41735.792407407411</v>
      </c>
      <c r="U1121" t="str">
        <f t="shared" si="106"/>
        <v>2014</v>
      </c>
      <c r="V1121" t="str">
        <f t="shared" si="107"/>
        <v>March</v>
      </c>
    </row>
    <row r="1122" spans="1:22" ht="60" x14ac:dyDescent="0.2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8011</v>
      </c>
      <c r="O1122">
        <f t="shared" si="102"/>
        <v>0</v>
      </c>
      <c r="P1122">
        <f t="shared" si="103"/>
        <v>0</v>
      </c>
      <c r="Q1122" t="s">
        <v>8333</v>
      </c>
      <c r="R1122" t="s">
        <v>8334</v>
      </c>
      <c r="S1122" s="11">
        <f t="shared" si="104"/>
        <v>40799.872685185182</v>
      </c>
      <c r="T1122" s="11">
        <f t="shared" si="105"/>
        <v>40844.872685185182</v>
      </c>
      <c r="U1122" t="str">
        <f t="shared" si="106"/>
        <v>2011</v>
      </c>
      <c r="V1122" t="str">
        <f t="shared" si="107"/>
        <v>September</v>
      </c>
    </row>
    <row r="1123" spans="1:22" ht="60" x14ac:dyDescent="0.2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8011</v>
      </c>
      <c r="O1123">
        <f t="shared" si="102"/>
        <v>0.01</v>
      </c>
      <c r="P1123">
        <f t="shared" si="103"/>
        <v>5.8</v>
      </c>
      <c r="Q1123" t="s">
        <v>8333</v>
      </c>
      <c r="R1123" t="s">
        <v>8334</v>
      </c>
      <c r="S1123" s="11">
        <f t="shared" si="104"/>
        <v>42412.934212962966</v>
      </c>
      <c r="T1123" s="11">
        <f t="shared" si="105"/>
        <v>42442.892546296294</v>
      </c>
      <c r="U1123" t="str">
        <f t="shared" si="106"/>
        <v>2016</v>
      </c>
      <c r="V1123" t="str">
        <f t="shared" si="107"/>
        <v>February</v>
      </c>
    </row>
    <row r="1124" spans="1:22" ht="75" x14ac:dyDescent="0.2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8011</v>
      </c>
      <c r="O1124">
        <f t="shared" si="102"/>
        <v>0</v>
      </c>
      <c r="P1124">
        <f t="shared" si="103"/>
        <v>0</v>
      </c>
      <c r="Q1124" t="s">
        <v>8333</v>
      </c>
      <c r="R1124" t="s">
        <v>8334</v>
      </c>
      <c r="S1124" s="11">
        <f t="shared" si="104"/>
        <v>41410.703993055555</v>
      </c>
      <c r="T1124" s="11">
        <f t="shared" si="105"/>
        <v>41424.703993055555</v>
      </c>
      <c r="U1124" t="str">
        <f t="shared" si="106"/>
        <v>2013</v>
      </c>
      <c r="V1124" t="str">
        <f t="shared" si="107"/>
        <v>May</v>
      </c>
    </row>
    <row r="1125" spans="1:22" ht="75" x14ac:dyDescent="0.2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8011</v>
      </c>
      <c r="O1125">
        <f t="shared" si="102"/>
        <v>0.22</v>
      </c>
      <c r="P1125">
        <f t="shared" si="103"/>
        <v>3.67</v>
      </c>
      <c r="Q1125" t="s">
        <v>8333</v>
      </c>
      <c r="R1125" t="s">
        <v>8334</v>
      </c>
      <c r="S1125" s="11">
        <f t="shared" si="104"/>
        <v>41718.5237037037</v>
      </c>
      <c r="T1125" s="11">
        <f t="shared" si="105"/>
        <v>41748.5237037037</v>
      </c>
      <c r="U1125" t="str">
        <f t="shared" si="106"/>
        <v>2014</v>
      </c>
      <c r="V1125" t="str">
        <f t="shared" si="107"/>
        <v>March</v>
      </c>
    </row>
    <row r="1126" spans="1:22" ht="75" x14ac:dyDescent="0.2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8012</v>
      </c>
      <c r="O1126">
        <f t="shared" si="102"/>
        <v>0.47</v>
      </c>
      <c r="P1126">
        <f t="shared" si="103"/>
        <v>60.71</v>
      </c>
      <c r="Q1126" t="s">
        <v>8333</v>
      </c>
      <c r="R1126" t="s">
        <v>8335</v>
      </c>
      <c r="S1126" s="11">
        <f t="shared" si="104"/>
        <v>42094.667256944449</v>
      </c>
      <c r="T1126" s="11">
        <f t="shared" si="105"/>
        <v>42124.667256944449</v>
      </c>
      <c r="U1126" t="str">
        <f t="shared" si="106"/>
        <v>2015</v>
      </c>
      <c r="V1126" t="str">
        <f t="shared" si="107"/>
        <v>March</v>
      </c>
    </row>
    <row r="1127" spans="1:22" ht="75" x14ac:dyDescent="0.2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8012</v>
      </c>
      <c r="O1127">
        <f t="shared" si="102"/>
        <v>0</v>
      </c>
      <c r="P1127">
        <f t="shared" si="103"/>
        <v>0</v>
      </c>
      <c r="Q1127" t="s">
        <v>8333</v>
      </c>
      <c r="R1127" t="s">
        <v>8335</v>
      </c>
      <c r="S1127" s="11">
        <f t="shared" si="104"/>
        <v>42212.624189814815</v>
      </c>
      <c r="T1127" s="11">
        <f t="shared" si="105"/>
        <v>42272.624189814815</v>
      </c>
      <c r="U1127" t="str">
        <f t="shared" si="106"/>
        <v>2015</v>
      </c>
      <c r="V1127" t="str">
        <f t="shared" si="107"/>
        <v>July</v>
      </c>
    </row>
    <row r="1128" spans="1:22" ht="60" x14ac:dyDescent="0.2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8012</v>
      </c>
      <c r="O1128">
        <f t="shared" si="102"/>
        <v>0.5</v>
      </c>
      <c r="P1128">
        <f t="shared" si="103"/>
        <v>5</v>
      </c>
      <c r="Q1128" t="s">
        <v>8333</v>
      </c>
      <c r="R1128" t="s">
        <v>8335</v>
      </c>
      <c r="S1128" s="11">
        <f t="shared" si="104"/>
        <v>42535.327476851846</v>
      </c>
      <c r="T1128" s="11">
        <f t="shared" si="105"/>
        <v>42565.327476851846</v>
      </c>
      <c r="U1128" t="str">
        <f t="shared" si="106"/>
        <v>2016</v>
      </c>
      <c r="V1128" t="str">
        <f t="shared" si="107"/>
        <v>June</v>
      </c>
    </row>
    <row r="1129" spans="1:22" ht="75" x14ac:dyDescent="0.2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8012</v>
      </c>
      <c r="O1129">
        <f t="shared" si="102"/>
        <v>1.67</v>
      </c>
      <c r="P1129">
        <f t="shared" si="103"/>
        <v>25.43</v>
      </c>
      <c r="Q1129" t="s">
        <v>8333</v>
      </c>
      <c r="R1129" t="s">
        <v>8335</v>
      </c>
      <c r="S1129" s="11">
        <f t="shared" si="104"/>
        <v>41926.854166666664</v>
      </c>
      <c r="T1129" s="11">
        <f t="shared" si="105"/>
        <v>41957.895833333328</v>
      </c>
      <c r="U1129" t="str">
        <f t="shared" si="106"/>
        <v>2014</v>
      </c>
      <c r="V1129" t="str">
        <f t="shared" si="107"/>
        <v>October</v>
      </c>
    </row>
    <row r="1130" spans="1:22" x14ac:dyDescent="0.2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8012</v>
      </c>
      <c r="O1130">
        <f t="shared" si="102"/>
        <v>0.1</v>
      </c>
      <c r="P1130">
        <f t="shared" si="103"/>
        <v>1</v>
      </c>
      <c r="Q1130" t="s">
        <v>8333</v>
      </c>
      <c r="R1130" t="s">
        <v>8335</v>
      </c>
      <c r="S1130" s="11">
        <f t="shared" si="104"/>
        <v>41828.649502314816</v>
      </c>
      <c r="T1130" s="11">
        <f t="shared" si="105"/>
        <v>41858.649502314816</v>
      </c>
      <c r="U1130" t="str">
        <f t="shared" si="106"/>
        <v>2014</v>
      </c>
      <c r="V1130" t="str">
        <f t="shared" si="107"/>
        <v>July</v>
      </c>
    </row>
    <row r="1131" spans="1:22" ht="60" x14ac:dyDescent="0.2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8012</v>
      </c>
      <c r="O1131">
        <f t="shared" si="102"/>
        <v>0.11</v>
      </c>
      <c r="P1131">
        <f t="shared" si="103"/>
        <v>10.5</v>
      </c>
      <c r="Q1131" t="s">
        <v>8333</v>
      </c>
      <c r="R1131" t="s">
        <v>8335</v>
      </c>
      <c r="S1131" s="11">
        <f t="shared" si="104"/>
        <v>42496.264965277776</v>
      </c>
      <c r="T1131" s="11">
        <f t="shared" si="105"/>
        <v>42526.264965277776</v>
      </c>
      <c r="U1131" t="str">
        <f t="shared" si="106"/>
        <v>2016</v>
      </c>
      <c r="V1131" t="str">
        <f t="shared" si="107"/>
        <v>May</v>
      </c>
    </row>
    <row r="1132" spans="1:22" ht="75" x14ac:dyDescent="0.2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8012</v>
      </c>
      <c r="O1132">
        <f t="shared" si="102"/>
        <v>0.22</v>
      </c>
      <c r="P1132">
        <f t="shared" si="103"/>
        <v>3.67</v>
      </c>
      <c r="Q1132" t="s">
        <v>8333</v>
      </c>
      <c r="R1132" t="s">
        <v>8335</v>
      </c>
      <c r="S1132" s="11">
        <f t="shared" si="104"/>
        <v>41908.996527777781</v>
      </c>
      <c r="T1132" s="11">
        <f t="shared" si="105"/>
        <v>41969.038194444445</v>
      </c>
      <c r="U1132" t="str">
        <f t="shared" si="106"/>
        <v>2014</v>
      </c>
      <c r="V1132" t="str">
        <f t="shared" si="107"/>
        <v>September</v>
      </c>
    </row>
    <row r="1133" spans="1:22" ht="75" x14ac:dyDescent="0.2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8012</v>
      </c>
      <c r="O1133">
        <f t="shared" si="102"/>
        <v>0</v>
      </c>
      <c r="P1133">
        <f t="shared" si="103"/>
        <v>0</v>
      </c>
      <c r="Q1133" t="s">
        <v>8333</v>
      </c>
      <c r="R1133" t="s">
        <v>8335</v>
      </c>
      <c r="S1133" s="11">
        <f t="shared" si="104"/>
        <v>42332.908194444448</v>
      </c>
      <c r="T1133" s="11">
        <f t="shared" si="105"/>
        <v>42362.908194444448</v>
      </c>
      <c r="U1133" t="str">
        <f t="shared" si="106"/>
        <v>2015</v>
      </c>
      <c r="V1133" t="str">
        <f t="shared" si="107"/>
        <v>November</v>
      </c>
    </row>
    <row r="1134" spans="1:22" ht="60" x14ac:dyDescent="0.2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8012</v>
      </c>
      <c r="O1134">
        <f t="shared" si="102"/>
        <v>14.38</v>
      </c>
      <c r="P1134">
        <f t="shared" si="103"/>
        <v>110.62</v>
      </c>
      <c r="Q1134" t="s">
        <v>8333</v>
      </c>
      <c r="R1134" t="s">
        <v>8335</v>
      </c>
      <c r="S1134" s="11">
        <f t="shared" si="104"/>
        <v>42706.115405092598</v>
      </c>
      <c r="T1134" s="11">
        <f t="shared" si="105"/>
        <v>42736.115405092598</v>
      </c>
      <c r="U1134" t="str">
        <f t="shared" si="106"/>
        <v>2016</v>
      </c>
      <c r="V1134" t="str">
        <f t="shared" si="107"/>
        <v>December</v>
      </c>
    </row>
    <row r="1135" spans="1:22" ht="60" x14ac:dyDescent="0.2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8012</v>
      </c>
      <c r="O1135">
        <f t="shared" si="102"/>
        <v>0.67</v>
      </c>
      <c r="P1135">
        <f t="shared" si="103"/>
        <v>20</v>
      </c>
      <c r="Q1135" t="s">
        <v>8333</v>
      </c>
      <c r="R1135" t="s">
        <v>8335</v>
      </c>
      <c r="S1135" s="11">
        <f t="shared" si="104"/>
        <v>41821.407187500001</v>
      </c>
      <c r="T1135" s="11">
        <f t="shared" si="105"/>
        <v>41851.407187500001</v>
      </c>
      <c r="U1135" t="str">
        <f t="shared" si="106"/>
        <v>2014</v>
      </c>
      <c r="V1135" t="str">
        <f t="shared" si="107"/>
        <v>July</v>
      </c>
    </row>
    <row r="1136" spans="1:22" ht="60" x14ac:dyDescent="0.2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8012</v>
      </c>
      <c r="O1136">
        <f t="shared" si="102"/>
        <v>0</v>
      </c>
      <c r="P1136">
        <f t="shared" si="103"/>
        <v>1</v>
      </c>
      <c r="Q1136" t="s">
        <v>8333</v>
      </c>
      <c r="R1136" t="s">
        <v>8335</v>
      </c>
      <c r="S1136" s="11">
        <f t="shared" si="104"/>
        <v>41958.285046296296</v>
      </c>
      <c r="T1136" s="11">
        <f t="shared" si="105"/>
        <v>41972.189583333333</v>
      </c>
      <c r="U1136" t="str">
        <f t="shared" si="106"/>
        <v>2014</v>
      </c>
      <c r="V1136" t="str">
        <f t="shared" si="107"/>
        <v>November</v>
      </c>
    </row>
    <row r="1137" spans="1:22" ht="90" x14ac:dyDescent="0.2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8012</v>
      </c>
      <c r="O1137">
        <f t="shared" si="102"/>
        <v>5</v>
      </c>
      <c r="P1137">
        <f t="shared" si="103"/>
        <v>50</v>
      </c>
      <c r="Q1137" t="s">
        <v>8333</v>
      </c>
      <c r="R1137" t="s">
        <v>8335</v>
      </c>
      <c r="S1137" s="11">
        <f t="shared" si="104"/>
        <v>42558.989513888882</v>
      </c>
      <c r="T1137" s="11">
        <f t="shared" si="105"/>
        <v>42588.989513888882</v>
      </c>
      <c r="U1137" t="str">
        <f t="shared" si="106"/>
        <v>2016</v>
      </c>
      <c r="V1137" t="str">
        <f t="shared" si="107"/>
        <v>July</v>
      </c>
    </row>
    <row r="1138" spans="1:22" ht="60" x14ac:dyDescent="0.2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8012</v>
      </c>
      <c r="O1138">
        <f t="shared" si="102"/>
        <v>6.44</v>
      </c>
      <c r="P1138">
        <f t="shared" si="103"/>
        <v>45</v>
      </c>
      <c r="Q1138" t="s">
        <v>8333</v>
      </c>
      <c r="R1138" t="s">
        <v>8335</v>
      </c>
      <c r="S1138" s="11">
        <f t="shared" si="104"/>
        <v>42327.671631944439</v>
      </c>
      <c r="T1138" s="11">
        <f t="shared" si="105"/>
        <v>42357.671631944439</v>
      </c>
      <c r="U1138" t="str">
        <f t="shared" si="106"/>
        <v>2015</v>
      </c>
      <c r="V1138" t="str">
        <f t="shared" si="107"/>
        <v>November</v>
      </c>
    </row>
    <row r="1139" spans="1:22" ht="75" x14ac:dyDescent="0.2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8012</v>
      </c>
      <c r="O1139">
        <f t="shared" si="102"/>
        <v>39.5</v>
      </c>
      <c r="P1139">
        <f t="shared" si="103"/>
        <v>253.21</v>
      </c>
      <c r="Q1139" t="s">
        <v>8333</v>
      </c>
      <c r="R1139" t="s">
        <v>8335</v>
      </c>
      <c r="S1139" s="11">
        <f t="shared" si="104"/>
        <v>42453.819687499999</v>
      </c>
      <c r="T1139" s="11">
        <f t="shared" si="105"/>
        <v>42483.819687499999</v>
      </c>
      <c r="U1139" t="str">
        <f t="shared" si="106"/>
        <v>2016</v>
      </c>
      <c r="V1139" t="str">
        <f t="shared" si="107"/>
        <v>March</v>
      </c>
    </row>
    <row r="1140" spans="1:22" ht="75" x14ac:dyDescent="0.2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8012</v>
      </c>
      <c r="O1140">
        <f t="shared" si="102"/>
        <v>0.36</v>
      </c>
      <c r="P1140">
        <f t="shared" si="103"/>
        <v>31.25</v>
      </c>
      <c r="Q1140" t="s">
        <v>8333</v>
      </c>
      <c r="R1140" t="s">
        <v>8335</v>
      </c>
      <c r="S1140" s="11">
        <f t="shared" si="104"/>
        <v>42736.9066087963</v>
      </c>
      <c r="T1140" s="11">
        <f t="shared" si="105"/>
        <v>42756.9066087963</v>
      </c>
      <c r="U1140" t="str">
        <f t="shared" si="106"/>
        <v>2017</v>
      </c>
      <c r="V1140" t="str">
        <f t="shared" si="107"/>
        <v>January</v>
      </c>
    </row>
    <row r="1141" spans="1:22" ht="75" x14ac:dyDescent="0.2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8012</v>
      </c>
      <c r="O1141">
        <f t="shared" si="102"/>
        <v>0.06</v>
      </c>
      <c r="P1141">
        <f t="shared" si="103"/>
        <v>5</v>
      </c>
      <c r="Q1141" t="s">
        <v>8333</v>
      </c>
      <c r="R1141" t="s">
        <v>8335</v>
      </c>
      <c r="S1141" s="11">
        <f t="shared" si="104"/>
        <v>41975.347523148142</v>
      </c>
      <c r="T1141" s="11">
        <f t="shared" si="105"/>
        <v>42005.347523148142</v>
      </c>
      <c r="U1141" t="str">
        <f t="shared" si="106"/>
        <v>2014</v>
      </c>
      <c r="V1141" t="str">
        <f t="shared" si="107"/>
        <v>December</v>
      </c>
    </row>
    <row r="1142" spans="1:22" ht="60" x14ac:dyDescent="0.2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8012</v>
      </c>
      <c r="O1142">
        <f t="shared" si="102"/>
        <v>0</v>
      </c>
      <c r="P1142">
        <f t="shared" si="103"/>
        <v>0</v>
      </c>
      <c r="Q1142" t="s">
        <v>8333</v>
      </c>
      <c r="R1142" t="s">
        <v>8335</v>
      </c>
      <c r="S1142" s="11">
        <f t="shared" si="104"/>
        <v>42192.462048611109</v>
      </c>
      <c r="T1142" s="11">
        <f t="shared" si="105"/>
        <v>42222.462048611109</v>
      </c>
      <c r="U1142" t="str">
        <f t="shared" si="106"/>
        <v>2015</v>
      </c>
      <c r="V1142" t="str">
        <f t="shared" si="107"/>
        <v>July</v>
      </c>
    </row>
    <row r="1143" spans="1:22" ht="30" x14ac:dyDescent="0.2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8012</v>
      </c>
      <c r="O1143">
        <f t="shared" si="102"/>
        <v>0</v>
      </c>
      <c r="P1143">
        <f t="shared" si="103"/>
        <v>0</v>
      </c>
      <c r="Q1143" t="s">
        <v>8333</v>
      </c>
      <c r="R1143" t="s">
        <v>8335</v>
      </c>
      <c r="S1143" s="11">
        <f t="shared" si="104"/>
        <v>42164.699652777781</v>
      </c>
      <c r="T1143" s="11">
        <f t="shared" si="105"/>
        <v>42194.699652777781</v>
      </c>
      <c r="U1143" t="str">
        <f t="shared" si="106"/>
        <v>2015</v>
      </c>
      <c r="V1143" t="str">
        <f t="shared" si="107"/>
        <v>June</v>
      </c>
    </row>
    <row r="1144" spans="1:22" ht="75" x14ac:dyDescent="0.2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8012</v>
      </c>
      <c r="O1144">
        <f t="shared" si="102"/>
        <v>0</v>
      </c>
      <c r="P1144">
        <f t="shared" si="103"/>
        <v>0</v>
      </c>
      <c r="Q1144" t="s">
        <v>8333</v>
      </c>
      <c r="R1144" t="s">
        <v>8335</v>
      </c>
      <c r="S1144" s="11">
        <f t="shared" si="104"/>
        <v>42022.006099537044</v>
      </c>
      <c r="T1144" s="11">
        <f t="shared" si="105"/>
        <v>42052.006099537044</v>
      </c>
      <c r="U1144" t="str">
        <f t="shared" si="106"/>
        <v>2015</v>
      </c>
      <c r="V1144" t="str">
        <f t="shared" si="107"/>
        <v>January</v>
      </c>
    </row>
    <row r="1145" spans="1:22" ht="75" x14ac:dyDescent="0.2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8012</v>
      </c>
      <c r="O1145">
        <f t="shared" si="102"/>
        <v>0.41</v>
      </c>
      <c r="P1145">
        <f t="shared" si="103"/>
        <v>23.25</v>
      </c>
      <c r="Q1145" t="s">
        <v>8333</v>
      </c>
      <c r="R1145" t="s">
        <v>8335</v>
      </c>
      <c r="S1145" s="11">
        <f t="shared" si="104"/>
        <v>42325.19358796296</v>
      </c>
      <c r="T1145" s="11">
        <f t="shared" si="105"/>
        <v>42355.19358796296</v>
      </c>
      <c r="U1145" t="str">
        <f t="shared" si="106"/>
        <v>2015</v>
      </c>
      <c r="V1145" t="str">
        <f t="shared" si="107"/>
        <v>November</v>
      </c>
    </row>
    <row r="1146" spans="1:22" ht="60" x14ac:dyDescent="0.2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8013</v>
      </c>
      <c r="O1146">
        <f t="shared" si="102"/>
        <v>0</v>
      </c>
      <c r="P1146">
        <f t="shared" si="103"/>
        <v>0</v>
      </c>
      <c r="Q1146" t="s">
        <v>8336</v>
      </c>
      <c r="R1146" t="s">
        <v>8337</v>
      </c>
      <c r="S1146" s="11">
        <f t="shared" si="104"/>
        <v>42093.181944444441</v>
      </c>
      <c r="T1146" s="11">
        <f t="shared" si="105"/>
        <v>42123.181944444441</v>
      </c>
      <c r="U1146" t="str">
        <f t="shared" si="106"/>
        <v>2015</v>
      </c>
      <c r="V1146" t="str">
        <f t="shared" si="107"/>
        <v>March</v>
      </c>
    </row>
    <row r="1147" spans="1:22" ht="60" x14ac:dyDescent="0.2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8013</v>
      </c>
      <c r="O1147">
        <f t="shared" si="102"/>
        <v>0.13</v>
      </c>
      <c r="P1147">
        <f t="shared" si="103"/>
        <v>100</v>
      </c>
      <c r="Q1147" t="s">
        <v>8336</v>
      </c>
      <c r="R1147" t="s">
        <v>8337</v>
      </c>
      <c r="S1147" s="11">
        <f t="shared" si="104"/>
        <v>41854.747592592597</v>
      </c>
      <c r="T1147" s="11">
        <f t="shared" si="105"/>
        <v>41914.747592592597</v>
      </c>
      <c r="U1147" t="str">
        <f t="shared" si="106"/>
        <v>2014</v>
      </c>
      <c r="V1147" t="str">
        <f t="shared" si="107"/>
        <v>August</v>
      </c>
    </row>
    <row r="1148" spans="1:22" ht="60" x14ac:dyDescent="0.2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8013</v>
      </c>
      <c r="O1148">
        <f t="shared" si="102"/>
        <v>8.83</v>
      </c>
      <c r="P1148">
        <f t="shared" si="103"/>
        <v>44.17</v>
      </c>
      <c r="Q1148" t="s">
        <v>8336</v>
      </c>
      <c r="R1148" t="s">
        <v>8337</v>
      </c>
      <c r="S1148" s="11">
        <f t="shared" si="104"/>
        <v>41723.9533912037</v>
      </c>
      <c r="T1148" s="11">
        <f t="shared" si="105"/>
        <v>41761.9533912037</v>
      </c>
      <c r="U1148" t="str">
        <f t="shared" si="106"/>
        <v>2014</v>
      </c>
      <c r="V1148" t="str">
        <f t="shared" si="107"/>
        <v>March</v>
      </c>
    </row>
    <row r="1149" spans="1:22" ht="75" x14ac:dyDescent="0.2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8013</v>
      </c>
      <c r="O1149">
        <f t="shared" si="102"/>
        <v>0</v>
      </c>
      <c r="P1149">
        <f t="shared" si="103"/>
        <v>0</v>
      </c>
      <c r="Q1149" t="s">
        <v>8336</v>
      </c>
      <c r="R1149" t="s">
        <v>8337</v>
      </c>
      <c r="S1149" s="11">
        <f t="shared" si="104"/>
        <v>41871.972025462965</v>
      </c>
      <c r="T1149" s="11">
        <f t="shared" si="105"/>
        <v>41931.972025462965</v>
      </c>
      <c r="U1149" t="str">
        <f t="shared" si="106"/>
        <v>2014</v>
      </c>
      <c r="V1149" t="str">
        <f t="shared" si="107"/>
        <v>August</v>
      </c>
    </row>
    <row r="1150" spans="1:22" ht="45" x14ac:dyDescent="0.2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8013</v>
      </c>
      <c r="O1150">
        <f t="shared" si="102"/>
        <v>0.49</v>
      </c>
      <c r="P1150">
        <f t="shared" si="103"/>
        <v>24.33</v>
      </c>
      <c r="Q1150" t="s">
        <v>8336</v>
      </c>
      <c r="R1150" t="s">
        <v>8337</v>
      </c>
      <c r="S1150" s="11">
        <f t="shared" si="104"/>
        <v>42675.171076388884</v>
      </c>
      <c r="T1150" s="11">
        <f t="shared" si="105"/>
        <v>42705.212743055556</v>
      </c>
      <c r="U1150" t="str">
        <f t="shared" si="106"/>
        <v>2016</v>
      </c>
      <c r="V1150" t="str">
        <f t="shared" si="107"/>
        <v>November</v>
      </c>
    </row>
    <row r="1151" spans="1:22" ht="30" x14ac:dyDescent="0.2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8013</v>
      </c>
      <c r="O1151">
        <f t="shared" si="102"/>
        <v>0.15</v>
      </c>
      <c r="P1151">
        <f t="shared" si="103"/>
        <v>37.5</v>
      </c>
      <c r="Q1151" t="s">
        <v>8336</v>
      </c>
      <c r="R1151" t="s">
        <v>8337</v>
      </c>
      <c r="S1151" s="11">
        <f t="shared" si="104"/>
        <v>42507.71025462963</v>
      </c>
      <c r="T1151" s="11">
        <f t="shared" si="105"/>
        <v>42537.71025462963</v>
      </c>
      <c r="U1151" t="str">
        <f t="shared" si="106"/>
        <v>2016</v>
      </c>
      <c r="V1151" t="str">
        <f t="shared" si="107"/>
        <v>May</v>
      </c>
    </row>
    <row r="1152" spans="1:22" ht="45" x14ac:dyDescent="0.2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8013</v>
      </c>
      <c r="O1152">
        <f t="shared" si="102"/>
        <v>10.08</v>
      </c>
      <c r="P1152">
        <f t="shared" si="103"/>
        <v>42</v>
      </c>
      <c r="Q1152" t="s">
        <v>8336</v>
      </c>
      <c r="R1152" t="s">
        <v>8337</v>
      </c>
      <c r="S1152" s="11">
        <f t="shared" si="104"/>
        <v>42317.954571759255</v>
      </c>
      <c r="T1152" s="11">
        <f t="shared" si="105"/>
        <v>42377.954571759255</v>
      </c>
      <c r="U1152" t="str">
        <f t="shared" si="106"/>
        <v>2015</v>
      </c>
      <c r="V1152" t="str">
        <f t="shared" si="107"/>
        <v>November</v>
      </c>
    </row>
    <row r="1153" spans="1:22" ht="75" x14ac:dyDescent="0.2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8013</v>
      </c>
      <c r="O1153">
        <f t="shared" si="102"/>
        <v>0</v>
      </c>
      <c r="P1153">
        <f t="shared" si="103"/>
        <v>0</v>
      </c>
      <c r="Q1153" t="s">
        <v>8336</v>
      </c>
      <c r="R1153" t="s">
        <v>8337</v>
      </c>
      <c r="S1153" s="11">
        <f t="shared" si="104"/>
        <v>42224.102581018517</v>
      </c>
      <c r="T1153" s="11">
        <f t="shared" si="105"/>
        <v>42254.102581018517</v>
      </c>
      <c r="U1153" t="str">
        <f t="shared" si="106"/>
        <v>2015</v>
      </c>
      <c r="V1153" t="str">
        <f t="shared" si="107"/>
        <v>August</v>
      </c>
    </row>
    <row r="1154" spans="1:22" ht="30" x14ac:dyDescent="0.2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8013</v>
      </c>
      <c r="O1154">
        <f t="shared" si="102"/>
        <v>5.69</v>
      </c>
      <c r="P1154">
        <f t="shared" si="103"/>
        <v>60.73</v>
      </c>
      <c r="Q1154" t="s">
        <v>8336</v>
      </c>
      <c r="R1154" t="s">
        <v>8337</v>
      </c>
      <c r="S1154" s="11">
        <f t="shared" si="104"/>
        <v>42109.709629629629</v>
      </c>
      <c r="T1154" s="11">
        <f t="shared" si="105"/>
        <v>42139.709629629629</v>
      </c>
      <c r="U1154" t="str">
        <f t="shared" si="106"/>
        <v>2015</v>
      </c>
      <c r="V1154" t="str">
        <f t="shared" si="107"/>
        <v>April</v>
      </c>
    </row>
    <row r="1155" spans="1:22" ht="45" x14ac:dyDescent="0.2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8013</v>
      </c>
      <c r="O1155">
        <f t="shared" ref="O1155:O1218" si="108">ROUND((E1155/D1155)*100,2)</f>
        <v>0.63</v>
      </c>
      <c r="P1155">
        <f t="shared" ref="P1155:P1218" si="109">IF(L1155&gt;0,ROUND(E1155/L1155,2),0)</f>
        <v>50</v>
      </c>
      <c r="Q1155" t="s">
        <v>8336</v>
      </c>
      <c r="R1155" t="s">
        <v>8337</v>
      </c>
      <c r="S1155" s="11">
        <f t="shared" ref="S1155:S1218" si="110">(((J1155/60)/60)/24)+DATE(1970,1,1)</f>
        <v>42143.714178240742</v>
      </c>
      <c r="T1155" s="11">
        <f t="shared" ref="T1155:T1218" si="111">(((I1155/60)/60)/24)+DATE(1970,1,1)</f>
        <v>42173.714178240742</v>
      </c>
      <c r="U1155" t="str">
        <f t="shared" ref="U1155:U1218" si="112">TEXT(S1155,"yyyy")</f>
        <v>2015</v>
      </c>
      <c r="V1155" t="str">
        <f t="shared" ref="V1155:V1218" si="113">TEXT(S1155,"mmmm")</f>
        <v>May</v>
      </c>
    </row>
    <row r="1156" spans="1:22" ht="60" x14ac:dyDescent="0.2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8013</v>
      </c>
      <c r="O1156">
        <f t="shared" si="108"/>
        <v>6.5</v>
      </c>
      <c r="P1156">
        <f t="shared" si="109"/>
        <v>108.33</v>
      </c>
      <c r="Q1156" t="s">
        <v>8336</v>
      </c>
      <c r="R1156" t="s">
        <v>8337</v>
      </c>
      <c r="S1156" s="11">
        <f t="shared" si="110"/>
        <v>42223.108865740738</v>
      </c>
      <c r="T1156" s="11">
        <f t="shared" si="111"/>
        <v>42253.108865740738</v>
      </c>
      <c r="U1156" t="str">
        <f t="shared" si="112"/>
        <v>2015</v>
      </c>
      <c r="V1156" t="str">
        <f t="shared" si="113"/>
        <v>August</v>
      </c>
    </row>
    <row r="1157" spans="1:22" ht="75" x14ac:dyDescent="0.2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8013</v>
      </c>
      <c r="O1157">
        <f t="shared" si="108"/>
        <v>0.75</v>
      </c>
      <c r="P1157">
        <f t="shared" si="109"/>
        <v>23.5</v>
      </c>
      <c r="Q1157" t="s">
        <v>8336</v>
      </c>
      <c r="R1157" t="s">
        <v>8337</v>
      </c>
      <c r="S1157" s="11">
        <f t="shared" si="110"/>
        <v>41835.763981481483</v>
      </c>
      <c r="T1157" s="11">
        <f t="shared" si="111"/>
        <v>41865.763981481483</v>
      </c>
      <c r="U1157" t="str">
        <f t="shared" si="112"/>
        <v>2014</v>
      </c>
      <c r="V1157" t="str">
        <f t="shared" si="113"/>
        <v>July</v>
      </c>
    </row>
    <row r="1158" spans="1:22" ht="75" x14ac:dyDescent="0.2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8013</v>
      </c>
      <c r="O1158">
        <f t="shared" si="108"/>
        <v>0</v>
      </c>
      <c r="P1158">
        <f t="shared" si="109"/>
        <v>0</v>
      </c>
      <c r="Q1158" t="s">
        <v>8336</v>
      </c>
      <c r="R1158" t="s">
        <v>8337</v>
      </c>
      <c r="S1158" s="11">
        <f t="shared" si="110"/>
        <v>42029.07131944444</v>
      </c>
      <c r="T1158" s="11">
        <f t="shared" si="111"/>
        <v>42059.07131944444</v>
      </c>
      <c r="U1158" t="str">
        <f t="shared" si="112"/>
        <v>2015</v>
      </c>
      <c r="V1158" t="str">
        <f t="shared" si="113"/>
        <v>January</v>
      </c>
    </row>
    <row r="1159" spans="1:22" ht="75" x14ac:dyDescent="0.2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8013</v>
      </c>
      <c r="O1159">
        <f t="shared" si="108"/>
        <v>1.51</v>
      </c>
      <c r="P1159">
        <f t="shared" si="109"/>
        <v>50.33</v>
      </c>
      <c r="Q1159" t="s">
        <v>8336</v>
      </c>
      <c r="R1159" t="s">
        <v>8337</v>
      </c>
      <c r="S1159" s="11">
        <f t="shared" si="110"/>
        <v>41918.628240740742</v>
      </c>
      <c r="T1159" s="11">
        <f t="shared" si="111"/>
        <v>41978.669907407413</v>
      </c>
      <c r="U1159" t="str">
        <f t="shared" si="112"/>
        <v>2014</v>
      </c>
      <c r="V1159" t="str">
        <f t="shared" si="113"/>
        <v>October</v>
      </c>
    </row>
    <row r="1160" spans="1:22" ht="75" x14ac:dyDescent="0.2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8013</v>
      </c>
      <c r="O1160">
        <f t="shared" si="108"/>
        <v>0.47</v>
      </c>
      <c r="P1160">
        <f t="shared" si="109"/>
        <v>11.67</v>
      </c>
      <c r="Q1160" t="s">
        <v>8336</v>
      </c>
      <c r="R1160" t="s">
        <v>8337</v>
      </c>
      <c r="S1160" s="11">
        <f t="shared" si="110"/>
        <v>41952.09175925926</v>
      </c>
      <c r="T1160" s="11">
        <f t="shared" si="111"/>
        <v>41982.09175925926</v>
      </c>
      <c r="U1160" t="str">
        <f t="shared" si="112"/>
        <v>2014</v>
      </c>
      <c r="V1160" t="str">
        <f t="shared" si="113"/>
        <v>November</v>
      </c>
    </row>
    <row r="1161" spans="1:22" ht="75" x14ac:dyDescent="0.2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8013</v>
      </c>
      <c r="O1161">
        <f t="shared" si="108"/>
        <v>0</v>
      </c>
      <c r="P1161">
        <f t="shared" si="109"/>
        <v>0</v>
      </c>
      <c r="Q1161" t="s">
        <v>8336</v>
      </c>
      <c r="R1161" t="s">
        <v>8337</v>
      </c>
      <c r="S1161" s="11">
        <f t="shared" si="110"/>
        <v>42154.726446759261</v>
      </c>
      <c r="T1161" s="11">
        <f t="shared" si="111"/>
        <v>42185.65625</v>
      </c>
      <c r="U1161" t="str">
        <f t="shared" si="112"/>
        <v>2015</v>
      </c>
      <c r="V1161" t="str">
        <f t="shared" si="113"/>
        <v>May</v>
      </c>
    </row>
    <row r="1162" spans="1:22" ht="60" x14ac:dyDescent="0.2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8013</v>
      </c>
      <c r="O1162">
        <f t="shared" si="108"/>
        <v>3.85</v>
      </c>
      <c r="P1162">
        <f t="shared" si="109"/>
        <v>60.79</v>
      </c>
      <c r="Q1162" t="s">
        <v>8336</v>
      </c>
      <c r="R1162" t="s">
        <v>8337</v>
      </c>
      <c r="S1162" s="11">
        <f t="shared" si="110"/>
        <v>42061.154930555553</v>
      </c>
      <c r="T1162" s="11">
        <f t="shared" si="111"/>
        <v>42091.113263888896</v>
      </c>
      <c r="U1162" t="str">
        <f t="shared" si="112"/>
        <v>2015</v>
      </c>
      <c r="V1162" t="str">
        <f t="shared" si="113"/>
        <v>February</v>
      </c>
    </row>
    <row r="1163" spans="1:22" ht="75" x14ac:dyDescent="0.2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8013</v>
      </c>
      <c r="O1163">
        <f t="shared" si="108"/>
        <v>0</v>
      </c>
      <c r="P1163">
        <f t="shared" si="109"/>
        <v>0</v>
      </c>
      <c r="Q1163" t="s">
        <v>8336</v>
      </c>
      <c r="R1163" t="s">
        <v>8337</v>
      </c>
      <c r="S1163" s="11">
        <f t="shared" si="110"/>
        <v>42122.629502314812</v>
      </c>
      <c r="T1163" s="11">
        <f t="shared" si="111"/>
        <v>42143.629502314812</v>
      </c>
      <c r="U1163" t="str">
        <f t="shared" si="112"/>
        <v>2015</v>
      </c>
      <c r="V1163" t="str">
        <f t="shared" si="113"/>
        <v>April</v>
      </c>
    </row>
    <row r="1164" spans="1:22" ht="75" x14ac:dyDescent="0.2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8013</v>
      </c>
      <c r="O1164">
        <f t="shared" si="108"/>
        <v>0.06</v>
      </c>
      <c r="P1164">
        <f t="shared" si="109"/>
        <v>17.5</v>
      </c>
      <c r="Q1164" t="s">
        <v>8336</v>
      </c>
      <c r="R1164" t="s">
        <v>8337</v>
      </c>
      <c r="S1164" s="11">
        <f t="shared" si="110"/>
        <v>41876.683611111112</v>
      </c>
      <c r="T1164" s="11">
        <f t="shared" si="111"/>
        <v>41907.683611111112</v>
      </c>
      <c r="U1164" t="str">
        <f t="shared" si="112"/>
        <v>2014</v>
      </c>
      <c r="V1164" t="str">
        <f t="shared" si="113"/>
        <v>August</v>
      </c>
    </row>
    <row r="1165" spans="1:22" ht="75" x14ac:dyDescent="0.2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8013</v>
      </c>
      <c r="O1165">
        <f t="shared" si="108"/>
        <v>0</v>
      </c>
      <c r="P1165">
        <f t="shared" si="109"/>
        <v>0</v>
      </c>
      <c r="Q1165" t="s">
        <v>8336</v>
      </c>
      <c r="R1165" t="s">
        <v>8337</v>
      </c>
      <c r="S1165" s="11">
        <f t="shared" si="110"/>
        <v>41830.723611111112</v>
      </c>
      <c r="T1165" s="11">
        <f t="shared" si="111"/>
        <v>41860.723611111112</v>
      </c>
      <c r="U1165" t="str">
        <f t="shared" si="112"/>
        <v>2014</v>
      </c>
      <c r="V1165" t="str">
        <f t="shared" si="113"/>
        <v>July</v>
      </c>
    </row>
    <row r="1166" spans="1:22" ht="105" x14ac:dyDescent="0.2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8013</v>
      </c>
      <c r="O1166">
        <f t="shared" si="108"/>
        <v>0</v>
      </c>
      <c r="P1166">
        <f t="shared" si="109"/>
        <v>0</v>
      </c>
      <c r="Q1166" t="s">
        <v>8336</v>
      </c>
      <c r="R1166" t="s">
        <v>8337</v>
      </c>
      <c r="S1166" s="11">
        <f t="shared" si="110"/>
        <v>42509.724328703705</v>
      </c>
      <c r="T1166" s="11">
        <f t="shared" si="111"/>
        <v>42539.724328703705</v>
      </c>
      <c r="U1166" t="str">
        <f t="shared" si="112"/>
        <v>2016</v>
      </c>
      <c r="V1166" t="str">
        <f t="shared" si="113"/>
        <v>May</v>
      </c>
    </row>
    <row r="1167" spans="1:22" ht="75" x14ac:dyDescent="0.2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8013</v>
      </c>
      <c r="O1167">
        <f t="shared" si="108"/>
        <v>20.71</v>
      </c>
      <c r="P1167">
        <f t="shared" si="109"/>
        <v>82.82</v>
      </c>
      <c r="Q1167" t="s">
        <v>8336</v>
      </c>
      <c r="R1167" t="s">
        <v>8337</v>
      </c>
      <c r="S1167" s="11">
        <f t="shared" si="110"/>
        <v>41792.214467592588</v>
      </c>
      <c r="T1167" s="11">
        <f t="shared" si="111"/>
        <v>41826.214467592588</v>
      </c>
      <c r="U1167" t="str">
        <f t="shared" si="112"/>
        <v>2014</v>
      </c>
      <c r="V1167" t="str">
        <f t="shared" si="113"/>
        <v>June</v>
      </c>
    </row>
    <row r="1168" spans="1:22" ht="75" x14ac:dyDescent="0.2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8013</v>
      </c>
      <c r="O1168">
        <f t="shared" si="108"/>
        <v>19.14</v>
      </c>
      <c r="P1168">
        <f t="shared" si="109"/>
        <v>358.88</v>
      </c>
      <c r="Q1168" t="s">
        <v>8336</v>
      </c>
      <c r="R1168" t="s">
        <v>8337</v>
      </c>
      <c r="S1168" s="11">
        <f t="shared" si="110"/>
        <v>42150.485439814816</v>
      </c>
      <c r="T1168" s="11">
        <f t="shared" si="111"/>
        <v>42181.166666666672</v>
      </c>
      <c r="U1168" t="str">
        <f t="shared" si="112"/>
        <v>2015</v>
      </c>
      <c r="V1168" t="str">
        <f t="shared" si="113"/>
        <v>May</v>
      </c>
    </row>
    <row r="1169" spans="1:22" ht="60" x14ac:dyDescent="0.2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8013</v>
      </c>
      <c r="O1169">
        <f t="shared" si="108"/>
        <v>1.63</v>
      </c>
      <c r="P1169">
        <f t="shared" si="109"/>
        <v>61.19</v>
      </c>
      <c r="Q1169" t="s">
        <v>8336</v>
      </c>
      <c r="R1169" t="s">
        <v>8337</v>
      </c>
      <c r="S1169" s="11">
        <f t="shared" si="110"/>
        <v>41863.734895833331</v>
      </c>
      <c r="T1169" s="11">
        <f t="shared" si="111"/>
        <v>41894.734895833331</v>
      </c>
      <c r="U1169" t="str">
        <f t="shared" si="112"/>
        <v>2014</v>
      </c>
      <c r="V1169" t="str">
        <f t="shared" si="113"/>
        <v>August</v>
      </c>
    </row>
    <row r="1170" spans="1:22" ht="60" x14ac:dyDescent="0.2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8013</v>
      </c>
      <c r="O1170">
        <f t="shared" si="108"/>
        <v>5.67</v>
      </c>
      <c r="P1170">
        <f t="shared" si="109"/>
        <v>340</v>
      </c>
      <c r="Q1170" t="s">
        <v>8336</v>
      </c>
      <c r="R1170" t="s">
        <v>8337</v>
      </c>
      <c r="S1170" s="11">
        <f t="shared" si="110"/>
        <v>42605.053993055553</v>
      </c>
      <c r="T1170" s="11">
        <f t="shared" si="111"/>
        <v>42635.053993055553</v>
      </c>
      <c r="U1170" t="str">
        <f t="shared" si="112"/>
        <v>2016</v>
      </c>
      <c r="V1170" t="str">
        <f t="shared" si="113"/>
        <v>August</v>
      </c>
    </row>
    <row r="1171" spans="1:22" ht="75" x14ac:dyDescent="0.2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8013</v>
      </c>
      <c r="O1171">
        <f t="shared" si="108"/>
        <v>0.17</v>
      </c>
      <c r="P1171">
        <f t="shared" si="109"/>
        <v>5.67</v>
      </c>
      <c r="Q1171" t="s">
        <v>8336</v>
      </c>
      <c r="R1171" t="s">
        <v>8337</v>
      </c>
      <c r="S1171" s="11">
        <f t="shared" si="110"/>
        <v>42027.353738425925</v>
      </c>
      <c r="T1171" s="11">
        <f t="shared" si="111"/>
        <v>42057.353738425925</v>
      </c>
      <c r="U1171" t="str">
        <f t="shared" si="112"/>
        <v>2015</v>
      </c>
      <c r="V1171" t="str">
        <f t="shared" si="113"/>
        <v>January</v>
      </c>
    </row>
    <row r="1172" spans="1:22" ht="60" x14ac:dyDescent="0.2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8013</v>
      </c>
      <c r="O1172">
        <f t="shared" si="108"/>
        <v>0.4</v>
      </c>
      <c r="P1172">
        <f t="shared" si="109"/>
        <v>50</v>
      </c>
      <c r="Q1172" t="s">
        <v>8336</v>
      </c>
      <c r="R1172" t="s">
        <v>8337</v>
      </c>
      <c r="S1172" s="11">
        <f t="shared" si="110"/>
        <v>42124.893182870372</v>
      </c>
      <c r="T1172" s="11">
        <f t="shared" si="111"/>
        <v>42154.893182870372</v>
      </c>
      <c r="U1172" t="str">
        <f t="shared" si="112"/>
        <v>2015</v>
      </c>
      <c r="V1172" t="str">
        <f t="shared" si="113"/>
        <v>April</v>
      </c>
    </row>
    <row r="1173" spans="1:22" ht="60" x14ac:dyDescent="0.2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8013</v>
      </c>
      <c r="O1173">
        <f t="shared" si="108"/>
        <v>0.1</v>
      </c>
      <c r="P1173">
        <f t="shared" si="109"/>
        <v>25</v>
      </c>
      <c r="Q1173" t="s">
        <v>8336</v>
      </c>
      <c r="R1173" t="s">
        <v>8337</v>
      </c>
      <c r="S1173" s="11">
        <f t="shared" si="110"/>
        <v>41938.804710648146</v>
      </c>
      <c r="T1173" s="11">
        <f t="shared" si="111"/>
        <v>41956.846377314811</v>
      </c>
      <c r="U1173" t="str">
        <f t="shared" si="112"/>
        <v>2014</v>
      </c>
      <c r="V1173" t="str">
        <f t="shared" si="113"/>
        <v>October</v>
      </c>
    </row>
    <row r="1174" spans="1:22" ht="45" x14ac:dyDescent="0.2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8013</v>
      </c>
      <c r="O1174">
        <f t="shared" si="108"/>
        <v>0</v>
      </c>
      <c r="P1174">
        <f t="shared" si="109"/>
        <v>0</v>
      </c>
      <c r="Q1174" t="s">
        <v>8336</v>
      </c>
      <c r="R1174" t="s">
        <v>8337</v>
      </c>
      <c r="S1174" s="11">
        <f t="shared" si="110"/>
        <v>41841.682314814818</v>
      </c>
      <c r="T1174" s="11">
        <f t="shared" si="111"/>
        <v>41871.682314814818</v>
      </c>
      <c r="U1174" t="str">
        <f t="shared" si="112"/>
        <v>2014</v>
      </c>
      <c r="V1174" t="str">
        <f t="shared" si="113"/>
        <v>July</v>
      </c>
    </row>
    <row r="1175" spans="1:22" ht="75" x14ac:dyDescent="0.2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8013</v>
      </c>
      <c r="O1175">
        <f t="shared" si="108"/>
        <v>0.02</v>
      </c>
      <c r="P1175">
        <f t="shared" si="109"/>
        <v>30</v>
      </c>
      <c r="Q1175" t="s">
        <v>8336</v>
      </c>
      <c r="R1175" t="s">
        <v>8337</v>
      </c>
      <c r="S1175" s="11">
        <f t="shared" si="110"/>
        <v>42184.185844907406</v>
      </c>
      <c r="T1175" s="11">
        <f t="shared" si="111"/>
        <v>42219.185844907406</v>
      </c>
      <c r="U1175" t="str">
        <f t="shared" si="112"/>
        <v>2015</v>
      </c>
      <c r="V1175" t="str">
        <f t="shared" si="113"/>
        <v>June</v>
      </c>
    </row>
    <row r="1176" spans="1:22" ht="60" x14ac:dyDescent="0.2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8013</v>
      </c>
      <c r="O1176">
        <f t="shared" si="108"/>
        <v>5.91</v>
      </c>
      <c r="P1176">
        <f t="shared" si="109"/>
        <v>46.63</v>
      </c>
      <c r="Q1176" t="s">
        <v>8336</v>
      </c>
      <c r="R1176" t="s">
        <v>8337</v>
      </c>
      <c r="S1176" s="11">
        <f t="shared" si="110"/>
        <v>42468.84174768519</v>
      </c>
      <c r="T1176" s="11">
        <f t="shared" si="111"/>
        <v>42498.84174768519</v>
      </c>
      <c r="U1176" t="str">
        <f t="shared" si="112"/>
        <v>2016</v>
      </c>
      <c r="V1176" t="str">
        <f t="shared" si="113"/>
        <v>April</v>
      </c>
    </row>
    <row r="1177" spans="1:22" ht="60" x14ac:dyDescent="0.2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8013</v>
      </c>
      <c r="O1177">
        <f t="shared" si="108"/>
        <v>2.93</v>
      </c>
      <c r="P1177">
        <f t="shared" si="109"/>
        <v>65</v>
      </c>
      <c r="Q1177" t="s">
        <v>8336</v>
      </c>
      <c r="R1177" t="s">
        <v>8337</v>
      </c>
      <c r="S1177" s="11">
        <f t="shared" si="110"/>
        <v>42170.728460648148</v>
      </c>
      <c r="T1177" s="11">
        <f t="shared" si="111"/>
        <v>42200.728460648148</v>
      </c>
      <c r="U1177" t="str">
        <f t="shared" si="112"/>
        <v>2015</v>
      </c>
      <c r="V1177" t="str">
        <f t="shared" si="113"/>
        <v>June</v>
      </c>
    </row>
    <row r="1178" spans="1:22" ht="75" x14ac:dyDescent="0.2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8013</v>
      </c>
      <c r="O1178">
        <f t="shared" si="108"/>
        <v>0.01</v>
      </c>
      <c r="P1178">
        <f t="shared" si="109"/>
        <v>10</v>
      </c>
      <c r="Q1178" t="s">
        <v>8336</v>
      </c>
      <c r="R1178" t="s">
        <v>8337</v>
      </c>
      <c r="S1178" s="11">
        <f t="shared" si="110"/>
        <v>42746.019652777773</v>
      </c>
      <c r="T1178" s="11">
        <f t="shared" si="111"/>
        <v>42800.541666666672</v>
      </c>
      <c r="U1178" t="str">
        <f t="shared" si="112"/>
        <v>2017</v>
      </c>
      <c r="V1178" t="str">
        <f t="shared" si="113"/>
        <v>January</v>
      </c>
    </row>
    <row r="1179" spans="1:22" ht="75" x14ac:dyDescent="0.2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8013</v>
      </c>
      <c r="O1179">
        <f t="shared" si="108"/>
        <v>0</v>
      </c>
      <c r="P1179">
        <f t="shared" si="109"/>
        <v>0</v>
      </c>
      <c r="Q1179" t="s">
        <v>8336</v>
      </c>
      <c r="R1179" t="s">
        <v>8337</v>
      </c>
      <c r="S1179" s="11">
        <f t="shared" si="110"/>
        <v>41897.660833333335</v>
      </c>
      <c r="T1179" s="11">
        <f t="shared" si="111"/>
        <v>41927.660833333335</v>
      </c>
      <c r="U1179" t="str">
        <f t="shared" si="112"/>
        <v>2014</v>
      </c>
      <c r="V1179" t="str">
        <f t="shared" si="113"/>
        <v>September</v>
      </c>
    </row>
    <row r="1180" spans="1:22" ht="75" x14ac:dyDescent="0.2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8013</v>
      </c>
      <c r="O1180">
        <f t="shared" si="108"/>
        <v>0.01</v>
      </c>
      <c r="P1180">
        <f t="shared" si="109"/>
        <v>5</v>
      </c>
      <c r="Q1180" t="s">
        <v>8336</v>
      </c>
      <c r="R1180" t="s">
        <v>8337</v>
      </c>
      <c r="S1180" s="11">
        <f t="shared" si="110"/>
        <v>41837.905694444446</v>
      </c>
      <c r="T1180" s="11">
        <f t="shared" si="111"/>
        <v>41867.905694444446</v>
      </c>
      <c r="U1180" t="str">
        <f t="shared" si="112"/>
        <v>2014</v>
      </c>
      <c r="V1180" t="str">
        <f t="shared" si="113"/>
        <v>July</v>
      </c>
    </row>
    <row r="1181" spans="1:22" ht="60" x14ac:dyDescent="0.2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8013</v>
      </c>
      <c r="O1181">
        <f t="shared" si="108"/>
        <v>5.33</v>
      </c>
      <c r="P1181">
        <f t="shared" si="109"/>
        <v>640</v>
      </c>
      <c r="Q1181" t="s">
        <v>8336</v>
      </c>
      <c r="R1181" t="s">
        <v>8337</v>
      </c>
      <c r="S1181" s="11">
        <f t="shared" si="110"/>
        <v>42275.720219907409</v>
      </c>
      <c r="T1181" s="11">
        <f t="shared" si="111"/>
        <v>42305.720219907409</v>
      </c>
      <c r="U1181" t="str">
        <f t="shared" si="112"/>
        <v>2015</v>
      </c>
      <c r="V1181" t="str">
        <f t="shared" si="113"/>
        <v>September</v>
      </c>
    </row>
    <row r="1182" spans="1:22" ht="75" x14ac:dyDescent="0.2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8013</v>
      </c>
      <c r="O1182">
        <f t="shared" si="108"/>
        <v>11.75</v>
      </c>
      <c r="P1182">
        <f t="shared" si="109"/>
        <v>69.12</v>
      </c>
      <c r="Q1182" t="s">
        <v>8336</v>
      </c>
      <c r="R1182" t="s">
        <v>8337</v>
      </c>
      <c r="S1182" s="11">
        <f t="shared" si="110"/>
        <v>41781.806875000002</v>
      </c>
      <c r="T1182" s="11">
        <f t="shared" si="111"/>
        <v>41818.806875000002</v>
      </c>
      <c r="U1182" t="str">
        <f t="shared" si="112"/>
        <v>2014</v>
      </c>
      <c r="V1182" t="str">
        <f t="shared" si="113"/>
        <v>May</v>
      </c>
    </row>
    <row r="1183" spans="1:22" ht="45" x14ac:dyDescent="0.2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8013</v>
      </c>
      <c r="O1183">
        <f t="shared" si="108"/>
        <v>0.01</v>
      </c>
      <c r="P1183">
        <f t="shared" si="109"/>
        <v>1.33</v>
      </c>
      <c r="Q1183" t="s">
        <v>8336</v>
      </c>
      <c r="R1183" t="s">
        <v>8337</v>
      </c>
      <c r="S1183" s="11">
        <f t="shared" si="110"/>
        <v>42034.339363425926</v>
      </c>
      <c r="T1183" s="11">
        <f t="shared" si="111"/>
        <v>42064.339363425926</v>
      </c>
      <c r="U1183" t="str">
        <f t="shared" si="112"/>
        <v>2015</v>
      </c>
      <c r="V1183" t="str">
        <f t="shared" si="113"/>
        <v>January</v>
      </c>
    </row>
    <row r="1184" spans="1:22" ht="75" x14ac:dyDescent="0.2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8013</v>
      </c>
      <c r="O1184">
        <f t="shared" si="108"/>
        <v>4.2</v>
      </c>
      <c r="P1184">
        <f t="shared" si="109"/>
        <v>10.5</v>
      </c>
      <c r="Q1184" t="s">
        <v>8336</v>
      </c>
      <c r="R1184" t="s">
        <v>8337</v>
      </c>
      <c r="S1184" s="11">
        <f t="shared" si="110"/>
        <v>42728.827407407407</v>
      </c>
      <c r="T1184" s="11">
        <f t="shared" si="111"/>
        <v>42747.695833333331</v>
      </c>
      <c r="U1184" t="str">
        <f t="shared" si="112"/>
        <v>2016</v>
      </c>
      <c r="V1184" t="str">
        <f t="shared" si="113"/>
        <v>December</v>
      </c>
    </row>
    <row r="1185" spans="1:22" ht="75" x14ac:dyDescent="0.2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8013</v>
      </c>
      <c r="O1185">
        <f t="shared" si="108"/>
        <v>4</v>
      </c>
      <c r="P1185">
        <f t="shared" si="109"/>
        <v>33.33</v>
      </c>
      <c r="Q1185" t="s">
        <v>8336</v>
      </c>
      <c r="R1185" t="s">
        <v>8337</v>
      </c>
      <c r="S1185" s="11">
        <f t="shared" si="110"/>
        <v>42656.86137731481</v>
      </c>
      <c r="T1185" s="11">
        <f t="shared" si="111"/>
        <v>42676.165972222225</v>
      </c>
      <c r="U1185" t="str">
        <f t="shared" si="112"/>
        <v>2016</v>
      </c>
      <c r="V1185" t="str">
        <f t="shared" si="113"/>
        <v>October</v>
      </c>
    </row>
    <row r="1186" spans="1:22" ht="75" x14ac:dyDescent="0.2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8014</v>
      </c>
      <c r="O1186">
        <f t="shared" si="108"/>
        <v>104.94</v>
      </c>
      <c r="P1186">
        <f t="shared" si="109"/>
        <v>61.56</v>
      </c>
      <c r="Q1186" t="s">
        <v>8338</v>
      </c>
      <c r="R1186" t="s">
        <v>8339</v>
      </c>
      <c r="S1186" s="11">
        <f t="shared" si="110"/>
        <v>42741.599664351852</v>
      </c>
      <c r="T1186" s="11">
        <f t="shared" si="111"/>
        <v>42772.599664351852</v>
      </c>
      <c r="U1186" t="str">
        <f t="shared" si="112"/>
        <v>2017</v>
      </c>
      <c r="V1186" t="str">
        <f t="shared" si="113"/>
        <v>January</v>
      </c>
    </row>
    <row r="1187" spans="1:22" ht="75" x14ac:dyDescent="0.2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8014</v>
      </c>
      <c r="O1187">
        <f t="shared" si="108"/>
        <v>105.44</v>
      </c>
      <c r="P1187">
        <f t="shared" si="109"/>
        <v>118.74</v>
      </c>
      <c r="Q1187" t="s">
        <v>8338</v>
      </c>
      <c r="R1187" t="s">
        <v>8339</v>
      </c>
      <c r="S1187" s="11">
        <f t="shared" si="110"/>
        <v>42130.865150462967</v>
      </c>
      <c r="T1187" s="11">
        <f t="shared" si="111"/>
        <v>42163.166666666672</v>
      </c>
      <c r="U1187" t="str">
        <f t="shared" si="112"/>
        <v>2015</v>
      </c>
      <c r="V1187" t="str">
        <f t="shared" si="113"/>
        <v>May</v>
      </c>
    </row>
    <row r="1188" spans="1:22" ht="75" x14ac:dyDescent="0.2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8014</v>
      </c>
      <c r="O1188">
        <f t="shared" si="108"/>
        <v>106.73</v>
      </c>
      <c r="P1188">
        <f t="shared" si="109"/>
        <v>65.08</v>
      </c>
      <c r="Q1188" t="s">
        <v>8338</v>
      </c>
      <c r="R1188" t="s">
        <v>8339</v>
      </c>
      <c r="S1188" s="11">
        <f t="shared" si="110"/>
        <v>42123.86336805555</v>
      </c>
      <c r="T1188" s="11">
        <f t="shared" si="111"/>
        <v>42156.945833333331</v>
      </c>
      <c r="U1188" t="str">
        <f t="shared" si="112"/>
        <v>2015</v>
      </c>
      <c r="V1188" t="str">
        <f t="shared" si="113"/>
        <v>April</v>
      </c>
    </row>
    <row r="1189" spans="1:22" ht="75" x14ac:dyDescent="0.2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8014</v>
      </c>
      <c r="O1189">
        <f t="shared" si="108"/>
        <v>104.13</v>
      </c>
      <c r="P1189">
        <f t="shared" si="109"/>
        <v>130.16</v>
      </c>
      <c r="Q1189" t="s">
        <v>8338</v>
      </c>
      <c r="R1189" t="s">
        <v>8339</v>
      </c>
      <c r="S1189" s="11">
        <f t="shared" si="110"/>
        <v>42109.894942129627</v>
      </c>
      <c r="T1189" s="11">
        <f t="shared" si="111"/>
        <v>42141.75</v>
      </c>
      <c r="U1189" t="str">
        <f t="shared" si="112"/>
        <v>2015</v>
      </c>
      <c r="V1189" t="str">
        <f t="shared" si="113"/>
        <v>April</v>
      </c>
    </row>
    <row r="1190" spans="1:22" ht="60" x14ac:dyDescent="0.2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8014</v>
      </c>
      <c r="O1190">
        <f t="shared" si="108"/>
        <v>160.55000000000001</v>
      </c>
      <c r="P1190">
        <f t="shared" si="109"/>
        <v>37.78</v>
      </c>
      <c r="Q1190" t="s">
        <v>8338</v>
      </c>
      <c r="R1190" t="s">
        <v>8339</v>
      </c>
      <c r="S1190" s="11">
        <f t="shared" si="110"/>
        <v>42711.700694444444</v>
      </c>
      <c r="T1190" s="11">
        <f t="shared" si="111"/>
        <v>42732.700694444444</v>
      </c>
      <c r="U1190" t="str">
        <f t="shared" si="112"/>
        <v>2016</v>
      </c>
      <c r="V1190" t="str">
        <f t="shared" si="113"/>
        <v>December</v>
      </c>
    </row>
    <row r="1191" spans="1:22" ht="75" x14ac:dyDescent="0.2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8014</v>
      </c>
      <c r="O1191">
        <f t="shared" si="108"/>
        <v>107.78</v>
      </c>
      <c r="P1191">
        <f t="shared" si="109"/>
        <v>112.79</v>
      </c>
      <c r="Q1191" t="s">
        <v>8338</v>
      </c>
      <c r="R1191" t="s">
        <v>8339</v>
      </c>
      <c r="S1191" s="11">
        <f t="shared" si="110"/>
        <v>42529.979108796295</v>
      </c>
      <c r="T1191" s="11">
        <f t="shared" si="111"/>
        <v>42550.979108796295</v>
      </c>
      <c r="U1191" t="str">
        <f t="shared" si="112"/>
        <v>2016</v>
      </c>
      <c r="V1191" t="str">
        <f t="shared" si="113"/>
        <v>June</v>
      </c>
    </row>
    <row r="1192" spans="1:22" ht="45" x14ac:dyDescent="0.2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8014</v>
      </c>
      <c r="O1192">
        <f t="shared" si="108"/>
        <v>135</v>
      </c>
      <c r="P1192">
        <f t="shared" si="109"/>
        <v>51.92</v>
      </c>
      <c r="Q1192" t="s">
        <v>8338</v>
      </c>
      <c r="R1192" t="s">
        <v>8339</v>
      </c>
      <c r="S1192" s="11">
        <f t="shared" si="110"/>
        <v>41852.665798611109</v>
      </c>
      <c r="T1192" s="11">
        <f t="shared" si="111"/>
        <v>41882.665798611109</v>
      </c>
      <c r="U1192" t="str">
        <f t="shared" si="112"/>
        <v>2014</v>
      </c>
      <c r="V1192" t="str">
        <f t="shared" si="113"/>
        <v>August</v>
      </c>
    </row>
    <row r="1193" spans="1:22" ht="75" x14ac:dyDescent="0.2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8014</v>
      </c>
      <c r="O1193">
        <f t="shared" si="108"/>
        <v>109.07</v>
      </c>
      <c r="P1193">
        <f t="shared" si="109"/>
        <v>89.24</v>
      </c>
      <c r="Q1193" t="s">
        <v>8338</v>
      </c>
      <c r="R1193" t="s">
        <v>8339</v>
      </c>
      <c r="S1193" s="11">
        <f t="shared" si="110"/>
        <v>42419.603703703702</v>
      </c>
      <c r="T1193" s="11">
        <f t="shared" si="111"/>
        <v>42449.562037037031</v>
      </c>
      <c r="U1193" t="str">
        <f t="shared" si="112"/>
        <v>2016</v>
      </c>
      <c r="V1193" t="str">
        <f t="shared" si="113"/>
        <v>February</v>
      </c>
    </row>
    <row r="1194" spans="1:22" ht="45" x14ac:dyDescent="0.2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8014</v>
      </c>
      <c r="O1194">
        <f t="shared" si="108"/>
        <v>290</v>
      </c>
      <c r="P1194">
        <f t="shared" si="109"/>
        <v>19.329999999999998</v>
      </c>
      <c r="Q1194" t="s">
        <v>8338</v>
      </c>
      <c r="R1194" t="s">
        <v>8339</v>
      </c>
      <c r="S1194" s="11">
        <f t="shared" si="110"/>
        <v>42747.506689814814</v>
      </c>
      <c r="T1194" s="11">
        <f t="shared" si="111"/>
        <v>42777.506689814814</v>
      </c>
      <c r="U1194" t="str">
        <f t="shared" si="112"/>
        <v>2017</v>
      </c>
      <c r="V1194" t="str">
        <f t="shared" si="113"/>
        <v>January</v>
      </c>
    </row>
    <row r="1195" spans="1:22" ht="75" x14ac:dyDescent="0.2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8014</v>
      </c>
      <c r="O1195">
        <f t="shared" si="108"/>
        <v>103.96</v>
      </c>
      <c r="P1195">
        <f t="shared" si="109"/>
        <v>79.97</v>
      </c>
      <c r="Q1195" t="s">
        <v>8338</v>
      </c>
      <c r="R1195" t="s">
        <v>8339</v>
      </c>
      <c r="S1195" s="11">
        <f t="shared" si="110"/>
        <v>42409.776076388895</v>
      </c>
      <c r="T1195" s="11">
        <f t="shared" si="111"/>
        <v>42469.734409722223</v>
      </c>
      <c r="U1195" t="str">
        <f t="shared" si="112"/>
        <v>2016</v>
      </c>
      <c r="V1195" t="str">
        <f t="shared" si="113"/>
        <v>February</v>
      </c>
    </row>
    <row r="1196" spans="1:22" ht="75" x14ac:dyDescent="0.2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8014</v>
      </c>
      <c r="O1196">
        <f t="shared" si="108"/>
        <v>322.24</v>
      </c>
      <c r="P1196">
        <f t="shared" si="109"/>
        <v>56.41</v>
      </c>
      <c r="Q1196" t="s">
        <v>8338</v>
      </c>
      <c r="R1196" t="s">
        <v>8339</v>
      </c>
      <c r="S1196" s="11">
        <f t="shared" si="110"/>
        <v>42072.488182870366</v>
      </c>
      <c r="T1196" s="11">
        <f t="shared" si="111"/>
        <v>42102.488182870366</v>
      </c>
      <c r="U1196" t="str">
        <f t="shared" si="112"/>
        <v>2015</v>
      </c>
      <c r="V1196" t="str">
        <f t="shared" si="113"/>
        <v>March</v>
      </c>
    </row>
    <row r="1197" spans="1:22" ht="90" x14ac:dyDescent="0.2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8014</v>
      </c>
      <c r="O1197">
        <f t="shared" si="108"/>
        <v>135</v>
      </c>
      <c r="P1197">
        <f t="shared" si="109"/>
        <v>79.41</v>
      </c>
      <c r="Q1197" t="s">
        <v>8338</v>
      </c>
      <c r="R1197" t="s">
        <v>8339</v>
      </c>
      <c r="S1197" s="11">
        <f t="shared" si="110"/>
        <v>42298.34783564815</v>
      </c>
      <c r="T1197" s="11">
        <f t="shared" si="111"/>
        <v>42358.375</v>
      </c>
      <c r="U1197" t="str">
        <f t="shared" si="112"/>
        <v>2015</v>
      </c>
      <c r="V1197" t="str">
        <f t="shared" si="113"/>
        <v>October</v>
      </c>
    </row>
    <row r="1198" spans="1:22" ht="75" x14ac:dyDescent="0.2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8014</v>
      </c>
      <c r="O1198">
        <f t="shared" si="108"/>
        <v>269.91000000000003</v>
      </c>
      <c r="P1198">
        <f t="shared" si="109"/>
        <v>76.44</v>
      </c>
      <c r="Q1198" t="s">
        <v>8338</v>
      </c>
      <c r="R1198" t="s">
        <v>8339</v>
      </c>
      <c r="S1198" s="11">
        <f t="shared" si="110"/>
        <v>42326.818738425922</v>
      </c>
      <c r="T1198" s="11">
        <f t="shared" si="111"/>
        <v>42356.818738425922</v>
      </c>
      <c r="U1198" t="str">
        <f t="shared" si="112"/>
        <v>2015</v>
      </c>
      <c r="V1198" t="str">
        <f t="shared" si="113"/>
        <v>November</v>
      </c>
    </row>
    <row r="1199" spans="1:22" ht="75" x14ac:dyDescent="0.2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8014</v>
      </c>
      <c r="O1199">
        <f t="shared" si="108"/>
        <v>253.29</v>
      </c>
      <c r="P1199">
        <f t="shared" si="109"/>
        <v>121</v>
      </c>
      <c r="Q1199" t="s">
        <v>8338</v>
      </c>
      <c r="R1199" t="s">
        <v>8339</v>
      </c>
      <c r="S1199" s="11">
        <f t="shared" si="110"/>
        <v>42503.66474537037</v>
      </c>
      <c r="T1199" s="11">
        <f t="shared" si="111"/>
        <v>42534.249305555553</v>
      </c>
      <c r="U1199" t="str">
        <f t="shared" si="112"/>
        <v>2016</v>
      </c>
      <c r="V1199" t="str">
        <f t="shared" si="113"/>
        <v>May</v>
      </c>
    </row>
    <row r="1200" spans="1:22" ht="75" x14ac:dyDescent="0.2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8014</v>
      </c>
      <c r="O1200">
        <f t="shared" si="108"/>
        <v>260.60000000000002</v>
      </c>
      <c r="P1200">
        <f t="shared" si="109"/>
        <v>54.62</v>
      </c>
      <c r="Q1200" t="s">
        <v>8338</v>
      </c>
      <c r="R1200" t="s">
        <v>8339</v>
      </c>
      <c r="S1200" s="11">
        <f t="shared" si="110"/>
        <v>42333.619050925925</v>
      </c>
      <c r="T1200" s="11">
        <f t="shared" si="111"/>
        <v>42369.125</v>
      </c>
      <c r="U1200" t="str">
        <f t="shared" si="112"/>
        <v>2015</v>
      </c>
      <c r="V1200" t="str">
        <f t="shared" si="113"/>
        <v>November</v>
      </c>
    </row>
    <row r="1201" spans="1:22" ht="75" x14ac:dyDescent="0.2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8014</v>
      </c>
      <c r="O1201">
        <f t="shared" si="108"/>
        <v>101.32</v>
      </c>
      <c r="P1201">
        <f t="shared" si="109"/>
        <v>299.22000000000003</v>
      </c>
      <c r="Q1201" t="s">
        <v>8338</v>
      </c>
      <c r="R1201" t="s">
        <v>8339</v>
      </c>
      <c r="S1201" s="11">
        <f t="shared" si="110"/>
        <v>42161.770833333328</v>
      </c>
      <c r="T1201" s="11">
        <f t="shared" si="111"/>
        <v>42193.770833333328</v>
      </c>
      <c r="U1201" t="str">
        <f t="shared" si="112"/>
        <v>2015</v>
      </c>
      <c r="V1201" t="str">
        <f t="shared" si="113"/>
        <v>June</v>
      </c>
    </row>
    <row r="1202" spans="1:22" ht="75" x14ac:dyDescent="0.2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8014</v>
      </c>
      <c r="O1202">
        <f t="shared" si="108"/>
        <v>125.6</v>
      </c>
      <c r="P1202">
        <f t="shared" si="109"/>
        <v>58.53</v>
      </c>
      <c r="Q1202" t="s">
        <v>8338</v>
      </c>
      <c r="R1202" t="s">
        <v>8339</v>
      </c>
      <c r="S1202" s="11">
        <f t="shared" si="110"/>
        <v>42089.477500000001</v>
      </c>
      <c r="T1202" s="11">
        <f t="shared" si="111"/>
        <v>42110.477500000001</v>
      </c>
      <c r="U1202" t="str">
        <f t="shared" si="112"/>
        <v>2015</v>
      </c>
      <c r="V1202" t="str">
        <f t="shared" si="113"/>
        <v>March</v>
      </c>
    </row>
    <row r="1203" spans="1:22" ht="75" x14ac:dyDescent="0.2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8014</v>
      </c>
      <c r="O1203">
        <f t="shared" si="108"/>
        <v>102.44</v>
      </c>
      <c r="P1203">
        <f t="shared" si="109"/>
        <v>55.37</v>
      </c>
      <c r="Q1203" t="s">
        <v>8338</v>
      </c>
      <c r="R1203" t="s">
        <v>8339</v>
      </c>
      <c r="S1203" s="11">
        <f t="shared" si="110"/>
        <v>42536.60701388889</v>
      </c>
      <c r="T1203" s="11">
        <f t="shared" si="111"/>
        <v>42566.60701388889</v>
      </c>
      <c r="U1203" t="str">
        <f t="shared" si="112"/>
        <v>2016</v>
      </c>
      <c r="V1203" t="str">
        <f t="shared" si="113"/>
        <v>June</v>
      </c>
    </row>
    <row r="1204" spans="1:22" ht="75" x14ac:dyDescent="0.2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8014</v>
      </c>
      <c r="O1204">
        <f t="shared" si="108"/>
        <v>199.24</v>
      </c>
      <c r="P1204">
        <f t="shared" si="109"/>
        <v>183.8</v>
      </c>
      <c r="Q1204" t="s">
        <v>8338</v>
      </c>
      <c r="R1204" t="s">
        <v>8339</v>
      </c>
      <c r="S1204" s="11">
        <f t="shared" si="110"/>
        <v>42152.288819444439</v>
      </c>
      <c r="T1204" s="11">
        <f t="shared" si="111"/>
        <v>42182.288819444439</v>
      </c>
      <c r="U1204" t="str">
        <f t="shared" si="112"/>
        <v>2015</v>
      </c>
      <c r="V1204" t="str">
        <f t="shared" si="113"/>
        <v>May</v>
      </c>
    </row>
    <row r="1205" spans="1:22" ht="60" x14ac:dyDescent="0.2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8014</v>
      </c>
      <c r="O1205">
        <f t="shared" si="108"/>
        <v>102.45</v>
      </c>
      <c r="P1205">
        <f t="shared" si="109"/>
        <v>165.35</v>
      </c>
      <c r="Q1205" t="s">
        <v>8338</v>
      </c>
      <c r="R1205" t="s">
        <v>8339</v>
      </c>
      <c r="S1205" s="11">
        <f t="shared" si="110"/>
        <v>42125.614895833336</v>
      </c>
      <c r="T1205" s="11">
        <f t="shared" si="111"/>
        <v>42155.614895833336</v>
      </c>
      <c r="U1205" t="str">
        <f t="shared" si="112"/>
        <v>2015</v>
      </c>
      <c r="V1205" t="str">
        <f t="shared" si="113"/>
        <v>May</v>
      </c>
    </row>
    <row r="1206" spans="1:22" ht="75" x14ac:dyDescent="0.2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8014</v>
      </c>
      <c r="O1206">
        <f t="shared" si="108"/>
        <v>102.95</v>
      </c>
      <c r="P1206">
        <f t="shared" si="109"/>
        <v>234.79</v>
      </c>
      <c r="Q1206" t="s">
        <v>8338</v>
      </c>
      <c r="R1206" t="s">
        <v>8339</v>
      </c>
      <c r="S1206" s="11">
        <f t="shared" si="110"/>
        <v>42297.748067129629</v>
      </c>
      <c r="T1206" s="11">
        <f t="shared" si="111"/>
        <v>42342.208333333328</v>
      </c>
      <c r="U1206" t="str">
        <f t="shared" si="112"/>
        <v>2015</v>
      </c>
      <c r="V1206" t="str">
        <f t="shared" si="113"/>
        <v>October</v>
      </c>
    </row>
    <row r="1207" spans="1:22" ht="75" x14ac:dyDescent="0.2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8014</v>
      </c>
      <c r="O1207">
        <f t="shared" si="108"/>
        <v>100.86</v>
      </c>
      <c r="P1207">
        <f t="shared" si="109"/>
        <v>211.48</v>
      </c>
      <c r="Q1207" t="s">
        <v>8338</v>
      </c>
      <c r="R1207" t="s">
        <v>8339</v>
      </c>
      <c r="S1207" s="11">
        <f t="shared" si="110"/>
        <v>42138.506377314814</v>
      </c>
      <c r="T1207" s="11">
        <f t="shared" si="111"/>
        <v>42168.506377314814</v>
      </c>
      <c r="U1207" t="str">
        <f t="shared" si="112"/>
        <v>2015</v>
      </c>
      <c r="V1207" t="str">
        <f t="shared" si="113"/>
        <v>May</v>
      </c>
    </row>
    <row r="1208" spans="1:22" ht="75" x14ac:dyDescent="0.2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8014</v>
      </c>
      <c r="O1208">
        <f t="shared" si="108"/>
        <v>115</v>
      </c>
      <c r="P1208">
        <f t="shared" si="109"/>
        <v>32.340000000000003</v>
      </c>
      <c r="Q1208" t="s">
        <v>8338</v>
      </c>
      <c r="R1208" t="s">
        <v>8339</v>
      </c>
      <c r="S1208" s="11">
        <f t="shared" si="110"/>
        <v>42772.776076388895</v>
      </c>
      <c r="T1208" s="11">
        <f t="shared" si="111"/>
        <v>42805.561805555553</v>
      </c>
      <c r="U1208" t="str">
        <f t="shared" si="112"/>
        <v>2017</v>
      </c>
      <c r="V1208" t="str">
        <f t="shared" si="113"/>
        <v>February</v>
      </c>
    </row>
    <row r="1209" spans="1:22" ht="30" x14ac:dyDescent="0.2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8014</v>
      </c>
      <c r="O1209">
        <f t="shared" si="108"/>
        <v>104.17</v>
      </c>
      <c r="P1209">
        <f t="shared" si="109"/>
        <v>123.38</v>
      </c>
      <c r="Q1209" t="s">
        <v>8338</v>
      </c>
      <c r="R1209" t="s">
        <v>8339</v>
      </c>
      <c r="S1209" s="11">
        <f t="shared" si="110"/>
        <v>42430.430243055554</v>
      </c>
      <c r="T1209" s="11">
        <f t="shared" si="111"/>
        <v>42460.416666666672</v>
      </c>
      <c r="U1209" t="str">
        <f t="shared" si="112"/>
        <v>2016</v>
      </c>
      <c r="V1209" t="str">
        <f t="shared" si="113"/>
        <v>March</v>
      </c>
    </row>
    <row r="1210" spans="1:22" ht="75" x14ac:dyDescent="0.2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8014</v>
      </c>
      <c r="O1210">
        <f t="shared" si="108"/>
        <v>155.30000000000001</v>
      </c>
      <c r="P1210">
        <f t="shared" si="109"/>
        <v>207.07</v>
      </c>
      <c r="Q1210" t="s">
        <v>8338</v>
      </c>
      <c r="R1210" t="s">
        <v>8339</v>
      </c>
      <c r="S1210" s="11">
        <f t="shared" si="110"/>
        <v>42423.709074074075</v>
      </c>
      <c r="T1210" s="11">
        <f t="shared" si="111"/>
        <v>42453.667407407411</v>
      </c>
      <c r="U1210" t="str">
        <f t="shared" si="112"/>
        <v>2016</v>
      </c>
      <c r="V1210" t="str">
        <f t="shared" si="113"/>
        <v>February</v>
      </c>
    </row>
    <row r="1211" spans="1:22" ht="75" x14ac:dyDescent="0.2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8014</v>
      </c>
      <c r="O1211">
        <f t="shared" si="108"/>
        <v>106</v>
      </c>
      <c r="P1211">
        <f t="shared" si="109"/>
        <v>138.26</v>
      </c>
      <c r="Q1211" t="s">
        <v>8338</v>
      </c>
      <c r="R1211" t="s">
        <v>8339</v>
      </c>
      <c r="S1211" s="11">
        <f t="shared" si="110"/>
        <v>42761.846122685187</v>
      </c>
      <c r="T1211" s="11">
        <f t="shared" si="111"/>
        <v>42791.846122685187</v>
      </c>
      <c r="U1211" t="str">
        <f t="shared" si="112"/>
        <v>2017</v>
      </c>
      <c r="V1211" t="str">
        <f t="shared" si="113"/>
        <v>January</v>
      </c>
    </row>
    <row r="1212" spans="1:22" ht="30" x14ac:dyDescent="0.2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8014</v>
      </c>
      <c r="O1212">
        <f t="shared" si="108"/>
        <v>254.32</v>
      </c>
      <c r="P1212">
        <f t="shared" si="109"/>
        <v>493.82</v>
      </c>
      <c r="Q1212" t="s">
        <v>8338</v>
      </c>
      <c r="R1212" t="s">
        <v>8339</v>
      </c>
      <c r="S1212" s="11">
        <f t="shared" si="110"/>
        <v>42132.941805555558</v>
      </c>
      <c r="T1212" s="11">
        <f t="shared" si="111"/>
        <v>42155.875</v>
      </c>
      <c r="U1212" t="str">
        <f t="shared" si="112"/>
        <v>2015</v>
      </c>
      <c r="V1212" t="str">
        <f t="shared" si="113"/>
        <v>May</v>
      </c>
    </row>
    <row r="1213" spans="1:22" ht="60" x14ac:dyDescent="0.2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8014</v>
      </c>
      <c r="O1213">
        <f t="shared" si="108"/>
        <v>101.1</v>
      </c>
      <c r="P1213">
        <f t="shared" si="109"/>
        <v>168.5</v>
      </c>
      <c r="Q1213" t="s">
        <v>8338</v>
      </c>
      <c r="R1213" t="s">
        <v>8339</v>
      </c>
      <c r="S1213" s="11">
        <f t="shared" si="110"/>
        <v>42515.866446759261</v>
      </c>
      <c r="T1213" s="11">
        <f t="shared" si="111"/>
        <v>42530.866446759261</v>
      </c>
      <c r="U1213" t="str">
        <f t="shared" si="112"/>
        <v>2016</v>
      </c>
      <c r="V1213" t="str">
        <f t="shared" si="113"/>
        <v>May</v>
      </c>
    </row>
    <row r="1214" spans="1:22" ht="75" x14ac:dyDescent="0.2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8014</v>
      </c>
      <c r="O1214">
        <f t="shared" si="108"/>
        <v>129.04</v>
      </c>
      <c r="P1214">
        <f t="shared" si="109"/>
        <v>38.869999999999997</v>
      </c>
      <c r="Q1214" t="s">
        <v>8338</v>
      </c>
      <c r="R1214" t="s">
        <v>8339</v>
      </c>
      <c r="S1214" s="11">
        <f t="shared" si="110"/>
        <v>42318.950173611112</v>
      </c>
      <c r="T1214" s="11">
        <f t="shared" si="111"/>
        <v>42335.041666666672</v>
      </c>
      <c r="U1214" t="str">
        <f t="shared" si="112"/>
        <v>2015</v>
      </c>
      <c r="V1214" t="str">
        <f t="shared" si="113"/>
        <v>November</v>
      </c>
    </row>
    <row r="1215" spans="1:22" ht="75" x14ac:dyDescent="0.2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8014</v>
      </c>
      <c r="O1215">
        <f t="shared" si="108"/>
        <v>102.23</v>
      </c>
      <c r="P1215">
        <f t="shared" si="109"/>
        <v>61.53</v>
      </c>
      <c r="Q1215" t="s">
        <v>8338</v>
      </c>
      <c r="R1215" t="s">
        <v>8339</v>
      </c>
      <c r="S1215" s="11">
        <f t="shared" si="110"/>
        <v>42731.755787037036</v>
      </c>
      <c r="T1215" s="11">
        <f t="shared" si="111"/>
        <v>42766.755787037036</v>
      </c>
      <c r="U1215" t="str">
        <f t="shared" si="112"/>
        <v>2016</v>
      </c>
      <c r="V1215" t="str">
        <f t="shared" si="113"/>
        <v>December</v>
      </c>
    </row>
    <row r="1216" spans="1:22" ht="75" x14ac:dyDescent="0.2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8014</v>
      </c>
      <c r="O1216">
        <f t="shared" si="108"/>
        <v>131.80000000000001</v>
      </c>
      <c r="P1216">
        <f t="shared" si="109"/>
        <v>105.44</v>
      </c>
      <c r="Q1216" t="s">
        <v>8338</v>
      </c>
      <c r="R1216" t="s">
        <v>8339</v>
      </c>
      <c r="S1216" s="11">
        <f t="shared" si="110"/>
        <v>42104.840335648143</v>
      </c>
      <c r="T1216" s="11">
        <f t="shared" si="111"/>
        <v>42164.840335648143</v>
      </c>
      <c r="U1216" t="str">
        <f t="shared" si="112"/>
        <v>2015</v>
      </c>
      <c r="V1216" t="str">
        <f t="shared" si="113"/>
        <v>April</v>
      </c>
    </row>
    <row r="1217" spans="1:22" ht="75" x14ac:dyDescent="0.2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8014</v>
      </c>
      <c r="O1217">
        <f t="shared" si="108"/>
        <v>786.08</v>
      </c>
      <c r="P1217">
        <f t="shared" si="109"/>
        <v>71.59</v>
      </c>
      <c r="Q1217" t="s">
        <v>8338</v>
      </c>
      <c r="R1217" t="s">
        <v>8339</v>
      </c>
      <c r="S1217" s="11">
        <f t="shared" si="110"/>
        <v>41759.923101851848</v>
      </c>
      <c r="T1217" s="11">
        <f t="shared" si="111"/>
        <v>41789.923101851848</v>
      </c>
      <c r="U1217" t="str">
        <f t="shared" si="112"/>
        <v>2014</v>
      </c>
      <c r="V1217" t="str">
        <f t="shared" si="113"/>
        <v>April</v>
      </c>
    </row>
    <row r="1218" spans="1:22" ht="45" x14ac:dyDescent="0.2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8014</v>
      </c>
      <c r="O1218">
        <f t="shared" si="108"/>
        <v>145.69999999999999</v>
      </c>
      <c r="P1218">
        <f t="shared" si="109"/>
        <v>91.88</v>
      </c>
      <c r="Q1218" t="s">
        <v>8338</v>
      </c>
      <c r="R1218" t="s">
        <v>8339</v>
      </c>
      <c r="S1218" s="11">
        <f t="shared" si="110"/>
        <v>42247.616400462968</v>
      </c>
      <c r="T1218" s="11">
        <f t="shared" si="111"/>
        <v>42279.960416666669</v>
      </c>
      <c r="U1218" t="str">
        <f t="shared" si="112"/>
        <v>2015</v>
      </c>
      <c r="V1218" t="str">
        <f t="shared" si="113"/>
        <v>August</v>
      </c>
    </row>
    <row r="1219" spans="1:22" ht="60" x14ac:dyDescent="0.2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8014</v>
      </c>
      <c r="O1219">
        <f t="shared" ref="O1219:O1282" si="114">ROUND((E1219/D1219)*100,2)</f>
        <v>102.6</v>
      </c>
      <c r="P1219">
        <f t="shared" ref="P1219:P1282" si="115">IF(L1219&gt;0,ROUND(E1219/L1219,2),0)</f>
        <v>148.57</v>
      </c>
      <c r="Q1219" t="s">
        <v>8338</v>
      </c>
      <c r="R1219" t="s">
        <v>8339</v>
      </c>
      <c r="S1219" s="11">
        <f t="shared" ref="S1219:S1282" si="116">(((J1219/60)/60)/24)+DATE(1970,1,1)</f>
        <v>42535.809490740736</v>
      </c>
      <c r="T1219" s="11">
        <f t="shared" ref="T1219:T1282" si="117">(((I1219/60)/60)/24)+DATE(1970,1,1)</f>
        <v>42565.809490740736</v>
      </c>
      <c r="U1219" t="str">
        <f t="shared" ref="U1219:U1282" si="118">TEXT(S1219,"yyyy")</f>
        <v>2016</v>
      </c>
      <c r="V1219" t="str">
        <f t="shared" ref="V1219:V1282" si="119">TEXT(S1219,"mmmm")</f>
        <v>June</v>
      </c>
    </row>
    <row r="1220" spans="1:22" ht="75" x14ac:dyDescent="0.2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8014</v>
      </c>
      <c r="O1220">
        <f t="shared" si="114"/>
        <v>172.28</v>
      </c>
      <c r="P1220">
        <f t="shared" si="115"/>
        <v>174.21</v>
      </c>
      <c r="Q1220" t="s">
        <v>8338</v>
      </c>
      <c r="R1220" t="s">
        <v>8339</v>
      </c>
      <c r="S1220" s="11">
        <f t="shared" si="116"/>
        <v>42278.662037037036</v>
      </c>
      <c r="T1220" s="11">
        <f t="shared" si="117"/>
        <v>42309.125</v>
      </c>
      <c r="U1220" t="str">
        <f t="shared" si="118"/>
        <v>2015</v>
      </c>
      <c r="V1220" t="str">
        <f t="shared" si="119"/>
        <v>October</v>
      </c>
    </row>
    <row r="1221" spans="1:22" ht="45" x14ac:dyDescent="0.2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8014</v>
      </c>
      <c r="O1221">
        <f t="shared" si="114"/>
        <v>159.16999999999999</v>
      </c>
      <c r="P1221">
        <f t="shared" si="115"/>
        <v>102.86</v>
      </c>
      <c r="Q1221" t="s">
        <v>8338</v>
      </c>
      <c r="R1221" t="s">
        <v>8339</v>
      </c>
      <c r="S1221" s="11">
        <f t="shared" si="116"/>
        <v>42633.461956018517</v>
      </c>
      <c r="T1221" s="11">
        <f t="shared" si="117"/>
        <v>42663.461956018517</v>
      </c>
      <c r="U1221" t="str">
        <f t="shared" si="118"/>
        <v>2016</v>
      </c>
      <c r="V1221" t="str">
        <f t="shared" si="119"/>
        <v>September</v>
      </c>
    </row>
    <row r="1222" spans="1:22" ht="60" x14ac:dyDescent="0.2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8014</v>
      </c>
      <c r="O1222">
        <f t="shared" si="114"/>
        <v>103.77</v>
      </c>
      <c r="P1222">
        <f t="shared" si="115"/>
        <v>111.18</v>
      </c>
      <c r="Q1222" t="s">
        <v>8338</v>
      </c>
      <c r="R1222" t="s">
        <v>8339</v>
      </c>
      <c r="S1222" s="11">
        <f t="shared" si="116"/>
        <v>42211.628611111111</v>
      </c>
      <c r="T1222" s="11">
        <f t="shared" si="117"/>
        <v>42241.628611111111</v>
      </c>
      <c r="U1222" t="str">
        <f t="shared" si="118"/>
        <v>2015</v>
      </c>
      <c r="V1222" t="str">
        <f t="shared" si="119"/>
        <v>July</v>
      </c>
    </row>
    <row r="1223" spans="1:22" ht="75" x14ac:dyDescent="0.2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8014</v>
      </c>
      <c r="O1223">
        <f t="shared" si="114"/>
        <v>111.41</v>
      </c>
      <c r="P1223">
        <f t="shared" si="115"/>
        <v>23.8</v>
      </c>
      <c r="Q1223" t="s">
        <v>8338</v>
      </c>
      <c r="R1223" t="s">
        <v>8339</v>
      </c>
      <c r="S1223" s="11">
        <f t="shared" si="116"/>
        <v>42680.47555555556</v>
      </c>
      <c r="T1223" s="11">
        <f t="shared" si="117"/>
        <v>42708</v>
      </c>
      <c r="U1223" t="str">
        <f t="shared" si="118"/>
        <v>2016</v>
      </c>
      <c r="V1223" t="str">
        <f t="shared" si="119"/>
        <v>November</v>
      </c>
    </row>
    <row r="1224" spans="1:22" ht="45" x14ac:dyDescent="0.2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8014</v>
      </c>
      <c r="O1224">
        <f t="shared" si="114"/>
        <v>280.38</v>
      </c>
      <c r="P1224">
        <f t="shared" si="115"/>
        <v>81.27</v>
      </c>
      <c r="Q1224" t="s">
        <v>8338</v>
      </c>
      <c r="R1224" t="s">
        <v>8339</v>
      </c>
      <c r="S1224" s="11">
        <f t="shared" si="116"/>
        <v>42430.720451388886</v>
      </c>
      <c r="T1224" s="11">
        <f t="shared" si="117"/>
        <v>42461.166666666672</v>
      </c>
      <c r="U1224" t="str">
        <f t="shared" si="118"/>
        <v>2016</v>
      </c>
      <c r="V1224" t="str">
        <f t="shared" si="119"/>
        <v>March</v>
      </c>
    </row>
    <row r="1225" spans="1:22" ht="60" x14ac:dyDescent="0.2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8014</v>
      </c>
      <c r="O1225">
        <f t="shared" si="114"/>
        <v>112.11</v>
      </c>
      <c r="P1225">
        <f t="shared" si="115"/>
        <v>116.21</v>
      </c>
      <c r="Q1225" t="s">
        <v>8338</v>
      </c>
      <c r="R1225" t="s">
        <v>8339</v>
      </c>
      <c r="S1225" s="11">
        <f t="shared" si="116"/>
        <v>42654.177187499998</v>
      </c>
      <c r="T1225" s="11">
        <f t="shared" si="117"/>
        <v>42684.218854166669</v>
      </c>
      <c r="U1225" t="str">
        <f t="shared" si="118"/>
        <v>2016</v>
      </c>
      <c r="V1225" t="str">
        <f t="shared" si="119"/>
        <v>October</v>
      </c>
    </row>
    <row r="1226" spans="1:22" ht="45" x14ac:dyDescent="0.2">
      <c r="A1226">
        <v>1224</v>
      </c>
      <c r="B1226" s="3" t="s">
        <v>8130</v>
      </c>
      <c r="C1226" s="3" t="s">
        <v>5064</v>
      </c>
      <c r="D1226">
        <v>15000</v>
      </c>
      <c r="E1226">
        <v>1060</v>
      </c>
      <c r="F1226" t="s">
        <v>8036</v>
      </c>
      <c r="G1226" t="s">
        <v>7953</v>
      </c>
      <c r="H1226" t="s">
        <v>7975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8015</v>
      </c>
      <c r="O1226">
        <f t="shared" si="114"/>
        <v>7.07</v>
      </c>
      <c r="P1226">
        <f t="shared" si="115"/>
        <v>58.89</v>
      </c>
      <c r="Q1226" t="s">
        <v>8325</v>
      </c>
      <c r="R1226" t="s">
        <v>8340</v>
      </c>
      <c r="S1226" s="11">
        <f t="shared" si="116"/>
        <v>41736.549791666665</v>
      </c>
      <c r="T1226" s="11">
        <f t="shared" si="117"/>
        <v>41796.549791666665</v>
      </c>
      <c r="U1226" t="str">
        <f t="shared" si="118"/>
        <v>2014</v>
      </c>
      <c r="V1226" t="str">
        <f t="shared" si="119"/>
        <v>April</v>
      </c>
    </row>
    <row r="1227" spans="1:22" ht="75" x14ac:dyDescent="0.2">
      <c r="A1227">
        <v>1225</v>
      </c>
      <c r="B1227" s="3" t="s">
        <v>8131</v>
      </c>
      <c r="C1227" s="3" t="s">
        <v>5065</v>
      </c>
      <c r="D1227">
        <v>3000</v>
      </c>
      <c r="E1227">
        <v>132</v>
      </c>
      <c r="F1227" t="s">
        <v>8036</v>
      </c>
      <c r="G1227" t="s">
        <v>7953</v>
      </c>
      <c r="H1227" t="s">
        <v>7975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8015</v>
      </c>
      <c r="O1227">
        <f t="shared" si="114"/>
        <v>4.4000000000000004</v>
      </c>
      <c r="P1227">
        <f t="shared" si="115"/>
        <v>44</v>
      </c>
      <c r="Q1227" t="s">
        <v>8325</v>
      </c>
      <c r="R1227" t="s">
        <v>8340</v>
      </c>
      <c r="S1227" s="11">
        <f t="shared" si="116"/>
        <v>41509.905995370369</v>
      </c>
      <c r="T1227" s="11">
        <f t="shared" si="117"/>
        <v>41569.905995370369</v>
      </c>
      <c r="U1227" t="str">
        <f t="shared" si="118"/>
        <v>2013</v>
      </c>
      <c r="V1227" t="str">
        <f t="shared" si="119"/>
        <v>August</v>
      </c>
    </row>
    <row r="1228" spans="1:22" ht="60" x14ac:dyDescent="0.2">
      <c r="A1228">
        <v>1226</v>
      </c>
      <c r="B1228" s="3" t="s">
        <v>8132</v>
      </c>
      <c r="C1228" s="3" t="s">
        <v>5066</v>
      </c>
      <c r="D1228">
        <v>50000</v>
      </c>
      <c r="E1228">
        <v>1937</v>
      </c>
      <c r="F1228" t="s">
        <v>8036</v>
      </c>
      <c r="G1228" t="s">
        <v>7953</v>
      </c>
      <c r="H1228" t="s">
        <v>7975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8015</v>
      </c>
      <c r="O1228">
        <f t="shared" si="114"/>
        <v>3.87</v>
      </c>
      <c r="P1228">
        <f t="shared" si="115"/>
        <v>48.43</v>
      </c>
      <c r="Q1228" t="s">
        <v>8325</v>
      </c>
      <c r="R1228" t="s">
        <v>8340</v>
      </c>
      <c r="S1228" s="11">
        <f t="shared" si="116"/>
        <v>41715.874780092592</v>
      </c>
      <c r="T1228" s="11">
        <f t="shared" si="117"/>
        <v>41750.041666666664</v>
      </c>
      <c r="U1228" t="str">
        <f t="shared" si="118"/>
        <v>2014</v>
      </c>
      <c r="V1228" t="str">
        <f t="shared" si="119"/>
        <v>March</v>
      </c>
    </row>
    <row r="1229" spans="1:22" ht="75" x14ac:dyDescent="0.2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8036</v>
      </c>
      <c r="G1229" t="s">
        <v>7953</v>
      </c>
      <c r="H1229" t="s">
        <v>7975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8015</v>
      </c>
      <c r="O1229">
        <f t="shared" si="114"/>
        <v>0</v>
      </c>
      <c r="P1229">
        <f t="shared" si="115"/>
        <v>0</v>
      </c>
      <c r="Q1229" t="s">
        <v>8325</v>
      </c>
      <c r="R1229" t="s">
        <v>8340</v>
      </c>
      <c r="S1229" s="11">
        <f t="shared" si="116"/>
        <v>41827.919166666667</v>
      </c>
      <c r="T1229" s="11">
        <f t="shared" si="117"/>
        <v>41858.291666666664</v>
      </c>
      <c r="U1229" t="str">
        <f t="shared" si="118"/>
        <v>2014</v>
      </c>
      <c r="V1229" t="str">
        <f t="shared" si="119"/>
        <v>July</v>
      </c>
    </row>
    <row r="1230" spans="1:22" ht="60" x14ac:dyDescent="0.2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8036</v>
      </c>
      <c r="G1230" t="s">
        <v>7953</v>
      </c>
      <c r="H1230" t="s">
        <v>7975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8015</v>
      </c>
      <c r="O1230">
        <f t="shared" si="114"/>
        <v>29.3</v>
      </c>
      <c r="P1230">
        <f t="shared" si="115"/>
        <v>61.04</v>
      </c>
      <c r="Q1230" t="s">
        <v>8325</v>
      </c>
      <c r="R1230" t="s">
        <v>8340</v>
      </c>
      <c r="S1230" s="11">
        <f t="shared" si="116"/>
        <v>40754.729259259257</v>
      </c>
      <c r="T1230" s="11">
        <f t="shared" si="117"/>
        <v>40814.729259259257</v>
      </c>
      <c r="U1230" t="str">
        <f t="shared" si="118"/>
        <v>2011</v>
      </c>
      <c r="V1230" t="str">
        <f t="shared" si="119"/>
        <v>July</v>
      </c>
    </row>
    <row r="1231" spans="1:22" ht="75" x14ac:dyDescent="0.2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8036</v>
      </c>
      <c r="G1231" t="s">
        <v>7953</v>
      </c>
      <c r="H1231" t="s">
        <v>7975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8015</v>
      </c>
      <c r="O1231">
        <f t="shared" si="114"/>
        <v>0.91</v>
      </c>
      <c r="P1231">
        <f t="shared" si="115"/>
        <v>25</v>
      </c>
      <c r="Q1231" t="s">
        <v>8325</v>
      </c>
      <c r="R1231" t="s">
        <v>8340</v>
      </c>
      <c r="S1231" s="11">
        <f t="shared" si="116"/>
        <v>40985.459803240738</v>
      </c>
      <c r="T1231" s="11">
        <f t="shared" si="117"/>
        <v>41015.666666666664</v>
      </c>
      <c r="U1231" t="str">
        <f t="shared" si="118"/>
        <v>2012</v>
      </c>
      <c r="V1231" t="str">
        <f t="shared" si="119"/>
        <v>March</v>
      </c>
    </row>
    <row r="1232" spans="1:22" ht="75" x14ac:dyDescent="0.2">
      <c r="A1232">
        <v>1230</v>
      </c>
      <c r="B1232" s="3" t="s">
        <v>8133</v>
      </c>
      <c r="C1232" s="3" t="s">
        <v>5070</v>
      </c>
      <c r="D1232">
        <v>500000</v>
      </c>
      <c r="E1232">
        <v>0</v>
      </c>
      <c r="F1232" t="s">
        <v>8036</v>
      </c>
      <c r="G1232" t="s">
        <v>7953</v>
      </c>
      <c r="H1232" t="s">
        <v>7975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8015</v>
      </c>
      <c r="O1232">
        <f t="shared" si="114"/>
        <v>0</v>
      </c>
      <c r="P1232">
        <f t="shared" si="115"/>
        <v>0</v>
      </c>
      <c r="Q1232" t="s">
        <v>8325</v>
      </c>
      <c r="R1232" t="s">
        <v>8340</v>
      </c>
      <c r="S1232" s="11">
        <f t="shared" si="116"/>
        <v>40568.972569444442</v>
      </c>
      <c r="T1232" s="11">
        <f t="shared" si="117"/>
        <v>40598.972569444442</v>
      </c>
      <c r="U1232" t="str">
        <f t="shared" si="118"/>
        <v>2011</v>
      </c>
      <c r="V1232" t="str">
        <f t="shared" si="119"/>
        <v>January</v>
      </c>
    </row>
    <row r="1233" spans="1:22" ht="75" x14ac:dyDescent="0.2">
      <c r="A1233">
        <v>1231</v>
      </c>
      <c r="B1233" s="3" t="s">
        <v>8134</v>
      </c>
      <c r="C1233" s="3" t="s">
        <v>5071</v>
      </c>
      <c r="D1233">
        <v>5000</v>
      </c>
      <c r="E1233">
        <v>0</v>
      </c>
      <c r="F1233" t="s">
        <v>8036</v>
      </c>
      <c r="G1233" t="s">
        <v>7953</v>
      </c>
      <c r="H1233" t="s">
        <v>7975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8015</v>
      </c>
      <c r="O1233">
        <f t="shared" si="114"/>
        <v>0</v>
      </c>
      <c r="P1233">
        <f t="shared" si="115"/>
        <v>0</v>
      </c>
      <c r="Q1233" t="s">
        <v>8325</v>
      </c>
      <c r="R1233" t="s">
        <v>8340</v>
      </c>
      <c r="S1233" s="11">
        <f t="shared" si="116"/>
        <v>42193.941759259258</v>
      </c>
      <c r="T1233" s="11">
        <f t="shared" si="117"/>
        <v>42244.041666666672</v>
      </c>
      <c r="U1233" t="str">
        <f t="shared" si="118"/>
        <v>2015</v>
      </c>
      <c r="V1233" t="str">
        <f t="shared" si="119"/>
        <v>July</v>
      </c>
    </row>
    <row r="1234" spans="1:22" ht="75" x14ac:dyDescent="0.2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8036</v>
      </c>
      <c r="G1234" t="s">
        <v>7953</v>
      </c>
      <c r="H1234" t="s">
        <v>7975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8015</v>
      </c>
      <c r="O1234">
        <f t="shared" si="114"/>
        <v>0.8</v>
      </c>
      <c r="P1234">
        <f t="shared" si="115"/>
        <v>40</v>
      </c>
      <c r="Q1234" t="s">
        <v>8325</v>
      </c>
      <c r="R1234" t="s">
        <v>8340</v>
      </c>
      <c r="S1234" s="11">
        <f t="shared" si="116"/>
        <v>41506.848032407412</v>
      </c>
      <c r="T1234" s="11">
        <f t="shared" si="117"/>
        <v>41553.848032407412</v>
      </c>
      <c r="U1234" t="str">
        <f t="shared" si="118"/>
        <v>2013</v>
      </c>
      <c r="V1234" t="str">
        <f t="shared" si="119"/>
        <v>August</v>
      </c>
    </row>
    <row r="1235" spans="1:22" ht="75" x14ac:dyDescent="0.2">
      <c r="A1235">
        <v>1233</v>
      </c>
      <c r="B1235" s="3" t="s">
        <v>8135</v>
      </c>
      <c r="C1235" s="3" t="s">
        <v>5073</v>
      </c>
      <c r="D1235">
        <v>1000</v>
      </c>
      <c r="E1235">
        <v>116</v>
      </c>
      <c r="F1235" t="s">
        <v>8036</v>
      </c>
      <c r="G1235" t="s">
        <v>7953</v>
      </c>
      <c r="H1235" t="s">
        <v>7975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8015</v>
      </c>
      <c r="O1235">
        <f t="shared" si="114"/>
        <v>11.6</v>
      </c>
      <c r="P1235">
        <f t="shared" si="115"/>
        <v>19.329999999999998</v>
      </c>
      <c r="Q1235" t="s">
        <v>8325</v>
      </c>
      <c r="R1235" t="s">
        <v>8340</v>
      </c>
      <c r="S1235" s="11">
        <f t="shared" si="116"/>
        <v>40939.948773148149</v>
      </c>
      <c r="T1235" s="11">
        <f t="shared" si="117"/>
        <v>40960.948773148149</v>
      </c>
      <c r="U1235" t="str">
        <f t="shared" si="118"/>
        <v>2012</v>
      </c>
      <c r="V1235" t="str">
        <f t="shared" si="119"/>
        <v>January</v>
      </c>
    </row>
    <row r="1236" spans="1:22" ht="60" x14ac:dyDescent="0.2">
      <c r="A1236">
        <v>1234</v>
      </c>
      <c r="B1236" s="3" t="s">
        <v>8136</v>
      </c>
      <c r="C1236" s="3" t="s">
        <v>5074</v>
      </c>
      <c r="D1236">
        <v>50000</v>
      </c>
      <c r="E1236">
        <v>0</v>
      </c>
      <c r="F1236" t="s">
        <v>8036</v>
      </c>
      <c r="G1236" t="s">
        <v>7954</v>
      </c>
      <c r="H1236" t="s">
        <v>7976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8015</v>
      </c>
      <c r="O1236">
        <f t="shared" si="114"/>
        <v>0</v>
      </c>
      <c r="P1236">
        <f t="shared" si="115"/>
        <v>0</v>
      </c>
      <c r="Q1236" t="s">
        <v>8325</v>
      </c>
      <c r="R1236" t="s">
        <v>8340</v>
      </c>
      <c r="S1236" s="11">
        <f t="shared" si="116"/>
        <v>42007.788680555561</v>
      </c>
      <c r="T1236" s="11">
        <f t="shared" si="117"/>
        <v>42037.788680555561</v>
      </c>
      <c r="U1236" t="str">
        <f t="shared" si="118"/>
        <v>2015</v>
      </c>
      <c r="V1236" t="str">
        <f t="shared" si="119"/>
        <v>January</v>
      </c>
    </row>
    <row r="1237" spans="1:22" ht="75" x14ac:dyDescent="0.2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8036</v>
      </c>
      <c r="G1237" t="s">
        <v>7953</v>
      </c>
      <c r="H1237" t="s">
        <v>7975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8015</v>
      </c>
      <c r="O1237">
        <f t="shared" si="114"/>
        <v>2.79</v>
      </c>
      <c r="P1237">
        <f t="shared" si="115"/>
        <v>35</v>
      </c>
      <c r="Q1237" t="s">
        <v>8325</v>
      </c>
      <c r="R1237" t="s">
        <v>8340</v>
      </c>
      <c r="S1237" s="11">
        <f t="shared" si="116"/>
        <v>41583.135405092595</v>
      </c>
      <c r="T1237" s="11">
        <f t="shared" si="117"/>
        <v>41623.135405092595</v>
      </c>
      <c r="U1237" t="str">
        <f t="shared" si="118"/>
        <v>2013</v>
      </c>
      <c r="V1237" t="str">
        <f t="shared" si="119"/>
        <v>November</v>
      </c>
    </row>
    <row r="1238" spans="1:22" ht="45" x14ac:dyDescent="0.2">
      <c r="A1238">
        <v>1236</v>
      </c>
      <c r="B1238" s="3" t="s">
        <v>8137</v>
      </c>
      <c r="C1238" s="3" t="s">
        <v>5076</v>
      </c>
      <c r="D1238">
        <v>2500</v>
      </c>
      <c r="E1238">
        <v>0</v>
      </c>
      <c r="F1238" t="s">
        <v>8036</v>
      </c>
      <c r="G1238" t="s">
        <v>7953</v>
      </c>
      <c r="H1238" t="s">
        <v>7975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8015</v>
      </c>
      <c r="O1238">
        <f t="shared" si="114"/>
        <v>0</v>
      </c>
      <c r="P1238">
        <f t="shared" si="115"/>
        <v>0</v>
      </c>
      <c r="Q1238" t="s">
        <v>8325</v>
      </c>
      <c r="R1238" t="s">
        <v>8340</v>
      </c>
      <c r="S1238" s="11">
        <f t="shared" si="116"/>
        <v>41110.680138888885</v>
      </c>
      <c r="T1238" s="11">
        <f t="shared" si="117"/>
        <v>41118.666666666664</v>
      </c>
      <c r="U1238" t="str">
        <f t="shared" si="118"/>
        <v>2012</v>
      </c>
      <c r="V1238" t="str">
        <f t="shared" si="119"/>
        <v>July</v>
      </c>
    </row>
    <row r="1239" spans="1:22" ht="75" x14ac:dyDescent="0.2">
      <c r="A1239">
        <v>1237</v>
      </c>
      <c r="B1239" s="3" t="s">
        <v>8138</v>
      </c>
      <c r="C1239" s="3" t="s">
        <v>5077</v>
      </c>
      <c r="D1239">
        <v>25000</v>
      </c>
      <c r="E1239">
        <v>0</v>
      </c>
      <c r="F1239" t="s">
        <v>8036</v>
      </c>
      <c r="G1239" t="s">
        <v>7953</v>
      </c>
      <c r="H1239" t="s">
        <v>7975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8015</v>
      </c>
      <c r="O1239">
        <f t="shared" si="114"/>
        <v>0</v>
      </c>
      <c r="P1239">
        <f t="shared" si="115"/>
        <v>0</v>
      </c>
      <c r="Q1239" t="s">
        <v>8325</v>
      </c>
      <c r="R1239" t="s">
        <v>8340</v>
      </c>
      <c r="S1239" s="11">
        <f t="shared" si="116"/>
        <v>41125.283159722225</v>
      </c>
      <c r="T1239" s="11">
        <f t="shared" si="117"/>
        <v>41145.283159722225</v>
      </c>
      <c r="U1239" t="str">
        <f t="shared" si="118"/>
        <v>2012</v>
      </c>
      <c r="V1239" t="str">
        <f t="shared" si="119"/>
        <v>August</v>
      </c>
    </row>
    <row r="1240" spans="1:22" ht="75" x14ac:dyDescent="0.2">
      <c r="A1240">
        <v>1238</v>
      </c>
      <c r="B1240" s="3" t="s">
        <v>8139</v>
      </c>
      <c r="C1240" s="3" t="s">
        <v>5078</v>
      </c>
      <c r="D1240">
        <v>1000</v>
      </c>
      <c r="E1240">
        <v>178</v>
      </c>
      <c r="F1240" t="s">
        <v>8036</v>
      </c>
      <c r="G1240" t="s">
        <v>7953</v>
      </c>
      <c r="H1240" t="s">
        <v>7975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8015</v>
      </c>
      <c r="O1240">
        <f t="shared" si="114"/>
        <v>17.8</v>
      </c>
      <c r="P1240">
        <f t="shared" si="115"/>
        <v>59.33</v>
      </c>
      <c r="Q1240" t="s">
        <v>8325</v>
      </c>
      <c r="R1240" t="s">
        <v>8340</v>
      </c>
      <c r="S1240" s="11">
        <f t="shared" si="116"/>
        <v>40731.61037037037</v>
      </c>
      <c r="T1240" s="11">
        <f t="shared" si="117"/>
        <v>40761.61037037037</v>
      </c>
      <c r="U1240" t="str">
        <f t="shared" si="118"/>
        <v>2011</v>
      </c>
      <c r="V1240" t="str">
        <f t="shared" si="119"/>
        <v>July</v>
      </c>
    </row>
    <row r="1241" spans="1:22" ht="60" x14ac:dyDescent="0.2">
      <c r="A1241">
        <v>1239</v>
      </c>
      <c r="B1241" s="3" t="s">
        <v>8140</v>
      </c>
      <c r="C1241" s="3" t="s">
        <v>5079</v>
      </c>
      <c r="D1241">
        <v>2500</v>
      </c>
      <c r="E1241">
        <v>0</v>
      </c>
      <c r="F1241" t="s">
        <v>8036</v>
      </c>
      <c r="G1241" t="s">
        <v>7953</v>
      </c>
      <c r="H1241" t="s">
        <v>7975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8015</v>
      </c>
      <c r="O1241">
        <f t="shared" si="114"/>
        <v>0</v>
      </c>
      <c r="P1241">
        <f t="shared" si="115"/>
        <v>0</v>
      </c>
      <c r="Q1241" t="s">
        <v>8325</v>
      </c>
      <c r="R1241" t="s">
        <v>8340</v>
      </c>
      <c r="S1241" s="11">
        <f t="shared" si="116"/>
        <v>40883.962581018517</v>
      </c>
      <c r="T1241" s="11">
        <f t="shared" si="117"/>
        <v>40913.962581018517</v>
      </c>
      <c r="U1241" t="str">
        <f t="shared" si="118"/>
        <v>2011</v>
      </c>
      <c r="V1241" t="str">
        <f t="shared" si="119"/>
        <v>December</v>
      </c>
    </row>
    <row r="1242" spans="1:22" ht="60" x14ac:dyDescent="0.2">
      <c r="A1242">
        <v>1240</v>
      </c>
      <c r="B1242" s="3" t="s">
        <v>8141</v>
      </c>
      <c r="C1242" s="3" t="s">
        <v>5080</v>
      </c>
      <c r="D1242">
        <v>8000</v>
      </c>
      <c r="E1242">
        <v>241</v>
      </c>
      <c r="F1242" t="s">
        <v>8036</v>
      </c>
      <c r="G1242" t="s">
        <v>7953</v>
      </c>
      <c r="H1242" t="s">
        <v>7975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8015</v>
      </c>
      <c r="O1242">
        <f t="shared" si="114"/>
        <v>3.01</v>
      </c>
      <c r="P1242">
        <f t="shared" si="115"/>
        <v>30.13</v>
      </c>
      <c r="Q1242" t="s">
        <v>8325</v>
      </c>
      <c r="R1242" t="s">
        <v>8340</v>
      </c>
      <c r="S1242" s="11">
        <f t="shared" si="116"/>
        <v>41409.040011574078</v>
      </c>
      <c r="T1242" s="11">
        <f t="shared" si="117"/>
        <v>41467.910416666666</v>
      </c>
      <c r="U1242" t="str">
        <f t="shared" si="118"/>
        <v>2013</v>
      </c>
      <c r="V1242" t="str">
        <f t="shared" si="119"/>
        <v>May</v>
      </c>
    </row>
    <row r="1243" spans="1:22" ht="75" x14ac:dyDescent="0.2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8036</v>
      </c>
      <c r="G1243" t="s">
        <v>7953</v>
      </c>
      <c r="H1243" t="s">
        <v>7975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8015</v>
      </c>
      <c r="O1243">
        <f t="shared" si="114"/>
        <v>50.74</v>
      </c>
      <c r="P1243">
        <f t="shared" si="115"/>
        <v>74.62</v>
      </c>
      <c r="Q1243" t="s">
        <v>8325</v>
      </c>
      <c r="R1243" t="s">
        <v>8340</v>
      </c>
      <c r="S1243" s="11">
        <f t="shared" si="116"/>
        <v>41923.837731481479</v>
      </c>
      <c r="T1243" s="11">
        <f t="shared" si="117"/>
        <v>41946.249305555553</v>
      </c>
      <c r="U1243" t="str">
        <f t="shared" si="118"/>
        <v>2014</v>
      </c>
      <c r="V1243" t="str">
        <f t="shared" si="119"/>
        <v>October</v>
      </c>
    </row>
    <row r="1244" spans="1:22" ht="75" x14ac:dyDescent="0.2">
      <c r="A1244">
        <v>1242</v>
      </c>
      <c r="B1244" s="3" t="s">
        <v>8142</v>
      </c>
      <c r="C1244" s="3" t="s">
        <v>5082</v>
      </c>
      <c r="D1244">
        <v>911</v>
      </c>
      <c r="E1244">
        <v>5</v>
      </c>
      <c r="F1244" t="s">
        <v>8036</v>
      </c>
      <c r="G1244" t="s">
        <v>7953</v>
      </c>
      <c r="H1244" t="s">
        <v>7975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8015</v>
      </c>
      <c r="O1244">
        <f t="shared" si="114"/>
        <v>0.55000000000000004</v>
      </c>
      <c r="P1244">
        <f t="shared" si="115"/>
        <v>5</v>
      </c>
      <c r="Q1244" t="s">
        <v>8325</v>
      </c>
      <c r="R1244" t="s">
        <v>8340</v>
      </c>
      <c r="S1244" s="11">
        <f t="shared" si="116"/>
        <v>40782.165532407409</v>
      </c>
      <c r="T1244" s="11">
        <f t="shared" si="117"/>
        <v>40797.554166666669</v>
      </c>
      <c r="U1244" t="str">
        <f t="shared" si="118"/>
        <v>2011</v>
      </c>
      <c r="V1244" t="str">
        <f t="shared" si="119"/>
        <v>August</v>
      </c>
    </row>
    <row r="1245" spans="1:22" ht="75" x14ac:dyDescent="0.2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8036</v>
      </c>
      <c r="G1245" t="s">
        <v>7953</v>
      </c>
      <c r="H1245" t="s">
        <v>7975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8015</v>
      </c>
      <c r="O1245">
        <f t="shared" si="114"/>
        <v>14.09</v>
      </c>
      <c r="P1245">
        <f t="shared" si="115"/>
        <v>44.5</v>
      </c>
      <c r="Q1245" t="s">
        <v>8325</v>
      </c>
      <c r="R1245" t="s">
        <v>8340</v>
      </c>
      <c r="S1245" s="11">
        <f t="shared" si="116"/>
        <v>40671.879293981481</v>
      </c>
      <c r="T1245" s="11">
        <f t="shared" si="117"/>
        <v>40732.875</v>
      </c>
      <c r="U1245" t="str">
        <f t="shared" si="118"/>
        <v>2011</v>
      </c>
      <c r="V1245" t="str">
        <f t="shared" si="119"/>
        <v>May</v>
      </c>
    </row>
    <row r="1246" spans="1:22" ht="75" x14ac:dyDescent="0.2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8005</v>
      </c>
      <c r="O1246">
        <f t="shared" si="114"/>
        <v>103.8</v>
      </c>
      <c r="P1246">
        <f t="shared" si="115"/>
        <v>46.13</v>
      </c>
      <c r="Q1246" t="s">
        <v>8325</v>
      </c>
      <c r="R1246" t="s">
        <v>8326</v>
      </c>
      <c r="S1246" s="11">
        <f t="shared" si="116"/>
        <v>41355.825497685182</v>
      </c>
      <c r="T1246" s="11">
        <f t="shared" si="117"/>
        <v>41386.875</v>
      </c>
      <c r="U1246" t="str">
        <f t="shared" si="118"/>
        <v>2013</v>
      </c>
      <c r="V1246" t="str">
        <f t="shared" si="119"/>
        <v>March</v>
      </c>
    </row>
    <row r="1247" spans="1:22" ht="60" x14ac:dyDescent="0.2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8005</v>
      </c>
      <c r="O1247">
        <f t="shared" si="114"/>
        <v>120.25</v>
      </c>
      <c r="P1247">
        <f t="shared" si="115"/>
        <v>141.47</v>
      </c>
      <c r="Q1247" t="s">
        <v>8325</v>
      </c>
      <c r="R1247" t="s">
        <v>8326</v>
      </c>
      <c r="S1247" s="11">
        <f t="shared" si="116"/>
        <v>41774.599930555552</v>
      </c>
      <c r="T1247" s="11">
        <f t="shared" si="117"/>
        <v>41804.599930555552</v>
      </c>
      <c r="U1247" t="str">
        <f t="shared" si="118"/>
        <v>2014</v>
      </c>
      <c r="V1247" t="str">
        <f t="shared" si="119"/>
        <v>May</v>
      </c>
    </row>
    <row r="1248" spans="1:22" ht="75" x14ac:dyDescent="0.2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8005</v>
      </c>
      <c r="O1248">
        <f t="shared" si="114"/>
        <v>117</v>
      </c>
      <c r="P1248">
        <f t="shared" si="115"/>
        <v>75.48</v>
      </c>
      <c r="Q1248" t="s">
        <v>8325</v>
      </c>
      <c r="R1248" t="s">
        <v>8326</v>
      </c>
      <c r="S1248" s="11">
        <f t="shared" si="116"/>
        <v>40838.043391203704</v>
      </c>
      <c r="T1248" s="11">
        <f t="shared" si="117"/>
        <v>40883.085057870368</v>
      </c>
      <c r="U1248" t="str">
        <f t="shared" si="118"/>
        <v>2011</v>
      </c>
      <c r="V1248" t="str">
        <f t="shared" si="119"/>
        <v>October</v>
      </c>
    </row>
    <row r="1249" spans="1:22" ht="60" x14ac:dyDescent="0.2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8005</v>
      </c>
      <c r="O1249">
        <f t="shared" si="114"/>
        <v>122.14</v>
      </c>
      <c r="P1249">
        <f t="shared" si="115"/>
        <v>85.5</v>
      </c>
      <c r="Q1249" t="s">
        <v>8325</v>
      </c>
      <c r="R1249" t="s">
        <v>8326</v>
      </c>
      <c r="S1249" s="11">
        <f t="shared" si="116"/>
        <v>41370.292303240742</v>
      </c>
      <c r="T1249" s="11">
        <f t="shared" si="117"/>
        <v>41400.292303240742</v>
      </c>
      <c r="U1249" t="str">
        <f t="shared" si="118"/>
        <v>2013</v>
      </c>
      <c r="V1249" t="str">
        <f t="shared" si="119"/>
        <v>April</v>
      </c>
    </row>
    <row r="1250" spans="1:22" ht="60" x14ac:dyDescent="0.2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8005</v>
      </c>
      <c r="O1250">
        <f t="shared" si="114"/>
        <v>151.63999999999999</v>
      </c>
      <c r="P1250">
        <f t="shared" si="115"/>
        <v>64.25</v>
      </c>
      <c r="Q1250" t="s">
        <v>8325</v>
      </c>
      <c r="R1250" t="s">
        <v>8326</v>
      </c>
      <c r="S1250" s="11">
        <f t="shared" si="116"/>
        <v>41767.656863425924</v>
      </c>
      <c r="T1250" s="11">
        <f t="shared" si="117"/>
        <v>41803.290972222225</v>
      </c>
      <c r="U1250" t="str">
        <f t="shared" si="118"/>
        <v>2014</v>
      </c>
      <c r="V1250" t="str">
        <f t="shared" si="119"/>
        <v>May</v>
      </c>
    </row>
    <row r="1251" spans="1:22" ht="60" x14ac:dyDescent="0.2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8005</v>
      </c>
      <c r="O1251">
        <f t="shared" si="114"/>
        <v>104.44</v>
      </c>
      <c r="P1251">
        <f t="shared" si="115"/>
        <v>64.47</v>
      </c>
      <c r="Q1251" t="s">
        <v>8325</v>
      </c>
      <c r="R1251" t="s">
        <v>8326</v>
      </c>
      <c r="S1251" s="11">
        <f t="shared" si="116"/>
        <v>41067.74086805556</v>
      </c>
      <c r="T1251" s="11">
        <f t="shared" si="117"/>
        <v>41097.74086805556</v>
      </c>
      <c r="U1251" t="str">
        <f t="shared" si="118"/>
        <v>2012</v>
      </c>
      <c r="V1251" t="str">
        <f t="shared" si="119"/>
        <v>June</v>
      </c>
    </row>
    <row r="1252" spans="1:22" ht="75" x14ac:dyDescent="0.2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8005</v>
      </c>
      <c r="O1252">
        <f t="shared" si="114"/>
        <v>200.15</v>
      </c>
      <c r="P1252">
        <f t="shared" si="115"/>
        <v>118.2</v>
      </c>
      <c r="Q1252" t="s">
        <v>8325</v>
      </c>
      <c r="R1252" t="s">
        <v>8326</v>
      </c>
      <c r="S1252" s="11">
        <f t="shared" si="116"/>
        <v>41843.64271990741</v>
      </c>
      <c r="T1252" s="11">
        <f t="shared" si="117"/>
        <v>41888.64271990741</v>
      </c>
      <c r="U1252" t="str">
        <f t="shared" si="118"/>
        <v>2014</v>
      </c>
      <c r="V1252" t="str">
        <f t="shared" si="119"/>
        <v>July</v>
      </c>
    </row>
    <row r="1253" spans="1:22" ht="60" x14ac:dyDescent="0.2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8005</v>
      </c>
      <c r="O1253">
        <f t="shared" si="114"/>
        <v>101.8</v>
      </c>
      <c r="P1253">
        <f t="shared" si="115"/>
        <v>82.54</v>
      </c>
      <c r="Q1253" t="s">
        <v>8325</v>
      </c>
      <c r="R1253" t="s">
        <v>8326</v>
      </c>
      <c r="S1253" s="11">
        <f t="shared" si="116"/>
        <v>40751.814432870371</v>
      </c>
      <c r="T1253" s="11">
        <f t="shared" si="117"/>
        <v>40811.814432870371</v>
      </c>
      <c r="U1253" t="str">
        <f t="shared" si="118"/>
        <v>2011</v>
      </c>
      <c r="V1253" t="str">
        <f t="shared" si="119"/>
        <v>July</v>
      </c>
    </row>
    <row r="1254" spans="1:22" ht="75" x14ac:dyDescent="0.2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8005</v>
      </c>
      <c r="O1254">
        <f t="shared" si="114"/>
        <v>137.66</v>
      </c>
      <c r="P1254">
        <f t="shared" si="115"/>
        <v>34.17</v>
      </c>
      <c r="Q1254" t="s">
        <v>8325</v>
      </c>
      <c r="R1254" t="s">
        <v>8326</v>
      </c>
      <c r="S1254" s="11">
        <f t="shared" si="116"/>
        <v>41543.988067129627</v>
      </c>
      <c r="T1254" s="11">
        <f t="shared" si="117"/>
        <v>41571.988067129627</v>
      </c>
      <c r="U1254" t="str">
        <f t="shared" si="118"/>
        <v>2013</v>
      </c>
      <c r="V1254" t="str">
        <f t="shared" si="119"/>
        <v>September</v>
      </c>
    </row>
    <row r="1255" spans="1:22" ht="75" x14ac:dyDescent="0.2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8005</v>
      </c>
      <c r="O1255">
        <f t="shared" si="114"/>
        <v>303833.2</v>
      </c>
      <c r="P1255">
        <f t="shared" si="115"/>
        <v>42.73</v>
      </c>
      <c r="Q1255" t="s">
        <v>8325</v>
      </c>
      <c r="R1255" t="s">
        <v>8326</v>
      </c>
      <c r="S1255" s="11">
        <f t="shared" si="116"/>
        <v>41855.783645833333</v>
      </c>
      <c r="T1255" s="11">
        <f t="shared" si="117"/>
        <v>41885.783645833333</v>
      </c>
      <c r="U1255" t="str">
        <f t="shared" si="118"/>
        <v>2014</v>
      </c>
      <c r="V1255" t="str">
        <f t="shared" si="119"/>
        <v>August</v>
      </c>
    </row>
    <row r="1256" spans="1:22" ht="75" x14ac:dyDescent="0.2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8005</v>
      </c>
      <c r="O1256">
        <f t="shared" si="114"/>
        <v>198.85</v>
      </c>
      <c r="P1256">
        <f t="shared" si="115"/>
        <v>94.49</v>
      </c>
      <c r="Q1256" t="s">
        <v>8325</v>
      </c>
      <c r="R1256" t="s">
        <v>8326</v>
      </c>
      <c r="S1256" s="11">
        <f t="shared" si="116"/>
        <v>40487.621365740742</v>
      </c>
      <c r="T1256" s="11">
        <f t="shared" si="117"/>
        <v>40544.207638888889</v>
      </c>
      <c r="U1256" t="str">
        <f t="shared" si="118"/>
        <v>2010</v>
      </c>
      <c r="V1256" t="str">
        <f t="shared" si="119"/>
        <v>November</v>
      </c>
    </row>
    <row r="1257" spans="1:22" ht="60" x14ac:dyDescent="0.2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8005</v>
      </c>
      <c r="O1257">
        <f t="shared" si="114"/>
        <v>202.37</v>
      </c>
      <c r="P1257">
        <f t="shared" si="115"/>
        <v>55.7</v>
      </c>
      <c r="Q1257" t="s">
        <v>8325</v>
      </c>
      <c r="R1257" t="s">
        <v>8326</v>
      </c>
      <c r="S1257" s="11">
        <f t="shared" si="116"/>
        <v>41579.845509259263</v>
      </c>
      <c r="T1257" s="11">
        <f t="shared" si="117"/>
        <v>41609.887175925927</v>
      </c>
      <c r="U1257" t="str">
        <f t="shared" si="118"/>
        <v>2013</v>
      </c>
      <c r="V1257" t="str">
        <f t="shared" si="119"/>
        <v>November</v>
      </c>
    </row>
    <row r="1258" spans="1:22" ht="75" x14ac:dyDescent="0.2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8005</v>
      </c>
      <c r="O1258">
        <f t="shared" si="114"/>
        <v>117.96</v>
      </c>
      <c r="P1258">
        <f t="shared" si="115"/>
        <v>98.03</v>
      </c>
      <c r="Q1258" t="s">
        <v>8325</v>
      </c>
      <c r="R1258" t="s">
        <v>8326</v>
      </c>
      <c r="S1258" s="11">
        <f t="shared" si="116"/>
        <v>40921.919340277782</v>
      </c>
      <c r="T1258" s="11">
        <f t="shared" si="117"/>
        <v>40951.919340277782</v>
      </c>
      <c r="U1258" t="str">
        <f t="shared" si="118"/>
        <v>2012</v>
      </c>
      <c r="V1258" t="str">
        <f t="shared" si="119"/>
        <v>January</v>
      </c>
    </row>
    <row r="1259" spans="1:22" ht="75" x14ac:dyDescent="0.2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8005</v>
      </c>
      <c r="O1259">
        <f t="shared" si="114"/>
        <v>294.73</v>
      </c>
      <c r="P1259">
        <f t="shared" si="115"/>
        <v>92.1</v>
      </c>
      <c r="Q1259" t="s">
        <v>8325</v>
      </c>
      <c r="R1259" t="s">
        <v>8326</v>
      </c>
      <c r="S1259" s="11">
        <f t="shared" si="116"/>
        <v>40587.085532407407</v>
      </c>
      <c r="T1259" s="11">
        <f t="shared" si="117"/>
        <v>40636.043865740743</v>
      </c>
      <c r="U1259" t="str">
        <f t="shared" si="118"/>
        <v>2011</v>
      </c>
      <c r="V1259" t="str">
        <f t="shared" si="119"/>
        <v>February</v>
      </c>
    </row>
    <row r="1260" spans="1:22" ht="75" x14ac:dyDescent="0.2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8005</v>
      </c>
      <c r="O1260">
        <f t="shared" si="114"/>
        <v>213.15</v>
      </c>
      <c r="P1260">
        <f t="shared" si="115"/>
        <v>38.18</v>
      </c>
      <c r="Q1260" t="s">
        <v>8325</v>
      </c>
      <c r="R1260" t="s">
        <v>8326</v>
      </c>
      <c r="S1260" s="11">
        <f t="shared" si="116"/>
        <v>41487.611250000002</v>
      </c>
      <c r="T1260" s="11">
        <f t="shared" si="117"/>
        <v>41517.611250000002</v>
      </c>
      <c r="U1260" t="str">
        <f t="shared" si="118"/>
        <v>2013</v>
      </c>
      <c r="V1260" t="str">
        <f t="shared" si="119"/>
        <v>August</v>
      </c>
    </row>
    <row r="1261" spans="1:22" ht="60" x14ac:dyDescent="0.2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8005</v>
      </c>
      <c r="O1261">
        <f t="shared" si="114"/>
        <v>104.24</v>
      </c>
      <c r="P1261">
        <f t="shared" si="115"/>
        <v>27.15</v>
      </c>
      <c r="Q1261" t="s">
        <v>8325</v>
      </c>
      <c r="R1261" t="s">
        <v>8326</v>
      </c>
      <c r="S1261" s="11">
        <f t="shared" si="116"/>
        <v>41766.970648148148</v>
      </c>
      <c r="T1261" s="11">
        <f t="shared" si="117"/>
        <v>41799.165972222225</v>
      </c>
      <c r="U1261" t="str">
        <f t="shared" si="118"/>
        <v>2014</v>
      </c>
      <c r="V1261" t="str">
        <f t="shared" si="119"/>
        <v>May</v>
      </c>
    </row>
    <row r="1262" spans="1:22" ht="75" x14ac:dyDescent="0.2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8005</v>
      </c>
      <c r="O1262">
        <f t="shared" si="114"/>
        <v>113.67</v>
      </c>
      <c r="P1262">
        <f t="shared" si="115"/>
        <v>50.69</v>
      </c>
      <c r="Q1262" t="s">
        <v>8325</v>
      </c>
      <c r="R1262" t="s">
        <v>8326</v>
      </c>
      <c r="S1262" s="11">
        <f t="shared" si="116"/>
        <v>41666.842824074076</v>
      </c>
      <c r="T1262" s="11">
        <f t="shared" si="117"/>
        <v>41696.842824074076</v>
      </c>
      <c r="U1262" t="str">
        <f t="shared" si="118"/>
        <v>2014</v>
      </c>
      <c r="V1262" t="str">
        <f t="shared" si="119"/>
        <v>January</v>
      </c>
    </row>
    <row r="1263" spans="1:22" ht="60" x14ac:dyDescent="0.2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8005</v>
      </c>
      <c r="O1263">
        <f t="shared" si="114"/>
        <v>101.25</v>
      </c>
      <c r="P1263">
        <f t="shared" si="115"/>
        <v>38.94</v>
      </c>
      <c r="Q1263" t="s">
        <v>8325</v>
      </c>
      <c r="R1263" t="s">
        <v>8326</v>
      </c>
      <c r="S1263" s="11">
        <f t="shared" si="116"/>
        <v>41638.342905092592</v>
      </c>
      <c r="T1263" s="11">
        <f t="shared" si="117"/>
        <v>41668.342905092592</v>
      </c>
      <c r="U1263" t="str">
        <f t="shared" si="118"/>
        <v>2013</v>
      </c>
      <c r="V1263" t="str">
        <f t="shared" si="119"/>
        <v>December</v>
      </c>
    </row>
    <row r="1264" spans="1:22" ht="75" x14ac:dyDescent="0.2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8005</v>
      </c>
      <c r="O1264">
        <f t="shared" si="114"/>
        <v>125.42</v>
      </c>
      <c r="P1264">
        <f t="shared" si="115"/>
        <v>77.64</v>
      </c>
      <c r="Q1264" t="s">
        <v>8325</v>
      </c>
      <c r="R1264" t="s">
        <v>8326</v>
      </c>
      <c r="S1264" s="11">
        <f t="shared" si="116"/>
        <v>41656.762638888889</v>
      </c>
      <c r="T1264" s="11">
        <f t="shared" si="117"/>
        <v>41686.762638888889</v>
      </c>
      <c r="U1264" t="str">
        <f t="shared" si="118"/>
        <v>2014</v>
      </c>
      <c r="V1264" t="str">
        <f t="shared" si="119"/>
        <v>January</v>
      </c>
    </row>
    <row r="1265" spans="1:22" ht="60" x14ac:dyDescent="0.2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8005</v>
      </c>
      <c r="O1265">
        <f t="shared" si="114"/>
        <v>119</v>
      </c>
      <c r="P1265">
        <f t="shared" si="115"/>
        <v>43.54</v>
      </c>
      <c r="Q1265" t="s">
        <v>8325</v>
      </c>
      <c r="R1265" t="s">
        <v>8326</v>
      </c>
      <c r="S1265" s="11">
        <f t="shared" si="116"/>
        <v>41692.084143518521</v>
      </c>
      <c r="T1265" s="11">
        <f t="shared" si="117"/>
        <v>41727.041666666664</v>
      </c>
      <c r="U1265" t="str">
        <f t="shared" si="118"/>
        <v>2014</v>
      </c>
      <c r="V1265" t="str">
        <f t="shared" si="119"/>
        <v>February</v>
      </c>
    </row>
    <row r="1266" spans="1:22" ht="75" x14ac:dyDescent="0.2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8005</v>
      </c>
      <c r="O1266">
        <f t="shared" si="114"/>
        <v>166.46</v>
      </c>
      <c r="P1266">
        <f t="shared" si="115"/>
        <v>31.82</v>
      </c>
      <c r="Q1266" t="s">
        <v>8325</v>
      </c>
      <c r="R1266" t="s">
        <v>8326</v>
      </c>
      <c r="S1266" s="11">
        <f t="shared" si="116"/>
        <v>41547.662997685184</v>
      </c>
      <c r="T1266" s="11">
        <f t="shared" si="117"/>
        <v>41576.662997685184</v>
      </c>
      <c r="U1266" t="str">
        <f t="shared" si="118"/>
        <v>2013</v>
      </c>
      <c r="V1266" t="str">
        <f t="shared" si="119"/>
        <v>September</v>
      </c>
    </row>
    <row r="1267" spans="1:22" ht="90" x14ac:dyDescent="0.2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8005</v>
      </c>
      <c r="O1267">
        <f t="shared" si="114"/>
        <v>119.15</v>
      </c>
      <c r="P1267">
        <f t="shared" si="115"/>
        <v>63.18</v>
      </c>
      <c r="Q1267" t="s">
        <v>8325</v>
      </c>
      <c r="R1267" t="s">
        <v>8326</v>
      </c>
      <c r="S1267" s="11">
        <f t="shared" si="116"/>
        <v>40465.655266203699</v>
      </c>
      <c r="T1267" s="11">
        <f t="shared" si="117"/>
        <v>40512.655266203699</v>
      </c>
      <c r="U1267" t="str">
        <f t="shared" si="118"/>
        <v>2010</v>
      </c>
      <c r="V1267" t="str">
        <f t="shared" si="119"/>
        <v>October</v>
      </c>
    </row>
    <row r="1268" spans="1:22" ht="60" x14ac:dyDescent="0.2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8005</v>
      </c>
      <c r="O1268">
        <f t="shared" si="114"/>
        <v>100.47</v>
      </c>
      <c r="P1268">
        <f t="shared" si="115"/>
        <v>190.9</v>
      </c>
      <c r="Q1268" t="s">
        <v>8325</v>
      </c>
      <c r="R1268" t="s">
        <v>8326</v>
      </c>
      <c r="S1268" s="11">
        <f t="shared" si="116"/>
        <v>41620.87667824074</v>
      </c>
      <c r="T1268" s="11">
        <f t="shared" si="117"/>
        <v>41650.87667824074</v>
      </c>
      <c r="U1268" t="str">
        <f t="shared" si="118"/>
        <v>2013</v>
      </c>
      <c r="V1268" t="str">
        <f t="shared" si="119"/>
        <v>December</v>
      </c>
    </row>
    <row r="1269" spans="1:22" ht="60" x14ac:dyDescent="0.2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8005</v>
      </c>
      <c r="O1269">
        <f t="shared" si="114"/>
        <v>101.8</v>
      </c>
      <c r="P1269">
        <f t="shared" si="115"/>
        <v>140.86000000000001</v>
      </c>
      <c r="Q1269" t="s">
        <v>8325</v>
      </c>
      <c r="R1269" t="s">
        <v>8326</v>
      </c>
      <c r="S1269" s="11">
        <f t="shared" si="116"/>
        <v>41449.585162037038</v>
      </c>
      <c r="T1269" s="11">
        <f t="shared" si="117"/>
        <v>41479.585162037038</v>
      </c>
      <c r="U1269" t="str">
        <f t="shared" si="118"/>
        <v>2013</v>
      </c>
      <c r="V1269" t="str">
        <f t="shared" si="119"/>
        <v>June</v>
      </c>
    </row>
    <row r="1270" spans="1:22" ht="45" x14ac:dyDescent="0.2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8005</v>
      </c>
      <c r="O1270">
        <f t="shared" si="114"/>
        <v>116.67</v>
      </c>
      <c r="P1270">
        <f t="shared" si="115"/>
        <v>76.92</v>
      </c>
      <c r="Q1270" t="s">
        <v>8325</v>
      </c>
      <c r="R1270" t="s">
        <v>8326</v>
      </c>
      <c r="S1270" s="11">
        <f t="shared" si="116"/>
        <v>41507.845451388886</v>
      </c>
      <c r="T1270" s="11">
        <f t="shared" si="117"/>
        <v>41537.845451388886</v>
      </c>
      <c r="U1270" t="str">
        <f t="shared" si="118"/>
        <v>2013</v>
      </c>
      <c r="V1270" t="str">
        <f t="shared" si="119"/>
        <v>August</v>
      </c>
    </row>
    <row r="1271" spans="1:22" ht="75" x14ac:dyDescent="0.2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8005</v>
      </c>
      <c r="O1271">
        <f t="shared" si="114"/>
        <v>108.65</v>
      </c>
      <c r="P1271">
        <f t="shared" si="115"/>
        <v>99.16</v>
      </c>
      <c r="Q1271" t="s">
        <v>8325</v>
      </c>
      <c r="R1271" t="s">
        <v>8326</v>
      </c>
      <c r="S1271" s="11">
        <f t="shared" si="116"/>
        <v>42445.823055555549</v>
      </c>
      <c r="T1271" s="11">
        <f t="shared" si="117"/>
        <v>42476</v>
      </c>
      <c r="U1271" t="str">
        <f t="shared" si="118"/>
        <v>2016</v>
      </c>
      <c r="V1271" t="str">
        <f t="shared" si="119"/>
        <v>March</v>
      </c>
    </row>
    <row r="1272" spans="1:22" ht="60" x14ac:dyDescent="0.2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8005</v>
      </c>
      <c r="O1272">
        <f t="shared" si="114"/>
        <v>114.72</v>
      </c>
      <c r="P1272">
        <f t="shared" si="115"/>
        <v>67.88</v>
      </c>
      <c r="Q1272" t="s">
        <v>8325</v>
      </c>
      <c r="R1272" t="s">
        <v>8326</v>
      </c>
      <c r="S1272" s="11">
        <f t="shared" si="116"/>
        <v>40933.856967592597</v>
      </c>
      <c r="T1272" s="11">
        <f t="shared" si="117"/>
        <v>40993.815300925926</v>
      </c>
      <c r="U1272" t="str">
        <f t="shared" si="118"/>
        <v>2012</v>
      </c>
      <c r="V1272" t="str">
        <f t="shared" si="119"/>
        <v>January</v>
      </c>
    </row>
    <row r="1273" spans="1:22" ht="75" x14ac:dyDescent="0.2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8005</v>
      </c>
      <c r="O1273">
        <f t="shared" si="114"/>
        <v>101.8</v>
      </c>
      <c r="P1273">
        <f t="shared" si="115"/>
        <v>246.29</v>
      </c>
      <c r="Q1273" t="s">
        <v>8325</v>
      </c>
      <c r="R1273" t="s">
        <v>8326</v>
      </c>
      <c r="S1273" s="11">
        <f t="shared" si="116"/>
        <v>41561.683553240742</v>
      </c>
      <c r="T1273" s="11">
        <f t="shared" si="117"/>
        <v>41591.725219907406</v>
      </c>
      <c r="U1273" t="str">
        <f t="shared" si="118"/>
        <v>2013</v>
      </c>
      <c r="V1273" t="str">
        <f t="shared" si="119"/>
        <v>October</v>
      </c>
    </row>
    <row r="1274" spans="1:22" ht="75" x14ac:dyDescent="0.2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8005</v>
      </c>
      <c r="O1274">
        <f t="shared" si="114"/>
        <v>106</v>
      </c>
      <c r="P1274">
        <f t="shared" si="115"/>
        <v>189.29</v>
      </c>
      <c r="Q1274" t="s">
        <v>8325</v>
      </c>
      <c r="R1274" t="s">
        <v>8326</v>
      </c>
      <c r="S1274" s="11">
        <f t="shared" si="116"/>
        <v>40274.745127314818</v>
      </c>
      <c r="T1274" s="11">
        <f t="shared" si="117"/>
        <v>40344.166666666664</v>
      </c>
      <c r="U1274" t="str">
        <f t="shared" si="118"/>
        <v>2010</v>
      </c>
      <c r="V1274" t="str">
        <f t="shared" si="119"/>
        <v>April</v>
      </c>
    </row>
    <row r="1275" spans="1:22" ht="60" x14ac:dyDescent="0.2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8005</v>
      </c>
      <c r="O1275">
        <f t="shared" si="114"/>
        <v>103.5</v>
      </c>
      <c r="P1275">
        <f t="shared" si="115"/>
        <v>76.67</v>
      </c>
      <c r="Q1275" t="s">
        <v>8325</v>
      </c>
      <c r="R1275" t="s">
        <v>8326</v>
      </c>
      <c r="S1275" s="11">
        <f t="shared" si="116"/>
        <v>41852.730219907404</v>
      </c>
      <c r="T1275" s="11">
        <f t="shared" si="117"/>
        <v>41882.730219907404</v>
      </c>
      <c r="U1275" t="str">
        <f t="shared" si="118"/>
        <v>2014</v>
      </c>
      <c r="V1275" t="str">
        <f t="shared" si="119"/>
        <v>August</v>
      </c>
    </row>
    <row r="1276" spans="1:22" ht="60" x14ac:dyDescent="0.2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8005</v>
      </c>
      <c r="O1276">
        <f t="shared" si="114"/>
        <v>154.97999999999999</v>
      </c>
      <c r="P1276">
        <f t="shared" si="115"/>
        <v>82.96</v>
      </c>
      <c r="Q1276" t="s">
        <v>8325</v>
      </c>
      <c r="R1276" t="s">
        <v>8326</v>
      </c>
      <c r="S1276" s="11">
        <f t="shared" si="116"/>
        <v>41116.690104166664</v>
      </c>
      <c r="T1276" s="11">
        <f t="shared" si="117"/>
        <v>41151.690104166664</v>
      </c>
      <c r="U1276" t="str">
        <f t="shared" si="118"/>
        <v>2012</v>
      </c>
      <c r="V1276" t="str">
        <f t="shared" si="119"/>
        <v>July</v>
      </c>
    </row>
    <row r="1277" spans="1:22" ht="75" x14ac:dyDescent="0.2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8005</v>
      </c>
      <c r="O1277">
        <f t="shared" si="114"/>
        <v>162.13999999999999</v>
      </c>
      <c r="P1277">
        <f t="shared" si="115"/>
        <v>62.52</v>
      </c>
      <c r="Q1277" t="s">
        <v>8325</v>
      </c>
      <c r="R1277" t="s">
        <v>8326</v>
      </c>
      <c r="S1277" s="11">
        <f t="shared" si="116"/>
        <v>41458.867905092593</v>
      </c>
      <c r="T1277" s="11">
        <f t="shared" si="117"/>
        <v>41493.867905092593</v>
      </c>
      <c r="U1277" t="str">
        <f t="shared" si="118"/>
        <v>2013</v>
      </c>
      <c r="V1277" t="str">
        <f t="shared" si="119"/>
        <v>July</v>
      </c>
    </row>
    <row r="1278" spans="1:22" ht="45" x14ac:dyDescent="0.2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8005</v>
      </c>
      <c r="O1278">
        <f t="shared" si="114"/>
        <v>104.42</v>
      </c>
      <c r="P1278">
        <f t="shared" si="115"/>
        <v>46.07</v>
      </c>
      <c r="Q1278" t="s">
        <v>8325</v>
      </c>
      <c r="R1278" t="s">
        <v>8326</v>
      </c>
      <c r="S1278" s="11">
        <f t="shared" si="116"/>
        <v>40007.704247685186</v>
      </c>
      <c r="T1278" s="11">
        <f t="shared" si="117"/>
        <v>40057.166666666664</v>
      </c>
      <c r="U1278" t="str">
        <f t="shared" si="118"/>
        <v>2009</v>
      </c>
      <c r="V1278" t="str">
        <f t="shared" si="119"/>
        <v>July</v>
      </c>
    </row>
    <row r="1279" spans="1:22" ht="75" x14ac:dyDescent="0.2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8005</v>
      </c>
      <c r="O1279">
        <f t="shared" si="114"/>
        <v>106.12</v>
      </c>
      <c r="P1279">
        <f t="shared" si="115"/>
        <v>38.54</v>
      </c>
      <c r="Q1279" t="s">
        <v>8325</v>
      </c>
      <c r="R1279" t="s">
        <v>8326</v>
      </c>
      <c r="S1279" s="11">
        <f t="shared" si="116"/>
        <v>41121.561886574076</v>
      </c>
      <c r="T1279" s="11">
        <f t="shared" si="117"/>
        <v>41156.561886574076</v>
      </c>
      <c r="U1279" t="str">
        <f t="shared" si="118"/>
        <v>2012</v>
      </c>
      <c r="V1279" t="str">
        <f t="shared" si="119"/>
        <v>July</v>
      </c>
    </row>
    <row r="1280" spans="1:22" ht="75" x14ac:dyDescent="0.2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8005</v>
      </c>
      <c r="O1280">
        <f t="shared" si="114"/>
        <v>154.94</v>
      </c>
      <c r="P1280">
        <f t="shared" si="115"/>
        <v>53.01</v>
      </c>
      <c r="Q1280" t="s">
        <v>8325</v>
      </c>
      <c r="R1280" t="s">
        <v>8326</v>
      </c>
      <c r="S1280" s="11">
        <f t="shared" si="116"/>
        <v>41786.555162037039</v>
      </c>
      <c r="T1280" s="11">
        <f t="shared" si="117"/>
        <v>41815.083333333336</v>
      </c>
      <c r="U1280" t="str">
        <f t="shared" si="118"/>
        <v>2014</v>
      </c>
      <c r="V1280" t="str">
        <f t="shared" si="119"/>
        <v>May</v>
      </c>
    </row>
    <row r="1281" spans="1:22" ht="75" x14ac:dyDescent="0.2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8005</v>
      </c>
      <c r="O1281">
        <f t="shared" si="114"/>
        <v>110.77</v>
      </c>
      <c r="P1281">
        <f t="shared" si="115"/>
        <v>73.36</v>
      </c>
      <c r="Q1281" t="s">
        <v>8325</v>
      </c>
      <c r="R1281" t="s">
        <v>8326</v>
      </c>
      <c r="S1281" s="11">
        <f t="shared" si="116"/>
        <v>41682.099189814813</v>
      </c>
      <c r="T1281" s="11">
        <f t="shared" si="117"/>
        <v>41722.057523148149</v>
      </c>
      <c r="U1281" t="str">
        <f t="shared" si="118"/>
        <v>2014</v>
      </c>
      <c r="V1281" t="str">
        <f t="shared" si="119"/>
        <v>February</v>
      </c>
    </row>
    <row r="1282" spans="1:22" ht="60" x14ac:dyDescent="0.2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8005</v>
      </c>
      <c r="O1282">
        <f t="shared" si="114"/>
        <v>110.91</v>
      </c>
      <c r="P1282">
        <f t="shared" si="115"/>
        <v>127.98</v>
      </c>
      <c r="Q1282" t="s">
        <v>8325</v>
      </c>
      <c r="R1282" t="s">
        <v>8326</v>
      </c>
      <c r="S1282" s="11">
        <f t="shared" si="116"/>
        <v>40513.757569444446</v>
      </c>
      <c r="T1282" s="11">
        <f t="shared" si="117"/>
        <v>40603.757569444446</v>
      </c>
      <c r="U1282" t="str">
        <f t="shared" si="118"/>
        <v>2010</v>
      </c>
      <c r="V1282" t="str">
        <f t="shared" si="119"/>
        <v>December</v>
      </c>
    </row>
    <row r="1283" spans="1:22" ht="75" x14ac:dyDescent="0.2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8005</v>
      </c>
      <c r="O1283">
        <f t="shared" ref="O1283:O1346" si="120">ROUND((E1283/D1283)*100,2)</f>
        <v>110.71</v>
      </c>
      <c r="P1283">
        <f t="shared" ref="P1283:P1346" si="121">IF(L1283&gt;0,ROUND(E1283/L1283,2),0)</f>
        <v>104.73</v>
      </c>
      <c r="Q1283" t="s">
        <v>8325</v>
      </c>
      <c r="R1283" t="s">
        <v>8326</v>
      </c>
      <c r="S1283" s="11">
        <f t="shared" ref="S1283:S1346" si="122">(((J1283/60)/60)/24)+DATE(1970,1,1)</f>
        <v>41463.743472222224</v>
      </c>
      <c r="T1283" s="11">
        <f t="shared" ref="T1283:T1346" si="123">(((I1283/60)/60)/24)+DATE(1970,1,1)</f>
        <v>41483.743472222224</v>
      </c>
      <c r="U1283" t="str">
        <f t="shared" ref="U1283:U1346" si="124">TEXT(S1283,"yyyy")</f>
        <v>2013</v>
      </c>
      <c r="V1283" t="str">
        <f t="shared" ref="V1283:V1346" si="125">TEXT(S1283,"mmmm")</f>
        <v>July</v>
      </c>
    </row>
    <row r="1284" spans="1:22" ht="75" x14ac:dyDescent="0.2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8005</v>
      </c>
      <c r="O1284">
        <f t="shared" si="120"/>
        <v>123.61</v>
      </c>
      <c r="P1284">
        <f t="shared" si="121"/>
        <v>67.67</v>
      </c>
      <c r="Q1284" t="s">
        <v>8325</v>
      </c>
      <c r="R1284" t="s">
        <v>8326</v>
      </c>
      <c r="S1284" s="11">
        <f t="shared" si="122"/>
        <v>41586.475173611114</v>
      </c>
      <c r="T1284" s="11">
        <f t="shared" si="123"/>
        <v>41617.207638888889</v>
      </c>
      <c r="U1284" t="str">
        <f t="shared" si="124"/>
        <v>2013</v>
      </c>
      <c r="V1284" t="str">
        <f t="shared" si="125"/>
        <v>November</v>
      </c>
    </row>
    <row r="1285" spans="1:22" ht="60" x14ac:dyDescent="0.2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8005</v>
      </c>
      <c r="O1285">
        <f t="shared" si="120"/>
        <v>211.05</v>
      </c>
      <c r="P1285">
        <f t="shared" si="121"/>
        <v>95.93</v>
      </c>
      <c r="Q1285" t="s">
        <v>8325</v>
      </c>
      <c r="R1285" t="s">
        <v>8326</v>
      </c>
      <c r="S1285" s="11">
        <f t="shared" si="122"/>
        <v>41320.717465277776</v>
      </c>
      <c r="T1285" s="11">
        <f t="shared" si="123"/>
        <v>41344.166666666664</v>
      </c>
      <c r="U1285" t="str">
        <f t="shared" si="124"/>
        <v>2013</v>
      </c>
      <c r="V1285" t="str">
        <f t="shared" si="125"/>
        <v>February</v>
      </c>
    </row>
    <row r="1286" spans="1:22" ht="75" x14ac:dyDescent="0.2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8000</v>
      </c>
      <c r="O1286">
        <f t="shared" si="120"/>
        <v>101</v>
      </c>
      <c r="P1286">
        <f t="shared" si="121"/>
        <v>65.16</v>
      </c>
      <c r="Q1286" t="s">
        <v>8317</v>
      </c>
      <c r="R1286" t="s">
        <v>8318</v>
      </c>
      <c r="S1286" s="11">
        <f t="shared" si="122"/>
        <v>42712.23474537037</v>
      </c>
      <c r="T1286" s="11">
        <f t="shared" si="123"/>
        <v>42735.707638888889</v>
      </c>
      <c r="U1286" t="str">
        <f t="shared" si="124"/>
        <v>2016</v>
      </c>
      <c r="V1286" t="str">
        <f t="shared" si="125"/>
        <v>December</v>
      </c>
    </row>
    <row r="1287" spans="1:22" ht="75" x14ac:dyDescent="0.2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8000</v>
      </c>
      <c r="O1287">
        <f t="shared" si="120"/>
        <v>101.65</v>
      </c>
      <c r="P1287">
        <f t="shared" si="121"/>
        <v>32.270000000000003</v>
      </c>
      <c r="Q1287" t="s">
        <v>8317</v>
      </c>
      <c r="R1287" t="s">
        <v>8318</v>
      </c>
      <c r="S1287" s="11">
        <f t="shared" si="122"/>
        <v>42160.583043981482</v>
      </c>
      <c r="T1287" s="11">
        <f t="shared" si="123"/>
        <v>42175.583043981482</v>
      </c>
      <c r="U1287" t="str">
        <f t="shared" si="124"/>
        <v>2015</v>
      </c>
      <c r="V1287" t="str">
        <f t="shared" si="125"/>
        <v>June</v>
      </c>
    </row>
    <row r="1288" spans="1:22" ht="60" x14ac:dyDescent="0.2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8000</v>
      </c>
      <c r="O1288">
        <f t="shared" si="120"/>
        <v>108.33</v>
      </c>
      <c r="P1288">
        <f t="shared" si="121"/>
        <v>81.25</v>
      </c>
      <c r="Q1288" t="s">
        <v>8317</v>
      </c>
      <c r="R1288" t="s">
        <v>8318</v>
      </c>
      <c r="S1288" s="11">
        <f t="shared" si="122"/>
        <v>42039.384571759263</v>
      </c>
      <c r="T1288" s="11">
        <f t="shared" si="123"/>
        <v>42052.583333333328</v>
      </c>
      <c r="U1288" t="str">
        <f t="shared" si="124"/>
        <v>2015</v>
      </c>
      <c r="V1288" t="str">
        <f t="shared" si="125"/>
        <v>February</v>
      </c>
    </row>
    <row r="1289" spans="1:22" ht="90" x14ac:dyDescent="0.2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8000</v>
      </c>
      <c r="O1289">
        <f t="shared" si="120"/>
        <v>242</v>
      </c>
      <c r="P1289">
        <f t="shared" si="121"/>
        <v>24.2</v>
      </c>
      <c r="Q1289" t="s">
        <v>8317</v>
      </c>
      <c r="R1289" t="s">
        <v>8318</v>
      </c>
      <c r="S1289" s="11">
        <f t="shared" si="122"/>
        <v>42107.621018518519</v>
      </c>
      <c r="T1289" s="11">
        <f t="shared" si="123"/>
        <v>42167.621018518519</v>
      </c>
      <c r="U1289" t="str">
        <f t="shared" si="124"/>
        <v>2015</v>
      </c>
      <c r="V1289" t="str">
        <f t="shared" si="125"/>
        <v>April</v>
      </c>
    </row>
    <row r="1290" spans="1:22" ht="75" x14ac:dyDescent="0.2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8000</v>
      </c>
      <c r="O1290">
        <f t="shared" si="120"/>
        <v>100.45</v>
      </c>
      <c r="P1290">
        <f t="shared" si="121"/>
        <v>65.87</v>
      </c>
      <c r="Q1290" t="s">
        <v>8317</v>
      </c>
      <c r="R1290" t="s">
        <v>8318</v>
      </c>
      <c r="S1290" s="11">
        <f t="shared" si="122"/>
        <v>42561.154664351852</v>
      </c>
      <c r="T1290" s="11">
        <f t="shared" si="123"/>
        <v>42592.166666666672</v>
      </c>
      <c r="U1290" t="str">
        <f t="shared" si="124"/>
        <v>2016</v>
      </c>
      <c r="V1290" t="str">
        <f t="shared" si="125"/>
        <v>July</v>
      </c>
    </row>
    <row r="1291" spans="1:22" ht="60" x14ac:dyDescent="0.2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8000</v>
      </c>
      <c r="O1291">
        <f t="shared" si="120"/>
        <v>125.07</v>
      </c>
      <c r="P1291">
        <f t="shared" si="121"/>
        <v>36.08</v>
      </c>
      <c r="Q1291" t="s">
        <v>8317</v>
      </c>
      <c r="R1291" t="s">
        <v>8318</v>
      </c>
      <c r="S1291" s="11">
        <f t="shared" si="122"/>
        <v>42709.134780092587</v>
      </c>
      <c r="T1291" s="11">
        <f t="shared" si="123"/>
        <v>42739.134780092587</v>
      </c>
      <c r="U1291" t="str">
        <f t="shared" si="124"/>
        <v>2016</v>
      </c>
      <c r="V1291" t="str">
        <f t="shared" si="125"/>
        <v>December</v>
      </c>
    </row>
    <row r="1292" spans="1:22" ht="45" x14ac:dyDescent="0.2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8000</v>
      </c>
      <c r="O1292">
        <f t="shared" si="120"/>
        <v>108.57</v>
      </c>
      <c r="P1292">
        <f t="shared" si="121"/>
        <v>44.19</v>
      </c>
      <c r="Q1292" t="s">
        <v>8317</v>
      </c>
      <c r="R1292" t="s">
        <v>8318</v>
      </c>
      <c r="S1292" s="11">
        <f t="shared" si="122"/>
        <v>42086.614942129629</v>
      </c>
      <c r="T1292" s="11">
        <f t="shared" si="123"/>
        <v>42117.290972222225</v>
      </c>
      <c r="U1292" t="str">
        <f t="shared" si="124"/>
        <v>2015</v>
      </c>
      <c r="V1292" t="str">
        <f t="shared" si="125"/>
        <v>March</v>
      </c>
    </row>
    <row r="1293" spans="1:22" ht="75" x14ac:dyDescent="0.2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8000</v>
      </c>
      <c r="O1293">
        <f t="shared" si="120"/>
        <v>145.69999999999999</v>
      </c>
      <c r="P1293">
        <f t="shared" si="121"/>
        <v>104.07</v>
      </c>
      <c r="Q1293" t="s">
        <v>8317</v>
      </c>
      <c r="R1293" t="s">
        <v>8318</v>
      </c>
      <c r="S1293" s="11">
        <f t="shared" si="122"/>
        <v>42064.652673611112</v>
      </c>
      <c r="T1293" s="11">
        <f t="shared" si="123"/>
        <v>42101.291666666672</v>
      </c>
      <c r="U1293" t="str">
        <f t="shared" si="124"/>
        <v>2015</v>
      </c>
      <c r="V1293" t="str">
        <f t="shared" si="125"/>
        <v>March</v>
      </c>
    </row>
    <row r="1294" spans="1:22" ht="75" x14ac:dyDescent="0.2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8000</v>
      </c>
      <c r="O1294">
        <f t="shared" si="120"/>
        <v>110</v>
      </c>
      <c r="P1294">
        <f t="shared" si="121"/>
        <v>35.96</v>
      </c>
      <c r="Q1294" t="s">
        <v>8317</v>
      </c>
      <c r="R1294" t="s">
        <v>8318</v>
      </c>
      <c r="S1294" s="11">
        <f t="shared" si="122"/>
        <v>42256.764212962968</v>
      </c>
      <c r="T1294" s="11">
        <f t="shared" si="123"/>
        <v>42283.957638888889</v>
      </c>
      <c r="U1294" t="str">
        <f t="shared" si="124"/>
        <v>2015</v>
      </c>
      <c r="V1294" t="str">
        <f t="shared" si="125"/>
        <v>September</v>
      </c>
    </row>
    <row r="1295" spans="1:22" ht="75" x14ac:dyDescent="0.2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8000</v>
      </c>
      <c r="O1295">
        <f t="shared" si="120"/>
        <v>102.23</v>
      </c>
      <c r="P1295">
        <f t="shared" si="121"/>
        <v>127.79</v>
      </c>
      <c r="Q1295" t="s">
        <v>8317</v>
      </c>
      <c r="R1295" t="s">
        <v>8318</v>
      </c>
      <c r="S1295" s="11">
        <f t="shared" si="122"/>
        <v>42292.701053240744</v>
      </c>
      <c r="T1295" s="11">
        <f t="shared" si="123"/>
        <v>42322.742719907401</v>
      </c>
      <c r="U1295" t="str">
        <f t="shared" si="124"/>
        <v>2015</v>
      </c>
      <c r="V1295" t="str">
        <f t="shared" si="125"/>
        <v>October</v>
      </c>
    </row>
    <row r="1296" spans="1:22" ht="75" x14ac:dyDescent="0.2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8000</v>
      </c>
      <c r="O1296">
        <f t="shared" si="120"/>
        <v>122</v>
      </c>
      <c r="P1296">
        <f t="shared" si="121"/>
        <v>27.73</v>
      </c>
      <c r="Q1296" t="s">
        <v>8317</v>
      </c>
      <c r="R1296" t="s">
        <v>8318</v>
      </c>
      <c r="S1296" s="11">
        <f t="shared" si="122"/>
        <v>42278.453668981485</v>
      </c>
      <c r="T1296" s="11">
        <f t="shared" si="123"/>
        <v>42296.458333333328</v>
      </c>
      <c r="U1296" t="str">
        <f t="shared" si="124"/>
        <v>2015</v>
      </c>
      <c r="V1296" t="str">
        <f t="shared" si="125"/>
        <v>October</v>
      </c>
    </row>
    <row r="1297" spans="1:22" ht="75" x14ac:dyDescent="0.2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8000</v>
      </c>
      <c r="O1297">
        <f t="shared" si="120"/>
        <v>101.96</v>
      </c>
      <c r="P1297">
        <f t="shared" si="121"/>
        <v>39.83</v>
      </c>
      <c r="Q1297" t="s">
        <v>8317</v>
      </c>
      <c r="R1297" t="s">
        <v>8318</v>
      </c>
      <c r="S1297" s="11">
        <f t="shared" si="122"/>
        <v>42184.572881944448</v>
      </c>
      <c r="T1297" s="11">
        <f t="shared" si="123"/>
        <v>42214.708333333328</v>
      </c>
      <c r="U1297" t="str">
        <f t="shared" si="124"/>
        <v>2015</v>
      </c>
      <c r="V1297" t="str">
        <f t="shared" si="125"/>
        <v>June</v>
      </c>
    </row>
    <row r="1298" spans="1:22" ht="75" x14ac:dyDescent="0.2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8000</v>
      </c>
      <c r="O1298">
        <f t="shared" si="120"/>
        <v>141.18</v>
      </c>
      <c r="P1298">
        <f t="shared" si="121"/>
        <v>52.17</v>
      </c>
      <c r="Q1298" t="s">
        <v>8317</v>
      </c>
      <c r="R1298" t="s">
        <v>8318</v>
      </c>
      <c r="S1298" s="11">
        <f t="shared" si="122"/>
        <v>42423.050613425927</v>
      </c>
      <c r="T1298" s="11">
        <f t="shared" si="123"/>
        <v>42443.008946759262</v>
      </c>
      <c r="U1298" t="str">
        <f t="shared" si="124"/>
        <v>2016</v>
      </c>
      <c r="V1298" t="str">
        <f t="shared" si="125"/>
        <v>February</v>
      </c>
    </row>
    <row r="1299" spans="1:22" ht="60" x14ac:dyDescent="0.2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8000</v>
      </c>
      <c r="O1299">
        <f t="shared" si="120"/>
        <v>109.53</v>
      </c>
      <c r="P1299">
        <f t="shared" si="121"/>
        <v>92.04</v>
      </c>
      <c r="Q1299" t="s">
        <v>8317</v>
      </c>
      <c r="R1299" t="s">
        <v>8318</v>
      </c>
      <c r="S1299" s="11">
        <f t="shared" si="122"/>
        <v>42461.747199074074</v>
      </c>
      <c r="T1299" s="11">
        <f t="shared" si="123"/>
        <v>42491.747199074074</v>
      </c>
      <c r="U1299" t="str">
        <f t="shared" si="124"/>
        <v>2016</v>
      </c>
      <c r="V1299" t="str">
        <f t="shared" si="125"/>
        <v>April</v>
      </c>
    </row>
    <row r="1300" spans="1:22" ht="60" x14ac:dyDescent="0.2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8000</v>
      </c>
      <c r="O1300">
        <f t="shared" si="120"/>
        <v>104.65</v>
      </c>
      <c r="P1300">
        <f t="shared" si="121"/>
        <v>63.42</v>
      </c>
      <c r="Q1300" t="s">
        <v>8317</v>
      </c>
      <c r="R1300" t="s">
        <v>8318</v>
      </c>
      <c r="S1300" s="11">
        <f t="shared" si="122"/>
        <v>42458.680925925932</v>
      </c>
      <c r="T1300" s="11">
        <f t="shared" si="123"/>
        <v>42488.680925925932</v>
      </c>
      <c r="U1300" t="str">
        <f t="shared" si="124"/>
        <v>2016</v>
      </c>
      <c r="V1300" t="str">
        <f t="shared" si="125"/>
        <v>March</v>
      </c>
    </row>
    <row r="1301" spans="1:22" ht="60" x14ac:dyDescent="0.2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8000</v>
      </c>
      <c r="O1301">
        <f t="shared" si="120"/>
        <v>124</v>
      </c>
      <c r="P1301">
        <f t="shared" si="121"/>
        <v>135.63</v>
      </c>
      <c r="Q1301" t="s">
        <v>8317</v>
      </c>
      <c r="R1301" t="s">
        <v>8318</v>
      </c>
      <c r="S1301" s="11">
        <f t="shared" si="122"/>
        <v>42169.814340277779</v>
      </c>
      <c r="T1301" s="11">
        <f t="shared" si="123"/>
        <v>42199.814340277779</v>
      </c>
      <c r="U1301" t="str">
        <f t="shared" si="124"/>
        <v>2015</v>
      </c>
      <c r="V1301" t="str">
        <f t="shared" si="125"/>
        <v>June</v>
      </c>
    </row>
    <row r="1302" spans="1:22" ht="75" x14ac:dyDescent="0.2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8000</v>
      </c>
      <c r="O1302">
        <f t="shared" si="120"/>
        <v>135</v>
      </c>
      <c r="P1302">
        <f t="shared" si="121"/>
        <v>168.75</v>
      </c>
      <c r="Q1302" t="s">
        <v>8317</v>
      </c>
      <c r="R1302" t="s">
        <v>8318</v>
      </c>
      <c r="S1302" s="11">
        <f t="shared" si="122"/>
        <v>42483.675208333334</v>
      </c>
      <c r="T1302" s="11">
        <f t="shared" si="123"/>
        <v>42522.789583333331</v>
      </c>
      <c r="U1302" t="str">
        <f t="shared" si="124"/>
        <v>2016</v>
      </c>
      <c r="V1302" t="str">
        <f t="shared" si="125"/>
        <v>April</v>
      </c>
    </row>
    <row r="1303" spans="1:22" ht="75" x14ac:dyDescent="0.2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8000</v>
      </c>
      <c r="O1303">
        <f t="shared" si="120"/>
        <v>102.75</v>
      </c>
      <c r="P1303">
        <f t="shared" si="121"/>
        <v>70.86</v>
      </c>
      <c r="Q1303" t="s">
        <v>8317</v>
      </c>
      <c r="R1303" t="s">
        <v>8318</v>
      </c>
      <c r="S1303" s="11">
        <f t="shared" si="122"/>
        <v>42195.749745370369</v>
      </c>
      <c r="T1303" s="11">
        <f t="shared" si="123"/>
        <v>42206.125</v>
      </c>
      <c r="U1303" t="str">
        <f t="shared" si="124"/>
        <v>2015</v>
      </c>
      <c r="V1303" t="str">
        <f t="shared" si="125"/>
        <v>July</v>
      </c>
    </row>
    <row r="1304" spans="1:22" ht="60" x14ac:dyDescent="0.2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8000</v>
      </c>
      <c r="O1304">
        <f t="shared" si="120"/>
        <v>100</v>
      </c>
      <c r="P1304">
        <f t="shared" si="121"/>
        <v>50</v>
      </c>
      <c r="Q1304" t="s">
        <v>8317</v>
      </c>
      <c r="R1304" t="s">
        <v>8318</v>
      </c>
      <c r="S1304" s="11">
        <f t="shared" si="122"/>
        <v>42675.057997685188</v>
      </c>
      <c r="T1304" s="11">
        <f t="shared" si="123"/>
        <v>42705.099664351852</v>
      </c>
      <c r="U1304" t="str">
        <f t="shared" si="124"/>
        <v>2016</v>
      </c>
      <c r="V1304" t="str">
        <f t="shared" si="125"/>
        <v>November</v>
      </c>
    </row>
    <row r="1305" spans="1:22" ht="60" x14ac:dyDescent="0.2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8000</v>
      </c>
      <c r="O1305">
        <f t="shared" si="120"/>
        <v>130.26</v>
      </c>
      <c r="P1305">
        <f t="shared" si="121"/>
        <v>42.21</v>
      </c>
      <c r="Q1305" t="s">
        <v>8317</v>
      </c>
      <c r="R1305" t="s">
        <v>8318</v>
      </c>
      <c r="S1305" s="11">
        <f t="shared" si="122"/>
        <v>42566.441203703704</v>
      </c>
      <c r="T1305" s="11">
        <f t="shared" si="123"/>
        <v>42582.458333333328</v>
      </c>
      <c r="U1305" t="str">
        <f t="shared" si="124"/>
        <v>2016</v>
      </c>
      <c r="V1305" t="str">
        <f t="shared" si="125"/>
        <v>July</v>
      </c>
    </row>
    <row r="1306" spans="1:22" ht="75" x14ac:dyDescent="0.2">
      <c r="A1306">
        <v>1304</v>
      </c>
      <c r="B1306" s="3" t="s">
        <v>8143</v>
      </c>
      <c r="C1306" s="3" t="s">
        <v>5144</v>
      </c>
      <c r="D1306">
        <v>40000</v>
      </c>
      <c r="E1306">
        <v>15851</v>
      </c>
      <c r="F1306" t="s">
        <v>8036</v>
      </c>
      <c r="G1306" t="s">
        <v>7954</v>
      </c>
      <c r="H1306" t="s">
        <v>7976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8002</v>
      </c>
      <c r="O1306">
        <f t="shared" si="120"/>
        <v>39.630000000000003</v>
      </c>
      <c r="P1306">
        <f t="shared" si="121"/>
        <v>152.41</v>
      </c>
      <c r="Q1306" t="s">
        <v>8319</v>
      </c>
      <c r="R1306" t="s">
        <v>8321</v>
      </c>
      <c r="S1306" s="11">
        <f t="shared" si="122"/>
        <v>42747.194502314815</v>
      </c>
      <c r="T1306" s="11">
        <f t="shared" si="123"/>
        <v>42807.152835648143</v>
      </c>
      <c r="U1306" t="str">
        <f t="shared" si="124"/>
        <v>2017</v>
      </c>
      <c r="V1306" t="str">
        <f t="shared" si="125"/>
        <v>January</v>
      </c>
    </row>
    <row r="1307" spans="1:22" ht="75" x14ac:dyDescent="0.2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8036</v>
      </c>
      <c r="G1307" t="s">
        <v>7953</v>
      </c>
      <c r="H1307" t="s">
        <v>7975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8002</v>
      </c>
      <c r="O1307">
        <f t="shared" si="120"/>
        <v>25.98</v>
      </c>
      <c r="P1307">
        <f t="shared" si="121"/>
        <v>90.62</v>
      </c>
      <c r="Q1307" t="s">
        <v>8319</v>
      </c>
      <c r="R1307" t="s">
        <v>8321</v>
      </c>
      <c r="S1307" s="11">
        <f t="shared" si="122"/>
        <v>42543.665601851855</v>
      </c>
      <c r="T1307" s="11">
        <f t="shared" si="123"/>
        <v>42572.729166666672</v>
      </c>
      <c r="U1307" t="str">
        <f t="shared" si="124"/>
        <v>2016</v>
      </c>
      <c r="V1307" t="str">
        <f t="shared" si="125"/>
        <v>June</v>
      </c>
    </row>
    <row r="1308" spans="1:22" ht="90" x14ac:dyDescent="0.2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8036</v>
      </c>
      <c r="G1308" t="s">
        <v>7953</v>
      </c>
      <c r="H1308" t="s">
        <v>7975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8002</v>
      </c>
      <c r="O1308">
        <f t="shared" si="120"/>
        <v>65.25</v>
      </c>
      <c r="P1308">
        <f t="shared" si="121"/>
        <v>201.6</v>
      </c>
      <c r="Q1308" t="s">
        <v>8319</v>
      </c>
      <c r="R1308" t="s">
        <v>8321</v>
      </c>
      <c r="S1308" s="11">
        <f t="shared" si="122"/>
        <v>41947.457569444443</v>
      </c>
      <c r="T1308" s="11">
        <f t="shared" si="123"/>
        <v>41977.457569444443</v>
      </c>
      <c r="U1308" t="str">
        <f t="shared" si="124"/>
        <v>2014</v>
      </c>
      <c r="V1308" t="str">
        <f t="shared" si="125"/>
        <v>November</v>
      </c>
    </row>
    <row r="1309" spans="1:22" ht="75" x14ac:dyDescent="0.2">
      <c r="A1309">
        <v>1307</v>
      </c>
      <c r="B1309" s="3" t="s">
        <v>8144</v>
      </c>
      <c r="C1309" s="3" t="s">
        <v>5147</v>
      </c>
      <c r="D1309">
        <v>50000</v>
      </c>
      <c r="E1309">
        <v>5757</v>
      </c>
      <c r="F1309" t="s">
        <v>8036</v>
      </c>
      <c r="G1309" t="s">
        <v>7953</v>
      </c>
      <c r="H1309" t="s">
        <v>7975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8002</v>
      </c>
      <c r="O1309">
        <f t="shared" si="120"/>
        <v>11.51</v>
      </c>
      <c r="P1309">
        <f t="shared" si="121"/>
        <v>127.93</v>
      </c>
      <c r="Q1309" t="s">
        <v>8319</v>
      </c>
      <c r="R1309" t="s">
        <v>8321</v>
      </c>
      <c r="S1309" s="11">
        <f t="shared" si="122"/>
        <v>42387.503229166665</v>
      </c>
      <c r="T1309" s="11">
        <f t="shared" si="123"/>
        <v>42417.503229166665</v>
      </c>
      <c r="U1309" t="str">
        <f t="shared" si="124"/>
        <v>2016</v>
      </c>
      <c r="V1309" t="str">
        <f t="shared" si="125"/>
        <v>January</v>
      </c>
    </row>
    <row r="1310" spans="1:22" ht="60" x14ac:dyDescent="0.2">
      <c r="A1310">
        <v>1308</v>
      </c>
      <c r="B1310" s="3" t="s">
        <v>8145</v>
      </c>
      <c r="C1310" s="3" t="s">
        <v>5148</v>
      </c>
      <c r="D1310">
        <v>10000</v>
      </c>
      <c r="E1310">
        <v>1136</v>
      </c>
      <c r="F1310" t="s">
        <v>8036</v>
      </c>
      <c r="G1310" t="s">
        <v>7953</v>
      </c>
      <c r="H1310" t="s">
        <v>7975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8002</v>
      </c>
      <c r="O1310">
        <f t="shared" si="120"/>
        <v>11.36</v>
      </c>
      <c r="P1310">
        <f t="shared" si="121"/>
        <v>29.89</v>
      </c>
      <c r="Q1310" t="s">
        <v>8319</v>
      </c>
      <c r="R1310" t="s">
        <v>8321</v>
      </c>
      <c r="S1310" s="11">
        <f t="shared" si="122"/>
        <v>42611.613564814819</v>
      </c>
      <c r="T1310" s="11">
        <f t="shared" si="123"/>
        <v>42651.613564814819</v>
      </c>
      <c r="U1310" t="str">
        <f t="shared" si="124"/>
        <v>2016</v>
      </c>
      <c r="V1310" t="str">
        <f t="shared" si="125"/>
        <v>August</v>
      </c>
    </row>
    <row r="1311" spans="1:22" ht="60" x14ac:dyDescent="0.2">
      <c r="A1311">
        <v>1309</v>
      </c>
      <c r="B1311" s="3" t="s">
        <v>8146</v>
      </c>
      <c r="C1311" s="3" t="s">
        <v>5149</v>
      </c>
      <c r="D1311">
        <v>11500</v>
      </c>
      <c r="E1311">
        <v>12879</v>
      </c>
      <c r="F1311" t="s">
        <v>8036</v>
      </c>
      <c r="G1311" t="s">
        <v>7953</v>
      </c>
      <c r="H1311" t="s">
        <v>7975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8002</v>
      </c>
      <c r="O1311">
        <f t="shared" si="120"/>
        <v>111.99</v>
      </c>
      <c r="P1311">
        <f t="shared" si="121"/>
        <v>367.97</v>
      </c>
      <c r="Q1311" t="s">
        <v>8319</v>
      </c>
      <c r="R1311" t="s">
        <v>8321</v>
      </c>
      <c r="S1311" s="11">
        <f t="shared" si="122"/>
        <v>42257.882731481484</v>
      </c>
      <c r="T1311" s="11">
        <f t="shared" si="123"/>
        <v>42292.882731481484</v>
      </c>
      <c r="U1311" t="str">
        <f t="shared" si="124"/>
        <v>2015</v>
      </c>
      <c r="V1311" t="str">
        <f t="shared" si="125"/>
        <v>September</v>
      </c>
    </row>
    <row r="1312" spans="1:22" ht="60" x14ac:dyDescent="0.2">
      <c r="A1312">
        <v>1310</v>
      </c>
      <c r="B1312" s="3" t="s">
        <v>8147</v>
      </c>
      <c r="C1312" s="3" t="s">
        <v>5150</v>
      </c>
      <c r="D1312">
        <v>20000</v>
      </c>
      <c r="E1312">
        <v>3100</v>
      </c>
      <c r="F1312" t="s">
        <v>8036</v>
      </c>
      <c r="G1312" t="s">
        <v>7953</v>
      </c>
      <c r="H1312" t="s">
        <v>7975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8002</v>
      </c>
      <c r="O1312">
        <f t="shared" si="120"/>
        <v>15.5</v>
      </c>
      <c r="P1312">
        <f t="shared" si="121"/>
        <v>129.16999999999999</v>
      </c>
      <c r="Q1312" t="s">
        <v>8319</v>
      </c>
      <c r="R1312" t="s">
        <v>8321</v>
      </c>
      <c r="S1312" s="11">
        <f t="shared" si="122"/>
        <v>42556.667245370365</v>
      </c>
      <c r="T1312" s="11">
        <f t="shared" si="123"/>
        <v>42601.667245370365</v>
      </c>
      <c r="U1312" t="str">
        <f t="shared" si="124"/>
        <v>2016</v>
      </c>
      <c r="V1312" t="str">
        <f t="shared" si="125"/>
        <v>July</v>
      </c>
    </row>
    <row r="1313" spans="1:22" ht="75" x14ac:dyDescent="0.2">
      <c r="A1313">
        <v>1311</v>
      </c>
      <c r="B1313" s="3" t="s">
        <v>8148</v>
      </c>
      <c r="C1313" s="3" t="s">
        <v>5151</v>
      </c>
      <c r="D1313">
        <v>250000</v>
      </c>
      <c r="E1313">
        <v>80070</v>
      </c>
      <c r="F1313" t="s">
        <v>8036</v>
      </c>
      <c r="G1313" t="s">
        <v>7953</v>
      </c>
      <c r="H1313" t="s">
        <v>7975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8002</v>
      </c>
      <c r="O1313">
        <f t="shared" si="120"/>
        <v>32.03</v>
      </c>
      <c r="P1313">
        <f t="shared" si="121"/>
        <v>800.7</v>
      </c>
      <c r="Q1313" t="s">
        <v>8319</v>
      </c>
      <c r="R1313" t="s">
        <v>8321</v>
      </c>
      <c r="S1313" s="11">
        <f t="shared" si="122"/>
        <v>42669.802303240736</v>
      </c>
      <c r="T1313" s="11">
        <f t="shared" si="123"/>
        <v>42704.843969907408</v>
      </c>
      <c r="U1313" t="str">
        <f t="shared" si="124"/>
        <v>2016</v>
      </c>
      <c r="V1313" t="str">
        <f t="shared" si="125"/>
        <v>October</v>
      </c>
    </row>
    <row r="1314" spans="1:22" ht="60" x14ac:dyDescent="0.2">
      <c r="A1314">
        <v>1312</v>
      </c>
      <c r="B1314" s="3" t="s">
        <v>8149</v>
      </c>
      <c r="C1314" s="3" t="s">
        <v>5152</v>
      </c>
      <c r="D1314">
        <v>4600</v>
      </c>
      <c r="E1314">
        <v>28</v>
      </c>
      <c r="F1314" t="s">
        <v>8036</v>
      </c>
      <c r="G1314" t="s">
        <v>7953</v>
      </c>
      <c r="H1314" t="s">
        <v>7975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8002</v>
      </c>
      <c r="O1314">
        <f t="shared" si="120"/>
        <v>0.61</v>
      </c>
      <c r="P1314">
        <f t="shared" si="121"/>
        <v>28</v>
      </c>
      <c r="Q1314" t="s">
        <v>8319</v>
      </c>
      <c r="R1314" t="s">
        <v>8321</v>
      </c>
      <c r="S1314" s="11">
        <f t="shared" si="122"/>
        <v>42082.702800925923</v>
      </c>
      <c r="T1314" s="11">
        <f t="shared" si="123"/>
        <v>42112.702800925923</v>
      </c>
      <c r="U1314" t="str">
        <f t="shared" si="124"/>
        <v>2015</v>
      </c>
      <c r="V1314" t="str">
        <f t="shared" si="125"/>
        <v>March</v>
      </c>
    </row>
    <row r="1315" spans="1:22" ht="75" x14ac:dyDescent="0.2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8036</v>
      </c>
      <c r="G1315" t="s">
        <v>7953</v>
      </c>
      <c r="H1315" t="s">
        <v>7975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8002</v>
      </c>
      <c r="O1315">
        <f t="shared" si="120"/>
        <v>31.12</v>
      </c>
      <c r="P1315">
        <f t="shared" si="121"/>
        <v>102.02</v>
      </c>
      <c r="Q1315" t="s">
        <v>8319</v>
      </c>
      <c r="R1315" t="s">
        <v>8321</v>
      </c>
      <c r="S1315" s="11">
        <f t="shared" si="122"/>
        <v>42402.709652777776</v>
      </c>
      <c r="T1315" s="11">
        <f t="shared" si="123"/>
        <v>42432.709652777776</v>
      </c>
      <c r="U1315" t="str">
        <f t="shared" si="124"/>
        <v>2016</v>
      </c>
      <c r="V1315" t="str">
        <f t="shared" si="125"/>
        <v>February</v>
      </c>
    </row>
    <row r="1316" spans="1:22" ht="75" x14ac:dyDescent="0.2">
      <c r="A1316">
        <v>1314</v>
      </c>
      <c r="B1316" s="3" t="s">
        <v>8150</v>
      </c>
      <c r="C1316" s="3" t="s">
        <v>5154</v>
      </c>
      <c r="D1316">
        <v>180000</v>
      </c>
      <c r="E1316">
        <v>2028</v>
      </c>
      <c r="F1316" t="s">
        <v>8036</v>
      </c>
      <c r="G1316" t="s">
        <v>7953</v>
      </c>
      <c r="H1316" t="s">
        <v>7975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8002</v>
      </c>
      <c r="O1316">
        <f t="shared" si="120"/>
        <v>1.1299999999999999</v>
      </c>
      <c r="P1316">
        <f t="shared" si="121"/>
        <v>184.36</v>
      </c>
      <c r="Q1316" t="s">
        <v>8319</v>
      </c>
      <c r="R1316" t="s">
        <v>8321</v>
      </c>
      <c r="S1316" s="11">
        <f t="shared" si="122"/>
        <v>42604.669675925921</v>
      </c>
      <c r="T1316" s="11">
        <f t="shared" si="123"/>
        <v>42664.669675925921</v>
      </c>
      <c r="U1316" t="str">
        <f t="shared" si="124"/>
        <v>2016</v>
      </c>
      <c r="V1316" t="str">
        <f t="shared" si="125"/>
        <v>August</v>
      </c>
    </row>
    <row r="1317" spans="1:22" ht="75" x14ac:dyDescent="0.2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8036</v>
      </c>
      <c r="G1317" t="s">
        <v>7953</v>
      </c>
      <c r="H1317" t="s">
        <v>7975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8002</v>
      </c>
      <c r="O1317">
        <f t="shared" si="120"/>
        <v>40.4</v>
      </c>
      <c r="P1317">
        <f t="shared" si="121"/>
        <v>162.91999999999999</v>
      </c>
      <c r="Q1317" t="s">
        <v>8319</v>
      </c>
      <c r="R1317" t="s">
        <v>8321</v>
      </c>
      <c r="S1317" s="11">
        <f t="shared" si="122"/>
        <v>42278.498240740737</v>
      </c>
      <c r="T1317" s="11">
        <f t="shared" si="123"/>
        <v>42314.041666666672</v>
      </c>
      <c r="U1317" t="str">
        <f t="shared" si="124"/>
        <v>2015</v>
      </c>
      <c r="V1317" t="str">
        <f t="shared" si="125"/>
        <v>October</v>
      </c>
    </row>
    <row r="1318" spans="1:22" ht="60" x14ac:dyDescent="0.2">
      <c r="A1318">
        <v>1316</v>
      </c>
      <c r="B1318" s="3" t="s">
        <v>8151</v>
      </c>
      <c r="C1318" s="3" t="s">
        <v>5156</v>
      </c>
      <c r="D1318">
        <v>75000</v>
      </c>
      <c r="E1318">
        <v>1</v>
      </c>
      <c r="F1318" t="s">
        <v>8036</v>
      </c>
      <c r="G1318" t="s">
        <v>7953</v>
      </c>
      <c r="H1318" t="s">
        <v>7975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8002</v>
      </c>
      <c r="O1318">
        <f t="shared" si="120"/>
        <v>0</v>
      </c>
      <c r="P1318">
        <f t="shared" si="121"/>
        <v>1</v>
      </c>
      <c r="Q1318" t="s">
        <v>8319</v>
      </c>
      <c r="R1318" t="s">
        <v>8321</v>
      </c>
      <c r="S1318" s="11">
        <f t="shared" si="122"/>
        <v>42393.961909722217</v>
      </c>
      <c r="T1318" s="11">
        <f t="shared" si="123"/>
        <v>42428.961909722217</v>
      </c>
      <c r="U1318" t="str">
        <f t="shared" si="124"/>
        <v>2016</v>
      </c>
      <c r="V1318" t="str">
        <f t="shared" si="125"/>
        <v>January</v>
      </c>
    </row>
    <row r="1319" spans="1:22" ht="75" x14ac:dyDescent="0.2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8036</v>
      </c>
      <c r="G1319" t="s">
        <v>7961</v>
      </c>
      <c r="H1319" t="s">
        <v>7982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8002</v>
      </c>
      <c r="O1319">
        <f t="shared" si="120"/>
        <v>5.73</v>
      </c>
      <c r="P1319">
        <f t="shared" si="121"/>
        <v>603.53</v>
      </c>
      <c r="Q1319" t="s">
        <v>8319</v>
      </c>
      <c r="R1319" t="s">
        <v>8321</v>
      </c>
      <c r="S1319" s="11">
        <f t="shared" si="122"/>
        <v>42520.235486111109</v>
      </c>
      <c r="T1319" s="11">
        <f t="shared" si="123"/>
        <v>42572.583333333328</v>
      </c>
      <c r="U1319" t="str">
        <f t="shared" si="124"/>
        <v>2016</v>
      </c>
      <c r="V1319" t="str">
        <f t="shared" si="125"/>
        <v>May</v>
      </c>
    </row>
    <row r="1320" spans="1:22" ht="75" x14ac:dyDescent="0.2">
      <c r="A1320">
        <v>1318</v>
      </c>
      <c r="B1320" s="3" t="s">
        <v>8152</v>
      </c>
      <c r="C1320" s="3" t="s">
        <v>5158</v>
      </c>
      <c r="D1320">
        <v>40000</v>
      </c>
      <c r="E1320">
        <v>6130</v>
      </c>
      <c r="F1320" t="s">
        <v>8036</v>
      </c>
      <c r="G1320" t="s">
        <v>7953</v>
      </c>
      <c r="H1320" t="s">
        <v>7975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8002</v>
      </c>
      <c r="O1320">
        <f t="shared" si="120"/>
        <v>15.33</v>
      </c>
      <c r="P1320">
        <f t="shared" si="121"/>
        <v>45.41</v>
      </c>
      <c r="Q1320" t="s">
        <v>8319</v>
      </c>
      <c r="R1320" t="s">
        <v>8321</v>
      </c>
      <c r="S1320" s="11">
        <f t="shared" si="122"/>
        <v>41985.043657407412</v>
      </c>
      <c r="T1320" s="11">
        <f t="shared" si="123"/>
        <v>42015.043657407412</v>
      </c>
      <c r="U1320" t="str">
        <f t="shared" si="124"/>
        <v>2014</v>
      </c>
      <c r="V1320" t="str">
        <f t="shared" si="125"/>
        <v>December</v>
      </c>
    </row>
    <row r="1321" spans="1:22" ht="60" x14ac:dyDescent="0.2">
      <c r="A1321">
        <v>1319</v>
      </c>
      <c r="B1321" s="3" t="s">
        <v>8153</v>
      </c>
      <c r="C1321" s="3" t="s">
        <v>5159</v>
      </c>
      <c r="D1321">
        <v>5800</v>
      </c>
      <c r="E1321">
        <v>876</v>
      </c>
      <c r="F1321" t="s">
        <v>8036</v>
      </c>
      <c r="G1321" t="s">
        <v>7954</v>
      </c>
      <c r="H1321" t="s">
        <v>7976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8002</v>
      </c>
      <c r="O1321">
        <f t="shared" si="120"/>
        <v>15.1</v>
      </c>
      <c r="P1321">
        <f t="shared" si="121"/>
        <v>97.33</v>
      </c>
      <c r="Q1321" t="s">
        <v>8319</v>
      </c>
      <c r="R1321" t="s">
        <v>8321</v>
      </c>
      <c r="S1321" s="11">
        <f t="shared" si="122"/>
        <v>41816.812094907407</v>
      </c>
      <c r="T1321" s="11">
        <f t="shared" si="123"/>
        <v>41831.666666666664</v>
      </c>
      <c r="U1321" t="str">
        <f t="shared" si="124"/>
        <v>2014</v>
      </c>
      <c r="V1321" t="str">
        <f t="shared" si="125"/>
        <v>June</v>
      </c>
    </row>
    <row r="1322" spans="1:22" ht="75" x14ac:dyDescent="0.2">
      <c r="A1322">
        <v>1320</v>
      </c>
      <c r="B1322" s="3" t="s">
        <v>8154</v>
      </c>
      <c r="C1322" s="3" t="s">
        <v>5160</v>
      </c>
      <c r="D1322">
        <v>100000</v>
      </c>
      <c r="E1322">
        <v>503</v>
      </c>
      <c r="F1322" t="s">
        <v>8036</v>
      </c>
      <c r="G1322" t="s">
        <v>7962</v>
      </c>
      <c r="H1322" t="s">
        <v>7978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8002</v>
      </c>
      <c r="O1322">
        <f t="shared" si="120"/>
        <v>0.5</v>
      </c>
      <c r="P1322">
        <f t="shared" si="121"/>
        <v>167.67</v>
      </c>
      <c r="Q1322" t="s">
        <v>8319</v>
      </c>
      <c r="R1322" t="s">
        <v>8321</v>
      </c>
      <c r="S1322" s="11">
        <f t="shared" si="122"/>
        <v>42705.690347222218</v>
      </c>
      <c r="T1322" s="11">
        <f t="shared" si="123"/>
        <v>42734.958333333328</v>
      </c>
      <c r="U1322" t="str">
        <f t="shared" si="124"/>
        <v>2016</v>
      </c>
      <c r="V1322" t="str">
        <f t="shared" si="125"/>
        <v>December</v>
      </c>
    </row>
    <row r="1323" spans="1:22" ht="75" x14ac:dyDescent="0.2">
      <c r="A1323">
        <v>1321</v>
      </c>
      <c r="B1323" s="3" t="s">
        <v>8155</v>
      </c>
      <c r="C1323" s="3" t="s">
        <v>5161</v>
      </c>
      <c r="D1323">
        <v>462000</v>
      </c>
      <c r="E1323">
        <v>6019</v>
      </c>
      <c r="F1323" t="s">
        <v>8036</v>
      </c>
      <c r="G1323" t="s">
        <v>7964</v>
      </c>
      <c r="H1323" t="s">
        <v>7984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8002</v>
      </c>
      <c r="O1323">
        <f t="shared" si="120"/>
        <v>1.3</v>
      </c>
      <c r="P1323">
        <f t="shared" si="121"/>
        <v>859.86</v>
      </c>
      <c r="Q1323" t="s">
        <v>8319</v>
      </c>
      <c r="R1323" t="s">
        <v>8321</v>
      </c>
      <c r="S1323" s="11">
        <f t="shared" si="122"/>
        <v>42697.74927083333</v>
      </c>
      <c r="T1323" s="11">
        <f t="shared" si="123"/>
        <v>42727.74927083333</v>
      </c>
      <c r="U1323" t="str">
        <f t="shared" si="124"/>
        <v>2016</v>
      </c>
      <c r="V1323" t="str">
        <f t="shared" si="125"/>
        <v>November</v>
      </c>
    </row>
    <row r="1324" spans="1:22" ht="75" x14ac:dyDescent="0.2">
      <c r="A1324">
        <v>1322</v>
      </c>
      <c r="B1324" s="3" t="s">
        <v>8156</v>
      </c>
      <c r="C1324" s="3" t="s">
        <v>5162</v>
      </c>
      <c r="D1324">
        <v>35000</v>
      </c>
      <c r="E1324">
        <v>106</v>
      </c>
      <c r="F1324" t="s">
        <v>8036</v>
      </c>
      <c r="G1324" t="s">
        <v>7954</v>
      </c>
      <c r="H1324" t="s">
        <v>7976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8002</v>
      </c>
      <c r="O1324">
        <f t="shared" si="120"/>
        <v>0.3</v>
      </c>
      <c r="P1324">
        <f t="shared" si="121"/>
        <v>26.5</v>
      </c>
      <c r="Q1324" t="s">
        <v>8319</v>
      </c>
      <c r="R1324" t="s">
        <v>8321</v>
      </c>
      <c r="S1324" s="11">
        <f t="shared" si="122"/>
        <v>42115.656539351854</v>
      </c>
      <c r="T1324" s="11">
        <f t="shared" si="123"/>
        <v>42145.656539351854</v>
      </c>
      <c r="U1324" t="str">
        <f t="shared" si="124"/>
        <v>2015</v>
      </c>
      <c r="V1324" t="str">
        <f t="shared" si="125"/>
        <v>April</v>
      </c>
    </row>
    <row r="1325" spans="1:22" ht="75" x14ac:dyDescent="0.2">
      <c r="A1325">
        <v>1323</v>
      </c>
      <c r="B1325" s="3" t="s">
        <v>8157</v>
      </c>
      <c r="C1325" s="3" t="s">
        <v>5163</v>
      </c>
      <c r="D1325">
        <v>15000</v>
      </c>
      <c r="E1325">
        <v>1332</v>
      </c>
      <c r="F1325" t="s">
        <v>8036</v>
      </c>
      <c r="G1325" t="s">
        <v>7953</v>
      </c>
      <c r="H1325" t="s">
        <v>7975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8002</v>
      </c>
      <c r="O1325">
        <f t="shared" si="120"/>
        <v>8.8800000000000008</v>
      </c>
      <c r="P1325">
        <f t="shared" si="121"/>
        <v>30.27</v>
      </c>
      <c r="Q1325" t="s">
        <v>8319</v>
      </c>
      <c r="R1325" t="s">
        <v>8321</v>
      </c>
      <c r="S1325" s="11">
        <f t="shared" si="122"/>
        <v>42451.698449074072</v>
      </c>
      <c r="T1325" s="11">
        <f t="shared" si="123"/>
        <v>42486.288194444445</v>
      </c>
      <c r="U1325" t="str">
        <f t="shared" si="124"/>
        <v>2016</v>
      </c>
      <c r="V1325" t="str">
        <f t="shared" si="125"/>
        <v>March</v>
      </c>
    </row>
    <row r="1326" spans="1:22" ht="75" x14ac:dyDescent="0.2">
      <c r="A1326">
        <v>1324</v>
      </c>
      <c r="B1326" s="3" t="s">
        <v>8158</v>
      </c>
      <c r="C1326" s="3" t="s">
        <v>5164</v>
      </c>
      <c r="D1326">
        <v>50000</v>
      </c>
      <c r="E1326">
        <v>4920</v>
      </c>
      <c r="F1326" t="s">
        <v>8036</v>
      </c>
      <c r="G1326" t="s">
        <v>7953</v>
      </c>
      <c r="H1326" t="s">
        <v>7975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8002</v>
      </c>
      <c r="O1326">
        <f t="shared" si="120"/>
        <v>9.84</v>
      </c>
      <c r="P1326">
        <f t="shared" si="121"/>
        <v>54.67</v>
      </c>
      <c r="Q1326" t="s">
        <v>8319</v>
      </c>
      <c r="R1326" t="s">
        <v>8321</v>
      </c>
      <c r="S1326" s="11">
        <f t="shared" si="122"/>
        <v>42626.633703703701</v>
      </c>
      <c r="T1326" s="11">
        <f t="shared" si="123"/>
        <v>42656.633703703701</v>
      </c>
      <c r="U1326" t="str">
        <f t="shared" si="124"/>
        <v>2016</v>
      </c>
      <c r="V1326" t="str">
        <f t="shared" si="125"/>
        <v>September</v>
      </c>
    </row>
    <row r="1327" spans="1:22" ht="60" x14ac:dyDescent="0.2">
      <c r="A1327">
        <v>1325</v>
      </c>
      <c r="B1327" s="3" t="s">
        <v>8159</v>
      </c>
      <c r="C1327" s="3" t="s">
        <v>5165</v>
      </c>
      <c r="D1327">
        <v>20000</v>
      </c>
      <c r="E1327">
        <v>486</v>
      </c>
      <c r="F1327" t="s">
        <v>8036</v>
      </c>
      <c r="G1327" t="s">
        <v>7953</v>
      </c>
      <c r="H1327" t="s">
        <v>7975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8002</v>
      </c>
      <c r="O1327">
        <f t="shared" si="120"/>
        <v>2.4300000000000002</v>
      </c>
      <c r="P1327">
        <f t="shared" si="121"/>
        <v>60.75</v>
      </c>
      <c r="Q1327" t="s">
        <v>8319</v>
      </c>
      <c r="R1327" t="s">
        <v>8321</v>
      </c>
      <c r="S1327" s="11">
        <f t="shared" si="122"/>
        <v>42704.086053240739</v>
      </c>
      <c r="T1327" s="11">
        <f t="shared" si="123"/>
        <v>42734.086053240739</v>
      </c>
      <c r="U1327" t="str">
        <f t="shared" si="124"/>
        <v>2016</v>
      </c>
      <c r="V1327" t="str">
        <f t="shared" si="125"/>
        <v>November</v>
      </c>
    </row>
    <row r="1328" spans="1:22" ht="75" x14ac:dyDescent="0.2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8036</v>
      </c>
      <c r="G1328" t="s">
        <v>7953</v>
      </c>
      <c r="H1328" t="s">
        <v>7975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8002</v>
      </c>
      <c r="O1328">
        <f t="shared" si="120"/>
        <v>1.1299999999999999</v>
      </c>
      <c r="P1328">
        <f t="shared" si="121"/>
        <v>102.73</v>
      </c>
      <c r="Q1328" t="s">
        <v>8319</v>
      </c>
      <c r="R1328" t="s">
        <v>8321</v>
      </c>
      <c r="S1328" s="11">
        <f t="shared" si="122"/>
        <v>41974.791990740734</v>
      </c>
      <c r="T1328" s="11">
        <f t="shared" si="123"/>
        <v>42019.791990740734</v>
      </c>
      <c r="U1328" t="str">
        <f t="shared" si="124"/>
        <v>2014</v>
      </c>
      <c r="V1328" t="str">
        <f t="shared" si="125"/>
        <v>December</v>
      </c>
    </row>
    <row r="1329" spans="1:22" ht="75" x14ac:dyDescent="0.2">
      <c r="A1329">
        <v>1327</v>
      </c>
      <c r="B1329" s="3" t="s">
        <v>8160</v>
      </c>
      <c r="C1329" s="3" t="s">
        <v>5167</v>
      </c>
      <c r="D1329">
        <v>48000</v>
      </c>
      <c r="E1329">
        <v>1705</v>
      </c>
      <c r="F1329" t="s">
        <v>8036</v>
      </c>
      <c r="G1329" t="s">
        <v>7953</v>
      </c>
      <c r="H1329" t="s">
        <v>7975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8002</v>
      </c>
      <c r="O1329">
        <f t="shared" si="120"/>
        <v>3.55</v>
      </c>
      <c r="P1329">
        <f t="shared" si="121"/>
        <v>41.59</v>
      </c>
      <c r="Q1329" t="s">
        <v>8319</v>
      </c>
      <c r="R1329" t="s">
        <v>8321</v>
      </c>
      <c r="S1329" s="11">
        <f t="shared" si="122"/>
        <v>42123.678645833337</v>
      </c>
      <c r="T1329" s="11">
        <f t="shared" si="123"/>
        <v>42153.678645833337</v>
      </c>
      <c r="U1329" t="str">
        <f t="shared" si="124"/>
        <v>2015</v>
      </c>
      <c r="V1329" t="str">
        <f t="shared" si="125"/>
        <v>April</v>
      </c>
    </row>
    <row r="1330" spans="1:22" ht="75" x14ac:dyDescent="0.2">
      <c r="A1330">
        <v>1328</v>
      </c>
      <c r="B1330" s="3" t="s">
        <v>8161</v>
      </c>
      <c r="C1330" s="3" t="s">
        <v>5168</v>
      </c>
      <c r="D1330">
        <v>75000</v>
      </c>
      <c r="E1330">
        <v>1748</v>
      </c>
      <c r="F1330" t="s">
        <v>8036</v>
      </c>
      <c r="G1330" t="s">
        <v>7953</v>
      </c>
      <c r="H1330" t="s">
        <v>7975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8002</v>
      </c>
      <c r="O1330">
        <f t="shared" si="120"/>
        <v>2.33</v>
      </c>
      <c r="P1330">
        <f t="shared" si="121"/>
        <v>116.53</v>
      </c>
      <c r="Q1330" t="s">
        <v>8319</v>
      </c>
      <c r="R1330" t="s">
        <v>8321</v>
      </c>
      <c r="S1330" s="11">
        <f t="shared" si="122"/>
        <v>42612.642754629633</v>
      </c>
      <c r="T1330" s="11">
        <f t="shared" si="123"/>
        <v>42657.642754629633</v>
      </c>
      <c r="U1330" t="str">
        <f t="shared" si="124"/>
        <v>2016</v>
      </c>
      <c r="V1330" t="str">
        <f t="shared" si="125"/>
        <v>August</v>
      </c>
    </row>
    <row r="1331" spans="1:22" ht="75" x14ac:dyDescent="0.2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8036</v>
      </c>
      <c r="G1331" t="s">
        <v>7953</v>
      </c>
      <c r="H1331" t="s">
        <v>7975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8002</v>
      </c>
      <c r="O1331">
        <f t="shared" si="120"/>
        <v>0.82</v>
      </c>
      <c r="P1331">
        <f t="shared" si="121"/>
        <v>45.33</v>
      </c>
      <c r="Q1331" t="s">
        <v>8319</v>
      </c>
      <c r="R1331" t="s">
        <v>8321</v>
      </c>
      <c r="S1331" s="11">
        <f t="shared" si="122"/>
        <v>41935.221585648149</v>
      </c>
      <c r="T1331" s="11">
        <f t="shared" si="123"/>
        <v>41975.263252314813</v>
      </c>
      <c r="U1331" t="str">
        <f t="shared" si="124"/>
        <v>2014</v>
      </c>
      <c r="V1331" t="str">
        <f t="shared" si="125"/>
        <v>October</v>
      </c>
    </row>
    <row r="1332" spans="1:22" ht="75" x14ac:dyDescent="0.2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8036</v>
      </c>
      <c r="G1332" t="s">
        <v>7953</v>
      </c>
      <c r="H1332" t="s">
        <v>7975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8002</v>
      </c>
      <c r="O1332">
        <f t="shared" si="120"/>
        <v>22.49</v>
      </c>
      <c r="P1332">
        <f t="shared" si="121"/>
        <v>157.46</v>
      </c>
      <c r="Q1332" t="s">
        <v>8319</v>
      </c>
      <c r="R1332" t="s">
        <v>8321</v>
      </c>
      <c r="S1332" s="11">
        <f t="shared" si="122"/>
        <v>42522.276724537034</v>
      </c>
      <c r="T1332" s="11">
        <f t="shared" si="123"/>
        <v>42553.166666666672</v>
      </c>
      <c r="U1332" t="str">
        <f t="shared" si="124"/>
        <v>2016</v>
      </c>
      <c r="V1332" t="str">
        <f t="shared" si="125"/>
        <v>June</v>
      </c>
    </row>
    <row r="1333" spans="1:22" ht="90" x14ac:dyDescent="0.2">
      <c r="A1333">
        <v>1331</v>
      </c>
      <c r="B1333" s="3" t="s">
        <v>8162</v>
      </c>
      <c r="C1333" s="3" t="s">
        <v>5171</v>
      </c>
      <c r="D1333">
        <v>250000</v>
      </c>
      <c r="E1333">
        <v>3417</v>
      </c>
      <c r="F1333" t="s">
        <v>8036</v>
      </c>
      <c r="G1333" t="s">
        <v>7953</v>
      </c>
      <c r="H1333" t="s">
        <v>7975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8002</v>
      </c>
      <c r="O1333">
        <f t="shared" si="120"/>
        <v>1.37</v>
      </c>
      <c r="P1333">
        <f t="shared" si="121"/>
        <v>100.5</v>
      </c>
      <c r="Q1333" t="s">
        <v>8319</v>
      </c>
      <c r="R1333" t="s">
        <v>8321</v>
      </c>
      <c r="S1333" s="11">
        <f t="shared" si="122"/>
        <v>42569.50409722222</v>
      </c>
      <c r="T1333" s="11">
        <f t="shared" si="123"/>
        <v>42599.50409722222</v>
      </c>
      <c r="U1333" t="str">
        <f t="shared" si="124"/>
        <v>2016</v>
      </c>
      <c r="V1333" t="str">
        <f t="shared" si="125"/>
        <v>July</v>
      </c>
    </row>
    <row r="1334" spans="1:22" ht="75" x14ac:dyDescent="0.2">
      <c r="A1334">
        <v>1332</v>
      </c>
      <c r="B1334" s="3" t="s">
        <v>8163</v>
      </c>
      <c r="C1334" s="3" t="s">
        <v>5172</v>
      </c>
      <c r="D1334">
        <v>10115</v>
      </c>
      <c r="E1334">
        <v>0</v>
      </c>
      <c r="F1334" t="s">
        <v>8036</v>
      </c>
      <c r="G1334" t="s">
        <v>7969</v>
      </c>
      <c r="H1334" t="s">
        <v>7986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8002</v>
      </c>
      <c r="O1334">
        <f t="shared" si="120"/>
        <v>0</v>
      </c>
      <c r="P1334">
        <f t="shared" si="121"/>
        <v>0</v>
      </c>
      <c r="Q1334" t="s">
        <v>8319</v>
      </c>
      <c r="R1334" t="s">
        <v>8321</v>
      </c>
      <c r="S1334" s="11">
        <f t="shared" si="122"/>
        <v>42732.060277777782</v>
      </c>
      <c r="T1334" s="11">
        <f t="shared" si="123"/>
        <v>42762.060277777782</v>
      </c>
      <c r="U1334" t="str">
        <f t="shared" si="124"/>
        <v>2016</v>
      </c>
      <c r="V1334" t="str">
        <f t="shared" si="125"/>
        <v>December</v>
      </c>
    </row>
    <row r="1335" spans="1:22" ht="75" x14ac:dyDescent="0.2">
      <c r="A1335">
        <v>1333</v>
      </c>
      <c r="B1335" s="3" t="s">
        <v>8164</v>
      </c>
      <c r="C1335" s="3" t="s">
        <v>5173</v>
      </c>
      <c r="D1335">
        <v>2500</v>
      </c>
      <c r="E1335">
        <v>0</v>
      </c>
      <c r="F1335" t="s">
        <v>8036</v>
      </c>
      <c r="G1335" t="s">
        <v>7955</v>
      </c>
      <c r="H1335" t="s">
        <v>7977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8002</v>
      </c>
      <c r="O1335">
        <f t="shared" si="120"/>
        <v>0</v>
      </c>
      <c r="P1335">
        <f t="shared" si="121"/>
        <v>0</v>
      </c>
      <c r="Q1335" t="s">
        <v>8319</v>
      </c>
      <c r="R1335" t="s">
        <v>8321</v>
      </c>
      <c r="S1335" s="11">
        <f t="shared" si="122"/>
        <v>41806.106770833336</v>
      </c>
      <c r="T1335" s="11">
        <f t="shared" si="123"/>
        <v>41836.106770833336</v>
      </c>
      <c r="U1335" t="str">
        <f t="shared" si="124"/>
        <v>2014</v>
      </c>
      <c r="V1335" t="str">
        <f t="shared" si="125"/>
        <v>June</v>
      </c>
    </row>
    <row r="1336" spans="1:22" ht="60" x14ac:dyDescent="0.2">
      <c r="A1336">
        <v>1334</v>
      </c>
      <c r="B1336" s="3" t="s">
        <v>8165</v>
      </c>
      <c r="C1336" s="3" t="s">
        <v>5174</v>
      </c>
      <c r="D1336">
        <v>133000</v>
      </c>
      <c r="E1336">
        <v>14303</v>
      </c>
      <c r="F1336" t="s">
        <v>8036</v>
      </c>
      <c r="G1336" t="s">
        <v>7953</v>
      </c>
      <c r="H1336" t="s">
        <v>7975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8002</v>
      </c>
      <c r="O1336">
        <f t="shared" si="120"/>
        <v>10.75</v>
      </c>
      <c r="P1336">
        <f t="shared" si="121"/>
        <v>51.82</v>
      </c>
      <c r="Q1336" t="s">
        <v>8319</v>
      </c>
      <c r="R1336" t="s">
        <v>8321</v>
      </c>
      <c r="S1336" s="11">
        <f t="shared" si="122"/>
        <v>42410.774155092593</v>
      </c>
      <c r="T1336" s="11">
        <f t="shared" si="123"/>
        <v>42440.774155092593</v>
      </c>
      <c r="U1336" t="str">
        <f t="shared" si="124"/>
        <v>2016</v>
      </c>
      <c r="V1336" t="str">
        <f t="shared" si="125"/>
        <v>February</v>
      </c>
    </row>
    <row r="1337" spans="1:22" ht="75" x14ac:dyDescent="0.2">
      <c r="A1337">
        <v>1335</v>
      </c>
      <c r="B1337" s="3" t="s">
        <v>8166</v>
      </c>
      <c r="C1337" s="3" t="s">
        <v>5175</v>
      </c>
      <c r="D1337">
        <v>25000</v>
      </c>
      <c r="E1337">
        <v>4940</v>
      </c>
      <c r="F1337" t="s">
        <v>8036</v>
      </c>
      <c r="G1337" t="s">
        <v>7953</v>
      </c>
      <c r="H1337" t="s">
        <v>7975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8002</v>
      </c>
      <c r="O1337">
        <f t="shared" si="120"/>
        <v>19.760000000000002</v>
      </c>
      <c r="P1337">
        <f t="shared" si="121"/>
        <v>308.75</v>
      </c>
      <c r="Q1337" t="s">
        <v>8319</v>
      </c>
      <c r="R1337" t="s">
        <v>8321</v>
      </c>
      <c r="S1337" s="11">
        <f t="shared" si="122"/>
        <v>42313.936365740738</v>
      </c>
      <c r="T1337" s="11">
        <f t="shared" si="123"/>
        <v>42343.936365740738</v>
      </c>
      <c r="U1337" t="str">
        <f t="shared" si="124"/>
        <v>2015</v>
      </c>
      <c r="V1337" t="str">
        <f t="shared" si="125"/>
        <v>November</v>
      </c>
    </row>
    <row r="1338" spans="1:22" ht="75" x14ac:dyDescent="0.2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8036</v>
      </c>
      <c r="G1338" t="s">
        <v>7953</v>
      </c>
      <c r="H1338" t="s">
        <v>7975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8002</v>
      </c>
      <c r="O1338">
        <f t="shared" si="120"/>
        <v>84.95</v>
      </c>
      <c r="P1338">
        <f t="shared" si="121"/>
        <v>379.23</v>
      </c>
      <c r="Q1338" t="s">
        <v>8319</v>
      </c>
      <c r="R1338" t="s">
        <v>8321</v>
      </c>
      <c r="S1338" s="11">
        <f t="shared" si="122"/>
        <v>41955.863750000004</v>
      </c>
      <c r="T1338" s="11">
        <f t="shared" si="123"/>
        <v>41990.863750000004</v>
      </c>
      <c r="U1338" t="str">
        <f t="shared" si="124"/>
        <v>2014</v>
      </c>
      <c r="V1338" t="str">
        <f t="shared" si="125"/>
        <v>November</v>
      </c>
    </row>
    <row r="1339" spans="1:22" ht="75" x14ac:dyDescent="0.2">
      <c r="A1339">
        <v>1337</v>
      </c>
      <c r="B1339" s="3" t="s">
        <v>8167</v>
      </c>
      <c r="C1339" s="3" t="s">
        <v>5177</v>
      </c>
      <c r="D1339">
        <v>50000</v>
      </c>
      <c r="E1339">
        <v>24691</v>
      </c>
      <c r="F1339" t="s">
        <v>8036</v>
      </c>
      <c r="G1339" t="s">
        <v>7953</v>
      </c>
      <c r="H1339" t="s">
        <v>7975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8002</v>
      </c>
      <c r="O1339">
        <f t="shared" si="120"/>
        <v>49.38</v>
      </c>
      <c r="P1339">
        <f t="shared" si="121"/>
        <v>176.36</v>
      </c>
      <c r="Q1339" t="s">
        <v>8319</v>
      </c>
      <c r="R1339" t="s">
        <v>8321</v>
      </c>
      <c r="S1339" s="11">
        <f t="shared" si="122"/>
        <v>42767.577303240745</v>
      </c>
      <c r="T1339" s="11">
        <f t="shared" si="123"/>
        <v>42797.577303240745</v>
      </c>
      <c r="U1339" t="str">
        <f t="shared" si="124"/>
        <v>2017</v>
      </c>
      <c r="V1339" t="str">
        <f t="shared" si="125"/>
        <v>February</v>
      </c>
    </row>
    <row r="1340" spans="1:22" ht="75" x14ac:dyDescent="0.2">
      <c r="A1340">
        <v>1338</v>
      </c>
      <c r="B1340" s="3" t="s">
        <v>8168</v>
      </c>
      <c r="C1340" s="3" t="s">
        <v>5178</v>
      </c>
      <c r="D1340">
        <v>30000</v>
      </c>
      <c r="E1340">
        <v>991</v>
      </c>
      <c r="F1340" t="s">
        <v>8036</v>
      </c>
      <c r="G1340" t="s">
        <v>7953</v>
      </c>
      <c r="H1340" t="s">
        <v>7975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8002</v>
      </c>
      <c r="O1340">
        <f t="shared" si="120"/>
        <v>3.3</v>
      </c>
      <c r="P1340">
        <f t="shared" si="121"/>
        <v>66.069999999999993</v>
      </c>
      <c r="Q1340" t="s">
        <v>8319</v>
      </c>
      <c r="R1340" t="s">
        <v>8321</v>
      </c>
      <c r="S1340" s="11">
        <f t="shared" si="122"/>
        <v>42188.803622685184</v>
      </c>
      <c r="T1340" s="11">
        <f t="shared" si="123"/>
        <v>42218.803622685184</v>
      </c>
      <c r="U1340" t="str">
        <f t="shared" si="124"/>
        <v>2015</v>
      </c>
      <c r="V1340" t="str">
        <f t="shared" si="125"/>
        <v>July</v>
      </c>
    </row>
    <row r="1341" spans="1:22" ht="30" x14ac:dyDescent="0.2">
      <c r="A1341">
        <v>1339</v>
      </c>
      <c r="B1341" s="3" t="s">
        <v>8169</v>
      </c>
      <c r="C1341" s="3" t="s">
        <v>5179</v>
      </c>
      <c r="D1341">
        <v>50000</v>
      </c>
      <c r="E1341">
        <v>3317</v>
      </c>
      <c r="F1341" t="s">
        <v>8036</v>
      </c>
      <c r="G1341" t="s">
        <v>7953</v>
      </c>
      <c r="H1341" t="s">
        <v>7975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8002</v>
      </c>
      <c r="O1341">
        <f t="shared" si="120"/>
        <v>6.63</v>
      </c>
      <c r="P1341">
        <f t="shared" si="121"/>
        <v>89.65</v>
      </c>
      <c r="Q1341" t="s">
        <v>8319</v>
      </c>
      <c r="R1341" t="s">
        <v>8321</v>
      </c>
      <c r="S1341" s="11">
        <f t="shared" si="122"/>
        <v>41936.647164351853</v>
      </c>
      <c r="T1341" s="11">
        <f t="shared" si="123"/>
        <v>41981.688831018517</v>
      </c>
      <c r="U1341" t="str">
        <f t="shared" si="124"/>
        <v>2014</v>
      </c>
      <c r="V1341" t="str">
        <f t="shared" si="125"/>
        <v>October</v>
      </c>
    </row>
    <row r="1342" spans="1:22" ht="60" x14ac:dyDescent="0.2">
      <c r="A1342">
        <v>1340</v>
      </c>
      <c r="B1342" s="3" t="s">
        <v>8170</v>
      </c>
      <c r="C1342" s="3" t="s">
        <v>5180</v>
      </c>
      <c r="D1342">
        <v>1680</v>
      </c>
      <c r="E1342">
        <v>0</v>
      </c>
      <c r="F1342" t="s">
        <v>8036</v>
      </c>
      <c r="G1342" t="s">
        <v>7953</v>
      </c>
      <c r="H1342" t="s">
        <v>7975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8002</v>
      </c>
      <c r="O1342">
        <f t="shared" si="120"/>
        <v>0</v>
      </c>
      <c r="P1342">
        <f t="shared" si="121"/>
        <v>0</v>
      </c>
      <c r="Q1342" t="s">
        <v>8319</v>
      </c>
      <c r="R1342" t="s">
        <v>8321</v>
      </c>
      <c r="S1342" s="11">
        <f t="shared" si="122"/>
        <v>41836.595520833333</v>
      </c>
      <c r="T1342" s="11">
        <f t="shared" si="123"/>
        <v>41866.595520833333</v>
      </c>
      <c r="U1342" t="str">
        <f t="shared" si="124"/>
        <v>2014</v>
      </c>
      <c r="V1342" t="str">
        <f t="shared" si="125"/>
        <v>July</v>
      </c>
    </row>
    <row r="1343" spans="1:22" ht="75" x14ac:dyDescent="0.2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8036</v>
      </c>
      <c r="G1343" t="s">
        <v>7954</v>
      </c>
      <c r="H1343" t="s">
        <v>7976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8002</v>
      </c>
      <c r="O1343">
        <f t="shared" si="120"/>
        <v>70.36</v>
      </c>
      <c r="P1343">
        <f t="shared" si="121"/>
        <v>382.39</v>
      </c>
      <c r="Q1343" t="s">
        <v>8319</v>
      </c>
      <c r="R1343" t="s">
        <v>8321</v>
      </c>
      <c r="S1343" s="11">
        <f t="shared" si="122"/>
        <v>42612.624039351853</v>
      </c>
      <c r="T1343" s="11">
        <f t="shared" si="123"/>
        <v>42644.624039351853</v>
      </c>
      <c r="U1343" t="str">
        <f t="shared" si="124"/>
        <v>2016</v>
      </c>
      <c r="V1343" t="str">
        <f t="shared" si="125"/>
        <v>August</v>
      </c>
    </row>
    <row r="1344" spans="1:22" ht="75" x14ac:dyDescent="0.2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8036</v>
      </c>
      <c r="G1344" t="s">
        <v>7953</v>
      </c>
      <c r="H1344" t="s">
        <v>7975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8002</v>
      </c>
      <c r="O1344">
        <f t="shared" si="120"/>
        <v>0.2</v>
      </c>
      <c r="P1344">
        <f t="shared" si="121"/>
        <v>100</v>
      </c>
      <c r="Q1344" t="s">
        <v>8319</v>
      </c>
      <c r="R1344" t="s">
        <v>8321</v>
      </c>
      <c r="S1344" s="11">
        <f t="shared" si="122"/>
        <v>42172.816423611104</v>
      </c>
      <c r="T1344" s="11">
        <f t="shared" si="123"/>
        <v>42202.816423611104</v>
      </c>
      <c r="U1344" t="str">
        <f t="shared" si="124"/>
        <v>2015</v>
      </c>
      <c r="V1344" t="str">
        <f t="shared" si="125"/>
        <v>June</v>
      </c>
    </row>
    <row r="1345" spans="1:22" ht="75" x14ac:dyDescent="0.2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8036</v>
      </c>
      <c r="G1345" t="s">
        <v>7953</v>
      </c>
      <c r="H1345" t="s">
        <v>7975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8002</v>
      </c>
      <c r="O1345">
        <f t="shared" si="120"/>
        <v>102.3</v>
      </c>
      <c r="P1345">
        <f t="shared" si="121"/>
        <v>158.36000000000001</v>
      </c>
      <c r="Q1345" t="s">
        <v>8319</v>
      </c>
      <c r="R1345" t="s">
        <v>8321</v>
      </c>
      <c r="S1345" s="11">
        <f t="shared" si="122"/>
        <v>42542.526423611111</v>
      </c>
      <c r="T1345" s="11">
        <f t="shared" si="123"/>
        <v>42601.165972222225</v>
      </c>
      <c r="U1345" t="str">
        <f t="shared" si="124"/>
        <v>2016</v>
      </c>
      <c r="V1345" t="str">
        <f t="shared" si="125"/>
        <v>June</v>
      </c>
    </row>
    <row r="1346" spans="1:22" ht="75" x14ac:dyDescent="0.2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8003</v>
      </c>
      <c r="O1346">
        <f t="shared" si="120"/>
        <v>377.73</v>
      </c>
      <c r="P1346">
        <f t="shared" si="121"/>
        <v>40.76</v>
      </c>
      <c r="Q1346" t="s">
        <v>8322</v>
      </c>
      <c r="R1346" t="s">
        <v>8323</v>
      </c>
      <c r="S1346" s="11">
        <f t="shared" si="122"/>
        <v>42522.789803240739</v>
      </c>
      <c r="T1346" s="11">
        <f t="shared" si="123"/>
        <v>42551.789803240739</v>
      </c>
      <c r="U1346" t="str">
        <f t="shared" si="124"/>
        <v>2016</v>
      </c>
      <c r="V1346" t="str">
        <f t="shared" si="125"/>
        <v>June</v>
      </c>
    </row>
    <row r="1347" spans="1:22" ht="75" x14ac:dyDescent="0.2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8003</v>
      </c>
      <c r="O1347">
        <f t="shared" ref="O1347:O1410" si="126">ROUND((E1347/D1347)*100,2)</f>
        <v>125</v>
      </c>
      <c r="P1347">
        <f t="shared" ref="P1347:P1410" si="127">IF(L1347&gt;0,ROUND(E1347/L1347,2),0)</f>
        <v>53.57</v>
      </c>
      <c r="Q1347" t="s">
        <v>8322</v>
      </c>
      <c r="R1347" t="s">
        <v>8323</v>
      </c>
      <c r="S1347" s="11">
        <f t="shared" ref="S1347:S1410" si="128">(((J1347/60)/60)/24)+DATE(1970,1,1)</f>
        <v>41799.814340277779</v>
      </c>
      <c r="T1347" s="11">
        <f t="shared" ref="T1347:T1410" si="129">(((I1347/60)/60)/24)+DATE(1970,1,1)</f>
        <v>41834.814340277779</v>
      </c>
      <c r="U1347" t="str">
        <f t="shared" ref="U1347:U1410" si="130">TEXT(S1347,"yyyy")</f>
        <v>2014</v>
      </c>
      <c r="V1347" t="str">
        <f t="shared" ref="V1347:V1410" si="131">TEXT(S1347,"mmmm")</f>
        <v>June</v>
      </c>
    </row>
    <row r="1348" spans="1:22" ht="60" x14ac:dyDescent="0.2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8003</v>
      </c>
      <c r="O1348">
        <f t="shared" si="126"/>
        <v>147.33000000000001</v>
      </c>
      <c r="P1348">
        <f t="shared" si="127"/>
        <v>48.45</v>
      </c>
      <c r="Q1348" t="s">
        <v>8322</v>
      </c>
      <c r="R1348" t="s">
        <v>8323</v>
      </c>
      <c r="S1348" s="11">
        <f t="shared" si="128"/>
        <v>41422.075821759259</v>
      </c>
      <c r="T1348" s="11">
        <f t="shared" si="129"/>
        <v>41452.075821759259</v>
      </c>
      <c r="U1348" t="str">
        <f t="shared" si="130"/>
        <v>2013</v>
      </c>
      <c r="V1348" t="str">
        <f t="shared" si="131"/>
        <v>May</v>
      </c>
    </row>
    <row r="1349" spans="1:22" ht="75" x14ac:dyDescent="0.2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8003</v>
      </c>
      <c r="O1349">
        <f t="shared" si="126"/>
        <v>102.2</v>
      </c>
      <c r="P1349">
        <f t="shared" si="127"/>
        <v>82.42</v>
      </c>
      <c r="Q1349" t="s">
        <v>8322</v>
      </c>
      <c r="R1349" t="s">
        <v>8323</v>
      </c>
      <c r="S1349" s="11">
        <f t="shared" si="128"/>
        <v>42040.638020833328</v>
      </c>
      <c r="T1349" s="11">
        <f t="shared" si="129"/>
        <v>42070.638020833328</v>
      </c>
      <c r="U1349" t="str">
        <f t="shared" si="130"/>
        <v>2015</v>
      </c>
      <c r="V1349" t="str">
        <f t="shared" si="131"/>
        <v>February</v>
      </c>
    </row>
    <row r="1350" spans="1:22" ht="75" x14ac:dyDescent="0.2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8003</v>
      </c>
      <c r="O1350">
        <f t="shared" si="126"/>
        <v>101.87</v>
      </c>
      <c r="P1350">
        <f t="shared" si="127"/>
        <v>230.19</v>
      </c>
      <c r="Q1350" t="s">
        <v>8322</v>
      </c>
      <c r="R1350" t="s">
        <v>8323</v>
      </c>
      <c r="S1350" s="11">
        <f t="shared" si="128"/>
        <v>41963.506168981476</v>
      </c>
      <c r="T1350" s="11">
        <f t="shared" si="129"/>
        <v>41991.506168981476</v>
      </c>
      <c r="U1350" t="str">
        <f t="shared" si="130"/>
        <v>2014</v>
      </c>
      <c r="V1350" t="str">
        <f t="shared" si="131"/>
        <v>November</v>
      </c>
    </row>
    <row r="1351" spans="1:22" ht="75" x14ac:dyDescent="0.2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8003</v>
      </c>
      <c r="O1351">
        <f t="shared" si="126"/>
        <v>204.2</v>
      </c>
      <c r="P1351">
        <f t="shared" si="127"/>
        <v>59.36</v>
      </c>
      <c r="Q1351" t="s">
        <v>8322</v>
      </c>
      <c r="R1351" t="s">
        <v>8323</v>
      </c>
      <c r="S1351" s="11">
        <f t="shared" si="128"/>
        <v>42317.33258101852</v>
      </c>
      <c r="T1351" s="11">
        <f t="shared" si="129"/>
        <v>42354.290972222225</v>
      </c>
      <c r="U1351" t="str">
        <f t="shared" si="130"/>
        <v>2015</v>
      </c>
      <c r="V1351" t="str">
        <f t="shared" si="131"/>
        <v>November</v>
      </c>
    </row>
    <row r="1352" spans="1:22" ht="75" x14ac:dyDescent="0.2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8003</v>
      </c>
      <c r="O1352">
        <f t="shared" si="126"/>
        <v>104.05</v>
      </c>
      <c r="P1352">
        <f t="shared" si="127"/>
        <v>66.7</v>
      </c>
      <c r="Q1352" t="s">
        <v>8322</v>
      </c>
      <c r="R1352" t="s">
        <v>8323</v>
      </c>
      <c r="S1352" s="11">
        <f t="shared" si="128"/>
        <v>42334.013124999998</v>
      </c>
      <c r="T1352" s="11">
        <f t="shared" si="129"/>
        <v>42364.013124999998</v>
      </c>
      <c r="U1352" t="str">
        <f t="shared" si="130"/>
        <v>2015</v>
      </c>
      <c r="V1352" t="str">
        <f t="shared" si="131"/>
        <v>November</v>
      </c>
    </row>
    <row r="1353" spans="1:22" ht="45" x14ac:dyDescent="0.2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8003</v>
      </c>
      <c r="O1353">
        <f t="shared" si="126"/>
        <v>101.27</v>
      </c>
      <c r="P1353">
        <f t="shared" si="127"/>
        <v>168.78</v>
      </c>
      <c r="Q1353" t="s">
        <v>8322</v>
      </c>
      <c r="R1353" t="s">
        <v>8323</v>
      </c>
      <c r="S1353" s="11">
        <f t="shared" si="128"/>
        <v>42382.74009259259</v>
      </c>
      <c r="T1353" s="11">
        <f t="shared" si="129"/>
        <v>42412.74009259259</v>
      </c>
      <c r="U1353" t="str">
        <f t="shared" si="130"/>
        <v>2016</v>
      </c>
      <c r="V1353" t="str">
        <f t="shared" si="131"/>
        <v>January</v>
      </c>
    </row>
    <row r="1354" spans="1:22" ht="75" x14ac:dyDescent="0.2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8003</v>
      </c>
      <c r="O1354">
        <f t="shared" si="126"/>
        <v>136.13999999999999</v>
      </c>
      <c r="P1354">
        <f t="shared" si="127"/>
        <v>59.97</v>
      </c>
      <c r="Q1354" t="s">
        <v>8322</v>
      </c>
      <c r="R1354" t="s">
        <v>8323</v>
      </c>
      <c r="S1354" s="11">
        <f t="shared" si="128"/>
        <v>42200.578310185185</v>
      </c>
      <c r="T1354" s="11">
        <f t="shared" si="129"/>
        <v>42252.165972222225</v>
      </c>
      <c r="U1354" t="str">
        <f t="shared" si="130"/>
        <v>2015</v>
      </c>
      <c r="V1354" t="str">
        <f t="shared" si="131"/>
        <v>July</v>
      </c>
    </row>
    <row r="1355" spans="1:22" ht="75" x14ac:dyDescent="0.2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8003</v>
      </c>
      <c r="O1355">
        <f t="shared" si="126"/>
        <v>133.6</v>
      </c>
      <c r="P1355">
        <f t="shared" si="127"/>
        <v>31.81</v>
      </c>
      <c r="Q1355" t="s">
        <v>8322</v>
      </c>
      <c r="R1355" t="s">
        <v>8323</v>
      </c>
      <c r="S1355" s="11">
        <f t="shared" si="128"/>
        <v>41309.11791666667</v>
      </c>
      <c r="T1355" s="11">
        <f t="shared" si="129"/>
        <v>41344</v>
      </c>
      <c r="U1355" t="str">
        <f t="shared" si="130"/>
        <v>2013</v>
      </c>
      <c r="V1355" t="str">
        <f t="shared" si="131"/>
        <v>February</v>
      </c>
    </row>
    <row r="1356" spans="1:22" ht="75" x14ac:dyDescent="0.2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8003</v>
      </c>
      <c r="O1356">
        <f t="shared" si="126"/>
        <v>130.25</v>
      </c>
      <c r="P1356">
        <f t="shared" si="127"/>
        <v>24.42</v>
      </c>
      <c r="Q1356" t="s">
        <v>8322</v>
      </c>
      <c r="R1356" t="s">
        <v>8323</v>
      </c>
      <c r="S1356" s="11">
        <f t="shared" si="128"/>
        <v>42502.807627314818</v>
      </c>
      <c r="T1356" s="11">
        <f t="shared" si="129"/>
        <v>42532.807627314818</v>
      </c>
      <c r="U1356" t="str">
        <f t="shared" si="130"/>
        <v>2016</v>
      </c>
      <c r="V1356" t="str">
        <f t="shared" si="131"/>
        <v>May</v>
      </c>
    </row>
    <row r="1357" spans="1:22" ht="75" x14ac:dyDescent="0.2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8003</v>
      </c>
      <c r="O1357">
        <f t="shared" si="126"/>
        <v>122.68</v>
      </c>
      <c r="P1357">
        <f t="shared" si="127"/>
        <v>25.35</v>
      </c>
      <c r="Q1357" t="s">
        <v>8322</v>
      </c>
      <c r="R1357" t="s">
        <v>8323</v>
      </c>
      <c r="S1357" s="11">
        <f t="shared" si="128"/>
        <v>41213.254687499997</v>
      </c>
      <c r="T1357" s="11">
        <f t="shared" si="129"/>
        <v>41243.416666666664</v>
      </c>
      <c r="U1357" t="str">
        <f t="shared" si="130"/>
        <v>2012</v>
      </c>
      <c r="V1357" t="str">
        <f t="shared" si="131"/>
        <v>October</v>
      </c>
    </row>
    <row r="1358" spans="1:22" ht="75" x14ac:dyDescent="0.2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8003</v>
      </c>
      <c r="O1358">
        <f t="shared" si="126"/>
        <v>182.81</v>
      </c>
      <c r="P1358">
        <f t="shared" si="127"/>
        <v>71.44</v>
      </c>
      <c r="Q1358" t="s">
        <v>8322</v>
      </c>
      <c r="R1358" t="s">
        <v>8323</v>
      </c>
      <c r="S1358" s="11">
        <f t="shared" si="128"/>
        <v>41430.038888888892</v>
      </c>
      <c r="T1358" s="11">
        <f t="shared" si="129"/>
        <v>41460.038888888892</v>
      </c>
      <c r="U1358" t="str">
        <f t="shared" si="130"/>
        <v>2013</v>
      </c>
      <c r="V1358" t="str">
        <f t="shared" si="131"/>
        <v>June</v>
      </c>
    </row>
    <row r="1359" spans="1:22" ht="60" x14ac:dyDescent="0.2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8003</v>
      </c>
      <c r="O1359">
        <f t="shared" si="126"/>
        <v>125.3</v>
      </c>
      <c r="P1359">
        <f t="shared" si="127"/>
        <v>38.549999999999997</v>
      </c>
      <c r="Q1359" t="s">
        <v>8322</v>
      </c>
      <c r="R1359" t="s">
        <v>8323</v>
      </c>
      <c r="S1359" s="11">
        <f t="shared" si="128"/>
        <v>41304.962233796294</v>
      </c>
      <c r="T1359" s="11">
        <f t="shared" si="129"/>
        <v>41334.249305555553</v>
      </c>
      <c r="U1359" t="str">
        <f t="shared" si="130"/>
        <v>2013</v>
      </c>
      <c r="V1359" t="str">
        <f t="shared" si="131"/>
        <v>January</v>
      </c>
    </row>
    <row r="1360" spans="1:22" ht="60" x14ac:dyDescent="0.2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8003</v>
      </c>
      <c r="O1360">
        <f t="shared" si="126"/>
        <v>111.67</v>
      </c>
      <c r="P1360">
        <f t="shared" si="127"/>
        <v>68.37</v>
      </c>
      <c r="Q1360" t="s">
        <v>8322</v>
      </c>
      <c r="R1360" t="s">
        <v>8323</v>
      </c>
      <c r="S1360" s="11">
        <f t="shared" si="128"/>
        <v>40689.570868055554</v>
      </c>
      <c r="T1360" s="11">
        <f t="shared" si="129"/>
        <v>40719.570868055554</v>
      </c>
      <c r="U1360" t="str">
        <f t="shared" si="130"/>
        <v>2011</v>
      </c>
      <c r="V1360" t="str">
        <f t="shared" si="131"/>
        <v>May</v>
      </c>
    </row>
    <row r="1361" spans="1:22" ht="75" x14ac:dyDescent="0.2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8003</v>
      </c>
      <c r="O1361">
        <f t="shared" si="126"/>
        <v>115.76</v>
      </c>
      <c r="P1361">
        <f t="shared" si="127"/>
        <v>40.21</v>
      </c>
      <c r="Q1361" t="s">
        <v>8322</v>
      </c>
      <c r="R1361" t="s">
        <v>8323</v>
      </c>
      <c r="S1361" s="11">
        <f t="shared" si="128"/>
        <v>40668.814699074072</v>
      </c>
      <c r="T1361" s="11">
        <f t="shared" si="129"/>
        <v>40730.814699074072</v>
      </c>
      <c r="U1361" t="str">
        <f t="shared" si="130"/>
        <v>2011</v>
      </c>
      <c r="V1361" t="str">
        <f t="shared" si="131"/>
        <v>May</v>
      </c>
    </row>
    <row r="1362" spans="1:22" ht="45" x14ac:dyDescent="0.2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8003</v>
      </c>
      <c r="O1362">
        <f t="shared" si="126"/>
        <v>173.2</v>
      </c>
      <c r="P1362">
        <f t="shared" si="127"/>
        <v>32.07</v>
      </c>
      <c r="Q1362" t="s">
        <v>8322</v>
      </c>
      <c r="R1362" t="s">
        <v>8323</v>
      </c>
      <c r="S1362" s="11">
        <f t="shared" si="128"/>
        <v>41095.900694444441</v>
      </c>
      <c r="T1362" s="11">
        <f t="shared" si="129"/>
        <v>41123.900694444441</v>
      </c>
      <c r="U1362" t="str">
        <f t="shared" si="130"/>
        <v>2012</v>
      </c>
      <c r="V1362" t="str">
        <f t="shared" si="131"/>
        <v>July</v>
      </c>
    </row>
    <row r="1363" spans="1:22" ht="60" x14ac:dyDescent="0.2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8003</v>
      </c>
      <c r="O1363">
        <f t="shared" si="126"/>
        <v>125.98</v>
      </c>
      <c r="P1363">
        <f t="shared" si="127"/>
        <v>28.63</v>
      </c>
      <c r="Q1363" t="s">
        <v>8322</v>
      </c>
      <c r="R1363" t="s">
        <v>8323</v>
      </c>
      <c r="S1363" s="11">
        <f t="shared" si="128"/>
        <v>41781.717268518521</v>
      </c>
      <c r="T1363" s="11">
        <f t="shared" si="129"/>
        <v>41811.717268518521</v>
      </c>
      <c r="U1363" t="str">
        <f t="shared" si="130"/>
        <v>2014</v>
      </c>
      <c r="V1363" t="str">
        <f t="shared" si="131"/>
        <v>May</v>
      </c>
    </row>
    <row r="1364" spans="1:22" ht="75" x14ac:dyDescent="0.2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8003</v>
      </c>
      <c r="O1364">
        <f t="shared" si="126"/>
        <v>109.1</v>
      </c>
      <c r="P1364">
        <f t="shared" si="127"/>
        <v>43.64</v>
      </c>
      <c r="Q1364" t="s">
        <v>8322</v>
      </c>
      <c r="R1364" t="s">
        <v>8323</v>
      </c>
      <c r="S1364" s="11">
        <f t="shared" si="128"/>
        <v>41464.934386574074</v>
      </c>
      <c r="T1364" s="11">
        <f t="shared" si="129"/>
        <v>41524.934386574074</v>
      </c>
      <c r="U1364" t="str">
        <f t="shared" si="130"/>
        <v>2013</v>
      </c>
      <c r="V1364" t="str">
        <f t="shared" si="131"/>
        <v>July</v>
      </c>
    </row>
    <row r="1365" spans="1:22" ht="75" x14ac:dyDescent="0.2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8003</v>
      </c>
      <c r="O1365">
        <f t="shared" si="126"/>
        <v>100</v>
      </c>
      <c r="P1365">
        <f t="shared" si="127"/>
        <v>40</v>
      </c>
      <c r="Q1365" t="s">
        <v>8322</v>
      </c>
      <c r="R1365" t="s">
        <v>8323</v>
      </c>
      <c r="S1365" s="11">
        <f t="shared" si="128"/>
        <v>42396.8440625</v>
      </c>
      <c r="T1365" s="11">
        <f t="shared" si="129"/>
        <v>42415.332638888889</v>
      </c>
      <c r="U1365" t="str">
        <f t="shared" si="130"/>
        <v>2016</v>
      </c>
      <c r="V1365" t="str">
        <f t="shared" si="131"/>
        <v>January</v>
      </c>
    </row>
    <row r="1366" spans="1:22" ht="75" x14ac:dyDescent="0.2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8005</v>
      </c>
      <c r="O1366">
        <f t="shared" si="126"/>
        <v>118.64</v>
      </c>
      <c r="P1366">
        <f t="shared" si="127"/>
        <v>346.04</v>
      </c>
      <c r="Q1366" t="s">
        <v>8325</v>
      </c>
      <c r="R1366" t="s">
        <v>8326</v>
      </c>
      <c r="S1366" s="11">
        <f t="shared" si="128"/>
        <v>41951.695671296293</v>
      </c>
      <c r="T1366" s="11">
        <f t="shared" si="129"/>
        <v>42011.6956712963</v>
      </c>
      <c r="U1366" t="str">
        <f t="shared" si="130"/>
        <v>2014</v>
      </c>
      <c r="V1366" t="str">
        <f t="shared" si="131"/>
        <v>November</v>
      </c>
    </row>
    <row r="1367" spans="1:22" ht="75" x14ac:dyDescent="0.2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8005</v>
      </c>
      <c r="O1367">
        <f t="shared" si="126"/>
        <v>100.27</v>
      </c>
      <c r="P1367">
        <f t="shared" si="127"/>
        <v>81.739999999999995</v>
      </c>
      <c r="Q1367" t="s">
        <v>8325</v>
      </c>
      <c r="R1367" t="s">
        <v>8326</v>
      </c>
      <c r="S1367" s="11">
        <f t="shared" si="128"/>
        <v>42049.733240740738</v>
      </c>
      <c r="T1367" s="11">
        <f t="shared" si="129"/>
        <v>42079.691574074073</v>
      </c>
      <c r="U1367" t="str">
        <f t="shared" si="130"/>
        <v>2015</v>
      </c>
      <c r="V1367" t="str">
        <f t="shared" si="131"/>
        <v>February</v>
      </c>
    </row>
    <row r="1368" spans="1:22" ht="30" x14ac:dyDescent="0.2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8005</v>
      </c>
      <c r="O1368">
        <f t="shared" si="126"/>
        <v>126.49</v>
      </c>
      <c r="P1368">
        <f t="shared" si="127"/>
        <v>64.540000000000006</v>
      </c>
      <c r="Q1368" t="s">
        <v>8325</v>
      </c>
      <c r="R1368" t="s">
        <v>8326</v>
      </c>
      <c r="S1368" s="11">
        <f t="shared" si="128"/>
        <v>41924.996099537035</v>
      </c>
      <c r="T1368" s="11">
        <f t="shared" si="129"/>
        <v>41970.037766203706</v>
      </c>
      <c r="U1368" t="str">
        <f t="shared" si="130"/>
        <v>2014</v>
      </c>
      <c r="V1368" t="str">
        <f t="shared" si="131"/>
        <v>October</v>
      </c>
    </row>
    <row r="1369" spans="1:22" ht="60" x14ac:dyDescent="0.2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8005</v>
      </c>
      <c r="O1369">
        <f t="shared" si="126"/>
        <v>114.26</v>
      </c>
      <c r="P1369">
        <f t="shared" si="127"/>
        <v>63.48</v>
      </c>
      <c r="Q1369" t="s">
        <v>8325</v>
      </c>
      <c r="R1369" t="s">
        <v>8326</v>
      </c>
      <c r="S1369" s="11">
        <f t="shared" si="128"/>
        <v>42292.002893518518</v>
      </c>
      <c r="T1369" s="11">
        <f t="shared" si="129"/>
        <v>42322.044560185182</v>
      </c>
      <c r="U1369" t="str">
        <f t="shared" si="130"/>
        <v>2015</v>
      </c>
      <c r="V1369" t="str">
        <f t="shared" si="131"/>
        <v>October</v>
      </c>
    </row>
    <row r="1370" spans="1:22" ht="60" x14ac:dyDescent="0.2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8005</v>
      </c>
      <c r="O1370">
        <f t="shared" si="126"/>
        <v>110.7</v>
      </c>
      <c r="P1370">
        <f t="shared" si="127"/>
        <v>63.62</v>
      </c>
      <c r="Q1370" t="s">
        <v>8325</v>
      </c>
      <c r="R1370" t="s">
        <v>8326</v>
      </c>
      <c r="S1370" s="11">
        <f t="shared" si="128"/>
        <v>42146.190902777773</v>
      </c>
      <c r="T1370" s="11">
        <f t="shared" si="129"/>
        <v>42170.190902777773</v>
      </c>
      <c r="U1370" t="str">
        <f t="shared" si="130"/>
        <v>2015</v>
      </c>
      <c r="V1370" t="str">
        <f t="shared" si="131"/>
        <v>May</v>
      </c>
    </row>
    <row r="1371" spans="1:22" ht="75" x14ac:dyDescent="0.2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8005</v>
      </c>
      <c r="O1371">
        <f t="shared" si="126"/>
        <v>105.35</v>
      </c>
      <c r="P1371">
        <f t="shared" si="127"/>
        <v>83.97</v>
      </c>
      <c r="Q1371" t="s">
        <v>8325</v>
      </c>
      <c r="R1371" t="s">
        <v>8326</v>
      </c>
      <c r="S1371" s="11">
        <f t="shared" si="128"/>
        <v>41710.594282407408</v>
      </c>
      <c r="T1371" s="11">
        <f t="shared" si="129"/>
        <v>41740.594282407408</v>
      </c>
      <c r="U1371" t="str">
        <f t="shared" si="130"/>
        <v>2014</v>
      </c>
      <c r="V1371" t="str">
        <f t="shared" si="131"/>
        <v>March</v>
      </c>
    </row>
    <row r="1372" spans="1:22" ht="60" x14ac:dyDescent="0.2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8005</v>
      </c>
      <c r="O1372">
        <f t="shared" si="126"/>
        <v>103.67</v>
      </c>
      <c r="P1372">
        <f t="shared" si="127"/>
        <v>77.75</v>
      </c>
      <c r="Q1372" t="s">
        <v>8325</v>
      </c>
      <c r="R1372" t="s">
        <v>8326</v>
      </c>
      <c r="S1372" s="11">
        <f t="shared" si="128"/>
        <v>41548.00335648148</v>
      </c>
      <c r="T1372" s="11">
        <f t="shared" si="129"/>
        <v>41563.00335648148</v>
      </c>
      <c r="U1372" t="str">
        <f t="shared" si="130"/>
        <v>2013</v>
      </c>
      <c r="V1372" t="str">
        <f t="shared" si="131"/>
        <v>October</v>
      </c>
    </row>
    <row r="1373" spans="1:22" ht="75" x14ac:dyDescent="0.2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8005</v>
      </c>
      <c r="O1373">
        <f t="shared" si="126"/>
        <v>107.09</v>
      </c>
      <c r="P1373">
        <f t="shared" si="127"/>
        <v>107.07</v>
      </c>
      <c r="Q1373" t="s">
        <v>8325</v>
      </c>
      <c r="R1373" t="s">
        <v>8326</v>
      </c>
      <c r="S1373" s="11">
        <f t="shared" si="128"/>
        <v>42101.758587962962</v>
      </c>
      <c r="T1373" s="11">
        <f t="shared" si="129"/>
        <v>42131.758587962962</v>
      </c>
      <c r="U1373" t="str">
        <f t="shared" si="130"/>
        <v>2015</v>
      </c>
      <c r="V1373" t="str">
        <f t="shared" si="131"/>
        <v>April</v>
      </c>
    </row>
    <row r="1374" spans="1:22" ht="45" x14ac:dyDescent="0.2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8005</v>
      </c>
      <c r="O1374">
        <f t="shared" si="126"/>
        <v>124</v>
      </c>
      <c r="P1374">
        <f t="shared" si="127"/>
        <v>38.75</v>
      </c>
      <c r="Q1374" t="s">
        <v>8325</v>
      </c>
      <c r="R1374" t="s">
        <v>8326</v>
      </c>
      <c r="S1374" s="11">
        <f t="shared" si="128"/>
        <v>41072.739953703705</v>
      </c>
      <c r="T1374" s="11">
        <f t="shared" si="129"/>
        <v>41102.739953703705</v>
      </c>
      <c r="U1374" t="str">
        <f t="shared" si="130"/>
        <v>2012</v>
      </c>
      <c r="V1374" t="str">
        <f t="shared" si="131"/>
        <v>June</v>
      </c>
    </row>
    <row r="1375" spans="1:22" ht="45" x14ac:dyDescent="0.2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8005</v>
      </c>
      <c r="O1375">
        <f t="shared" si="126"/>
        <v>105.01</v>
      </c>
      <c r="P1375">
        <f t="shared" si="127"/>
        <v>201.94</v>
      </c>
      <c r="Q1375" t="s">
        <v>8325</v>
      </c>
      <c r="R1375" t="s">
        <v>8326</v>
      </c>
      <c r="S1375" s="11">
        <f t="shared" si="128"/>
        <v>42704.95177083333</v>
      </c>
      <c r="T1375" s="11">
        <f t="shared" si="129"/>
        <v>42734.95177083333</v>
      </c>
      <c r="U1375" t="str">
        <f t="shared" si="130"/>
        <v>2016</v>
      </c>
      <c r="V1375" t="str">
        <f t="shared" si="131"/>
        <v>November</v>
      </c>
    </row>
    <row r="1376" spans="1:22" ht="75" x14ac:dyDescent="0.2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8005</v>
      </c>
      <c r="O1376">
        <f t="shared" si="126"/>
        <v>189.47</v>
      </c>
      <c r="P1376">
        <f t="shared" si="127"/>
        <v>43.06</v>
      </c>
      <c r="Q1376" t="s">
        <v>8325</v>
      </c>
      <c r="R1376" t="s">
        <v>8326</v>
      </c>
      <c r="S1376" s="11">
        <f t="shared" si="128"/>
        <v>42424.161898148144</v>
      </c>
      <c r="T1376" s="11">
        <f t="shared" si="129"/>
        <v>42454.12023148148</v>
      </c>
      <c r="U1376" t="str">
        <f t="shared" si="130"/>
        <v>2016</v>
      </c>
      <c r="V1376" t="str">
        <f t="shared" si="131"/>
        <v>February</v>
      </c>
    </row>
    <row r="1377" spans="1:22" ht="75" x14ac:dyDescent="0.2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8005</v>
      </c>
      <c r="O1377">
        <f t="shared" si="126"/>
        <v>171.33</v>
      </c>
      <c r="P1377">
        <f t="shared" si="127"/>
        <v>62.87</v>
      </c>
      <c r="Q1377" t="s">
        <v>8325</v>
      </c>
      <c r="R1377" t="s">
        <v>8326</v>
      </c>
      <c r="S1377" s="11">
        <f t="shared" si="128"/>
        <v>42720.066192129627</v>
      </c>
      <c r="T1377" s="11">
        <f t="shared" si="129"/>
        <v>42750.066192129627</v>
      </c>
      <c r="U1377" t="str">
        <f t="shared" si="130"/>
        <v>2016</v>
      </c>
      <c r="V1377" t="str">
        <f t="shared" si="131"/>
        <v>December</v>
      </c>
    </row>
    <row r="1378" spans="1:22" ht="45" x14ac:dyDescent="0.2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8005</v>
      </c>
      <c r="O1378">
        <f t="shared" si="126"/>
        <v>252.49</v>
      </c>
      <c r="P1378">
        <f t="shared" si="127"/>
        <v>55.61</v>
      </c>
      <c r="Q1378" t="s">
        <v>8325</v>
      </c>
      <c r="R1378" t="s">
        <v>8326</v>
      </c>
      <c r="S1378" s="11">
        <f t="shared" si="128"/>
        <v>42677.669050925921</v>
      </c>
      <c r="T1378" s="11">
        <f t="shared" si="129"/>
        <v>42707.710717592592</v>
      </c>
      <c r="U1378" t="str">
        <f t="shared" si="130"/>
        <v>2016</v>
      </c>
      <c r="V1378" t="str">
        <f t="shared" si="131"/>
        <v>November</v>
      </c>
    </row>
    <row r="1379" spans="1:22" ht="75" x14ac:dyDescent="0.2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8005</v>
      </c>
      <c r="O1379">
        <f t="shared" si="126"/>
        <v>116.15</v>
      </c>
      <c r="P1379">
        <f t="shared" si="127"/>
        <v>48.71</v>
      </c>
      <c r="Q1379" t="s">
        <v>8325</v>
      </c>
      <c r="R1379" t="s">
        <v>8326</v>
      </c>
      <c r="S1379" s="11">
        <f t="shared" si="128"/>
        <v>42747.219560185185</v>
      </c>
      <c r="T1379" s="11">
        <f t="shared" si="129"/>
        <v>42769.174305555556</v>
      </c>
      <c r="U1379" t="str">
        <f t="shared" si="130"/>
        <v>2017</v>
      </c>
      <c r="V1379" t="str">
        <f t="shared" si="131"/>
        <v>January</v>
      </c>
    </row>
    <row r="1380" spans="1:22" ht="30" x14ac:dyDescent="0.2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8005</v>
      </c>
      <c r="O1380">
        <f t="shared" si="126"/>
        <v>203.35</v>
      </c>
      <c r="P1380">
        <f t="shared" si="127"/>
        <v>30.58</v>
      </c>
      <c r="Q1380" t="s">
        <v>8325</v>
      </c>
      <c r="R1380" t="s">
        <v>8326</v>
      </c>
      <c r="S1380" s="11">
        <f t="shared" si="128"/>
        <v>42568.759374999994</v>
      </c>
      <c r="T1380" s="11">
        <f t="shared" si="129"/>
        <v>42583.759374999994</v>
      </c>
      <c r="U1380" t="str">
        <f t="shared" si="130"/>
        <v>2016</v>
      </c>
      <c r="V1380" t="str">
        <f t="shared" si="131"/>
        <v>July</v>
      </c>
    </row>
    <row r="1381" spans="1:22" ht="45" x14ac:dyDescent="0.2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8005</v>
      </c>
      <c r="O1381">
        <f t="shared" si="126"/>
        <v>111.6</v>
      </c>
      <c r="P1381">
        <f t="shared" si="127"/>
        <v>73.91</v>
      </c>
      <c r="Q1381" t="s">
        <v>8325</v>
      </c>
      <c r="R1381" t="s">
        <v>8326</v>
      </c>
      <c r="S1381" s="11">
        <f t="shared" si="128"/>
        <v>42130.491620370376</v>
      </c>
      <c r="T1381" s="11">
        <f t="shared" si="129"/>
        <v>42160.491620370376</v>
      </c>
      <c r="U1381" t="str">
        <f t="shared" si="130"/>
        <v>2015</v>
      </c>
      <c r="V1381" t="str">
        <f t="shared" si="131"/>
        <v>May</v>
      </c>
    </row>
    <row r="1382" spans="1:22" ht="45" x14ac:dyDescent="0.2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8005</v>
      </c>
      <c r="O1382">
        <f t="shared" si="126"/>
        <v>424</v>
      </c>
      <c r="P1382">
        <f t="shared" si="127"/>
        <v>21.2</v>
      </c>
      <c r="Q1382" t="s">
        <v>8325</v>
      </c>
      <c r="R1382" t="s">
        <v>8326</v>
      </c>
      <c r="S1382" s="11">
        <f t="shared" si="128"/>
        <v>42141.762800925921</v>
      </c>
      <c r="T1382" s="11">
        <f t="shared" si="129"/>
        <v>42164.083333333328</v>
      </c>
      <c r="U1382" t="str">
        <f t="shared" si="130"/>
        <v>2015</v>
      </c>
      <c r="V1382" t="str">
        <f t="shared" si="131"/>
        <v>May</v>
      </c>
    </row>
    <row r="1383" spans="1:22" ht="75" x14ac:dyDescent="0.2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8005</v>
      </c>
      <c r="O1383">
        <f t="shared" si="126"/>
        <v>107.1</v>
      </c>
      <c r="P1383">
        <f t="shared" si="127"/>
        <v>73.36</v>
      </c>
      <c r="Q1383" t="s">
        <v>8325</v>
      </c>
      <c r="R1383" t="s">
        <v>8326</v>
      </c>
      <c r="S1383" s="11">
        <f t="shared" si="128"/>
        <v>42703.214409722219</v>
      </c>
      <c r="T1383" s="11">
        <f t="shared" si="129"/>
        <v>42733.214409722219</v>
      </c>
      <c r="U1383" t="str">
        <f t="shared" si="130"/>
        <v>2016</v>
      </c>
      <c r="V1383" t="str">
        <f t="shared" si="131"/>
        <v>November</v>
      </c>
    </row>
    <row r="1384" spans="1:22" ht="60" x14ac:dyDescent="0.2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8005</v>
      </c>
      <c r="O1384">
        <f t="shared" si="126"/>
        <v>104.36</v>
      </c>
      <c r="P1384">
        <f t="shared" si="127"/>
        <v>56.41</v>
      </c>
      <c r="Q1384" t="s">
        <v>8325</v>
      </c>
      <c r="R1384" t="s">
        <v>8326</v>
      </c>
      <c r="S1384" s="11">
        <f t="shared" si="128"/>
        <v>41370.800185185188</v>
      </c>
      <c r="T1384" s="11">
        <f t="shared" si="129"/>
        <v>41400.800185185188</v>
      </c>
      <c r="U1384" t="str">
        <f t="shared" si="130"/>
        <v>2013</v>
      </c>
      <c r="V1384" t="str">
        <f t="shared" si="131"/>
        <v>April</v>
      </c>
    </row>
    <row r="1385" spans="1:22" ht="75" x14ac:dyDescent="0.2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8005</v>
      </c>
      <c r="O1385">
        <f t="shared" si="126"/>
        <v>212.41</v>
      </c>
      <c r="P1385">
        <f t="shared" si="127"/>
        <v>50.25</v>
      </c>
      <c r="Q1385" t="s">
        <v>8325</v>
      </c>
      <c r="R1385" t="s">
        <v>8326</v>
      </c>
      <c r="S1385" s="11">
        <f t="shared" si="128"/>
        <v>42707.074976851851</v>
      </c>
      <c r="T1385" s="11">
        <f t="shared" si="129"/>
        <v>42727.074976851851</v>
      </c>
      <c r="U1385" t="str">
        <f t="shared" si="130"/>
        <v>2016</v>
      </c>
      <c r="V1385" t="str">
        <f t="shared" si="131"/>
        <v>December</v>
      </c>
    </row>
    <row r="1386" spans="1:22" ht="75" x14ac:dyDescent="0.2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8005</v>
      </c>
      <c r="O1386">
        <f t="shared" si="126"/>
        <v>124.09</v>
      </c>
      <c r="P1386">
        <f t="shared" si="127"/>
        <v>68.94</v>
      </c>
      <c r="Q1386" t="s">
        <v>8325</v>
      </c>
      <c r="R1386" t="s">
        <v>8326</v>
      </c>
      <c r="S1386" s="11">
        <f t="shared" si="128"/>
        <v>42160.735208333332</v>
      </c>
      <c r="T1386" s="11">
        <f t="shared" si="129"/>
        <v>42190.735208333332</v>
      </c>
      <c r="U1386" t="str">
        <f t="shared" si="130"/>
        <v>2015</v>
      </c>
      <c r="V1386" t="str">
        <f t="shared" si="131"/>
        <v>June</v>
      </c>
    </row>
    <row r="1387" spans="1:22" ht="60" x14ac:dyDescent="0.2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8005</v>
      </c>
      <c r="O1387">
        <f t="shared" si="126"/>
        <v>110.41</v>
      </c>
      <c r="P1387">
        <f t="shared" si="127"/>
        <v>65.91</v>
      </c>
      <c r="Q1387" t="s">
        <v>8325</v>
      </c>
      <c r="R1387" t="s">
        <v>8326</v>
      </c>
      <c r="S1387" s="11">
        <f t="shared" si="128"/>
        <v>42433.688900462963</v>
      </c>
      <c r="T1387" s="11">
        <f t="shared" si="129"/>
        <v>42489.507638888885</v>
      </c>
      <c r="U1387" t="str">
        <f t="shared" si="130"/>
        <v>2016</v>
      </c>
      <c r="V1387" t="str">
        <f t="shared" si="131"/>
        <v>March</v>
      </c>
    </row>
    <row r="1388" spans="1:22" ht="45" x14ac:dyDescent="0.2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8005</v>
      </c>
      <c r="O1388">
        <f t="shared" si="126"/>
        <v>218.75</v>
      </c>
      <c r="P1388">
        <f t="shared" si="127"/>
        <v>62.5</v>
      </c>
      <c r="Q1388" t="s">
        <v>8325</v>
      </c>
      <c r="R1388" t="s">
        <v>8326</v>
      </c>
      <c r="S1388" s="11">
        <f t="shared" si="128"/>
        <v>42184.646863425922</v>
      </c>
      <c r="T1388" s="11">
        <f t="shared" si="129"/>
        <v>42214.646863425922</v>
      </c>
      <c r="U1388" t="str">
        <f t="shared" si="130"/>
        <v>2015</v>
      </c>
      <c r="V1388" t="str">
        <f t="shared" si="131"/>
        <v>June</v>
      </c>
    </row>
    <row r="1389" spans="1:22" ht="75" x14ac:dyDescent="0.2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8005</v>
      </c>
      <c r="O1389">
        <f t="shared" si="126"/>
        <v>136.63</v>
      </c>
      <c r="P1389">
        <f t="shared" si="127"/>
        <v>70.06</v>
      </c>
      <c r="Q1389" t="s">
        <v>8325</v>
      </c>
      <c r="R1389" t="s">
        <v>8326</v>
      </c>
      <c r="S1389" s="11">
        <f t="shared" si="128"/>
        <v>42126.92123842593</v>
      </c>
      <c r="T1389" s="11">
        <f t="shared" si="129"/>
        <v>42158.1875</v>
      </c>
      <c r="U1389" t="str">
        <f t="shared" si="130"/>
        <v>2015</v>
      </c>
      <c r="V1389" t="str">
        <f t="shared" si="131"/>
        <v>May</v>
      </c>
    </row>
    <row r="1390" spans="1:22" ht="75" x14ac:dyDescent="0.2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8005</v>
      </c>
      <c r="O1390">
        <f t="shared" si="126"/>
        <v>134.81</v>
      </c>
      <c r="P1390">
        <f t="shared" si="127"/>
        <v>60.18</v>
      </c>
      <c r="Q1390" t="s">
        <v>8325</v>
      </c>
      <c r="R1390" t="s">
        <v>8326</v>
      </c>
      <c r="S1390" s="11">
        <f t="shared" si="128"/>
        <v>42634.614780092597</v>
      </c>
      <c r="T1390" s="11">
        <f t="shared" si="129"/>
        <v>42660.676388888889</v>
      </c>
      <c r="U1390" t="str">
        <f t="shared" si="130"/>
        <v>2016</v>
      </c>
      <c r="V1390" t="str">
        <f t="shared" si="131"/>
        <v>September</v>
      </c>
    </row>
    <row r="1391" spans="1:22" ht="45" x14ac:dyDescent="0.2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8005</v>
      </c>
      <c r="O1391">
        <f t="shared" si="126"/>
        <v>145.4</v>
      </c>
      <c r="P1391">
        <f t="shared" si="127"/>
        <v>21.38</v>
      </c>
      <c r="Q1391" t="s">
        <v>8325</v>
      </c>
      <c r="R1391" t="s">
        <v>8326</v>
      </c>
      <c r="S1391" s="11">
        <f t="shared" si="128"/>
        <v>42565.480983796297</v>
      </c>
      <c r="T1391" s="11">
        <f t="shared" si="129"/>
        <v>42595.480983796297</v>
      </c>
      <c r="U1391" t="str">
        <f t="shared" si="130"/>
        <v>2016</v>
      </c>
      <c r="V1391" t="str">
        <f t="shared" si="131"/>
        <v>July</v>
      </c>
    </row>
    <row r="1392" spans="1:22" ht="60" x14ac:dyDescent="0.2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8005</v>
      </c>
      <c r="O1392">
        <f t="shared" si="126"/>
        <v>109.11</v>
      </c>
      <c r="P1392">
        <f t="shared" si="127"/>
        <v>160.79</v>
      </c>
      <c r="Q1392" t="s">
        <v>8325</v>
      </c>
      <c r="R1392" t="s">
        <v>8326</v>
      </c>
      <c r="S1392" s="11">
        <f t="shared" si="128"/>
        <v>42087.803310185183</v>
      </c>
      <c r="T1392" s="11">
        <f t="shared" si="129"/>
        <v>42121.716666666667</v>
      </c>
      <c r="U1392" t="str">
        <f t="shared" si="130"/>
        <v>2015</v>
      </c>
      <c r="V1392" t="str">
        <f t="shared" si="131"/>
        <v>March</v>
      </c>
    </row>
    <row r="1393" spans="1:22" ht="60" x14ac:dyDescent="0.2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8005</v>
      </c>
      <c r="O1393">
        <f t="shared" si="126"/>
        <v>110.2</v>
      </c>
      <c r="P1393">
        <f t="shared" si="127"/>
        <v>42.38</v>
      </c>
      <c r="Q1393" t="s">
        <v>8325</v>
      </c>
      <c r="R1393" t="s">
        <v>8326</v>
      </c>
      <c r="S1393" s="11">
        <f t="shared" si="128"/>
        <v>42193.650671296295</v>
      </c>
      <c r="T1393" s="11">
        <f t="shared" si="129"/>
        <v>42238.207638888889</v>
      </c>
      <c r="U1393" t="str">
        <f t="shared" si="130"/>
        <v>2015</v>
      </c>
      <c r="V1393" t="str">
        <f t="shared" si="131"/>
        <v>July</v>
      </c>
    </row>
    <row r="1394" spans="1:22" ht="60" x14ac:dyDescent="0.2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8005</v>
      </c>
      <c r="O1394">
        <f t="shared" si="126"/>
        <v>113.64</v>
      </c>
      <c r="P1394">
        <f t="shared" si="127"/>
        <v>27.32</v>
      </c>
      <c r="Q1394" t="s">
        <v>8325</v>
      </c>
      <c r="R1394" t="s">
        <v>8326</v>
      </c>
      <c r="S1394" s="11">
        <f t="shared" si="128"/>
        <v>42401.154930555553</v>
      </c>
      <c r="T1394" s="11">
        <f t="shared" si="129"/>
        <v>42432.154930555553</v>
      </c>
      <c r="U1394" t="str">
        <f t="shared" si="130"/>
        <v>2016</v>
      </c>
      <c r="V1394" t="str">
        <f t="shared" si="131"/>
        <v>February</v>
      </c>
    </row>
    <row r="1395" spans="1:22" ht="60" x14ac:dyDescent="0.2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8005</v>
      </c>
      <c r="O1395">
        <f t="shared" si="126"/>
        <v>102.35</v>
      </c>
      <c r="P1395">
        <f t="shared" si="127"/>
        <v>196.83</v>
      </c>
      <c r="Q1395" t="s">
        <v>8325</v>
      </c>
      <c r="R1395" t="s">
        <v>8326</v>
      </c>
      <c r="S1395" s="11">
        <f t="shared" si="128"/>
        <v>42553.681979166664</v>
      </c>
      <c r="T1395" s="11">
        <f t="shared" si="129"/>
        <v>42583.681979166664</v>
      </c>
      <c r="U1395" t="str">
        <f t="shared" si="130"/>
        <v>2016</v>
      </c>
      <c r="V1395" t="str">
        <f t="shared" si="131"/>
        <v>July</v>
      </c>
    </row>
    <row r="1396" spans="1:22" ht="60" x14ac:dyDescent="0.2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8005</v>
      </c>
      <c r="O1396">
        <f t="shared" si="126"/>
        <v>122.13</v>
      </c>
      <c r="P1396">
        <f t="shared" si="127"/>
        <v>53.88</v>
      </c>
      <c r="Q1396" t="s">
        <v>8325</v>
      </c>
      <c r="R1396" t="s">
        <v>8326</v>
      </c>
      <c r="S1396" s="11">
        <f t="shared" si="128"/>
        <v>42752.144976851851</v>
      </c>
      <c r="T1396" s="11">
        <f t="shared" si="129"/>
        <v>42795.125</v>
      </c>
      <c r="U1396" t="str">
        <f t="shared" si="130"/>
        <v>2017</v>
      </c>
      <c r="V1396" t="str">
        <f t="shared" si="131"/>
        <v>January</v>
      </c>
    </row>
    <row r="1397" spans="1:22" ht="30" x14ac:dyDescent="0.2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8005</v>
      </c>
      <c r="O1397">
        <f t="shared" si="126"/>
        <v>111.89</v>
      </c>
      <c r="P1397">
        <f t="shared" si="127"/>
        <v>47.76</v>
      </c>
      <c r="Q1397" t="s">
        <v>8325</v>
      </c>
      <c r="R1397" t="s">
        <v>8326</v>
      </c>
      <c r="S1397" s="11">
        <f t="shared" si="128"/>
        <v>42719.90834490741</v>
      </c>
      <c r="T1397" s="11">
        <f t="shared" si="129"/>
        <v>42749.90834490741</v>
      </c>
      <c r="U1397" t="str">
        <f t="shared" si="130"/>
        <v>2016</v>
      </c>
      <c r="V1397" t="str">
        <f t="shared" si="131"/>
        <v>December</v>
      </c>
    </row>
    <row r="1398" spans="1:22" ht="75" x14ac:dyDescent="0.2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8005</v>
      </c>
      <c r="O1398">
        <f t="shared" si="126"/>
        <v>107.3</v>
      </c>
      <c r="P1398">
        <f t="shared" si="127"/>
        <v>88.19</v>
      </c>
      <c r="Q1398" t="s">
        <v>8325</v>
      </c>
      <c r="R1398" t="s">
        <v>8326</v>
      </c>
      <c r="S1398" s="11">
        <f t="shared" si="128"/>
        <v>42018.99863425926</v>
      </c>
      <c r="T1398" s="11">
        <f t="shared" si="129"/>
        <v>42048.99863425926</v>
      </c>
      <c r="U1398" t="str">
        <f t="shared" si="130"/>
        <v>2015</v>
      </c>
      <c r="V1398" t="str">
        <f t="shared" si="131"/>
        <v>January</v>
      </c>
    </row>
    <row r="1399" spans="1:22" ht="75" x14ac:dyDescent="0.2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8005</v>
      </c>
      <c r="O1399">
        <f t="shared" si="126"/>
        <v>113.85</v>
      </c>
      <c r="P1399">
        <f t="shared" si="127"/>
        <v>72.06</v>
      </c>
      <c r="Q1399" t="s">
        <v>8325</v>
      </c>
      <c r="R1399" t="s">
        <v>8326</v>
      </c>
      <c r="S1399" s="11">
        <f t="shared" si="128"/>
        <v>42640.917939814812</v>
      </c>
      <c r="T1399" s="11">
        <f t="shared" si="129"/>
        <v>42670.888194444444</v>
      </c>
      <c r="U1399" t="str">
        <f t="shared" si="130"/>
        <v>2016</v>
      </c>
      <c r="V1399" t="str">
        <f t="shared" si="131"/>
        <v>September</v>
      </c>
    </row>
    <row r="1400" spans="1:22" ht="60" x14ac:dyDescent="0.2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8005</v>
      </c>
      <c r="O1400">
        <f t="shared" si="126"/>
        <v>109.68</v>
      </c>
      <c r="P1400">
        <f t="shared" si="127"/>
        <v>74.25</v>
      </c>
      <c r="Q1400" t="s">
        <v>8325</v>
      </c>
      <c r="R1400" t="s">
        <v>8326</v>
      </c>
      <c r="S1400" s="11">
        <f t="shared" si="128"/>
        <v>42526.874236111107</v>
      </c>
      <c r="T1400" s="11">
        <f t="shared" si="129"/>
        <v>42556.874236111107</v>
      </c>
      <c r="U1400" t="str">
        <f t="shared" si="130"/>
        <v>2016</v>
      </c>
      <c r="V1400" t="str">
        <f t="shared" si="131"/>
        <v>June</v>
      </c>
    </row>
    <row r="1401" spans="1:22" ht="75" x14ac:dyDescent="0.2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8005</v>
      </c>
      <c r="O1401">
        <f t="shared" si="126"/>
        <v>126.14</v>
      </c>
      <c r="P1401">
        <f t="shared" si="127"/>
        <v>61.7</v>
      </c>
      <c r="Q1401" t="s">
        <v>8325</v>
      </c>
      <c r="R1401" t="s">
        <v>8326</v>
      </c>
      <c r="S1401" s="11">
        <f t="shared" si="128"/>
        <v>41889.004317129627</v>
      </c>
      <c r="T1401" s="11">
        <f t="shared" si="129"/>
        <v>41919.004317129627</v>
      </c>
      <c r="U1401" t="str">
        <f t="shared" si="130"/>
        <v>2014</v>
      </c>
      <c r="V1401" t="str">
        <f t="shared" si="131"/>
        <v>September</v>
      </c>
    </row>
    <row r="1402" spans="1:22" ht="75" x14ac:dyDescent="0.2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8005</v>
      </c>
      <c r="O1402">
        <f t="shared" si="126"/>
        <v>167.43</v>
      </c>
      <c r="P1402">
        <f t="shared" si="127"/>
        <v>17.239999999999998</v>
      </c>
      <c r="Q1402" t="s">
        <v>8325</v>
      </c>
      <c r="R1402" t="s">
        <v>8326</v>
      </c>
      <c r="S1402" s="11">
        <f t="shared" si="128"/>
        <v>42498.341122685189</v>
      </c>
      <c r="T1402" s="11">
        <f t="shared" si="129"/>
        <v>42533.229166666672</v>
      </c>
      <c r="U1402" t="str">
        <f t="shared" si="130"/>
        <v>2016</v>
      </c>
      <c r="V1402" t="str">
        <f t="shared" si="131"/>
        <v>May</v>
      </c>
    </row>
    <row r="1403" spans="1:22" ht="75" x14ac:dyDescent="0.2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8005</v>
      </c>
      <c r="O1403">
        <f t="shared" si="126"/>
        <v>496.52</v>
      </c>
      <c r="P1403">
        <f t="shared" si="127"/>
        <v>51.72</v>
      </c>
      <c r="Q1403" t="s">
        <v>8325</v>
      </c>
      <c r="R1403" t="s">
        <v>8326</v>
      </c>
      <c r="S1403" s="11">
        <f t="shared" si="128"/>
        <v>41399.99622685185</v>
      </c>
      <c r="T1403" s="11">
        <f t="shared" si="129"/>
        <v>41420.99622685185</v>
      </c>
      <c r="U1403" t="str">
        <f t="shared" si="130"/>
        <v>2013</v>
      </c>
      <c r="V1403" t="str">
        <f t="shared" si="131"/>
        <v>May</v>
      </c>
    </row>
    <row r="1404" spans="1:22" ht="75" x14ac:dyDescent="0.2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8005</v>
      </c>
      <c r="O1404">
        <f t="shared" si="126"/>
        <v>109.16</v>
      </c>
      <c r="P1404">
        <f t="shared" si="127"/>
        <v>24.15</v>
      </c>
      <c r="Q1404" t="s">
        <v>8325</v>
      </c>
      <c r="R1404" t="s">
        <v>8326</v>
      </c>
      <c r="S1404" s="11">
        <f t="shared" si="128"/>
        <v>42065.053368055553</v>
      </c>
      <c r="T1404" s="11">
        <f t="shared" si="129"/>
        <v>42125.011701388896</v>
      </c>
      <c r="U1404" t="str">
        <f t="shared" si="130"/>
        <v>2015</v>
      </c>
      <c r="V1404" t="str">
        <f t="shared" si="131"/>
        <v>March</v>
      </c>
    </row>
    <row r="1405" spans="1:22" ht="90" x14ac:dyDescent="0.2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8005</v>
      </c>
      <c r="O1405">
        <f t="shared" si="126"/>
        <v>102.58</v>
      </c>
      <c r="P1405">
        <f t="shared" si="127"/>
        <v>62.17</v>
      </c>
      <c r="Q1405" t="s">
        <v>8325</v>
      </c>
      <c r="R1405" t="s">
        <v>8326</v>
      </c>
      <c r="S1405" s="11">
        <f t="shared" si="128"/>
        <v>41451.062905092593</v>
      </c>
      <c r="T1405" s="11">
        <f t="shared" si="129"/>
        <v>41481.062905092593</v>
      </c>
      <c r="U1405" t="str">
        <f t="shared" si="130"/>
        <v>2013</v>
      </c>
      <c r="V1405" t="str">
        <f t="shared" si="131"/>
        <v>June</v>
      </c>
    </row>
    <row r="1406" spans="1:22" ht="75" x14ac:dyDescent="0.2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8016</v>
      </c>
      <c r="O1406">
        <f t="shared" si="126"/>
        <v>1.66</v>
      </c>
      <c r="P1406">
        <f t="shared" si="127"/>
        <v>48.2</v>
      </c>
      <c r="Q1406" t="s">
        <v>8322</v>
      </c>
      <c r="R1406" t="s">
        <v>8341</v>
      </c>
      <c r="S1406" s="11">
        <f t="shared" si="128"/>
        <v>42032.510243055556</v>
      </c>
      <c r="T1406" s="11">
        <f t="shared" si="129"/>
        <v>42057.510243055556</v>
      </c>
      <c r="U1406" t="str">
        <f t="shared" si="130"/>
        <v>2015</v>
      </c>
      <c r="V1406" t="str">
        <f t="shared" si="131"/>
        <v>January</v>
      </c>
    </row>
    <row r="1407" spans="1:22" ht="45" x14ac:dyDescent="0.2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8016</v>
      </c>
      <c r="O1407">
        <f t="shared" si="126"/>
        <v>0.42</v>
      </c>
      <c r="P1407">
        <f t="shared" si="127"/>
        <v>6.18</v>
      </c>
      <c r="Q1407" t="s">
        <v>8322</v>
      </c>
      <c r="R1407" t="s">
        <v>8341</v>
      </c>
      <c r="S1407" s="11">
        <f t="shared" si="128"/>
        <v>41941.680567129632</v>
      </c>
      <c r="T1407" s="11">
        <f t="shared" si="129"/>
        <v>41971.722233796296</v>
      </c>
      <c r="U1407" t="str">
        <f t="shared" si="130"/>
        <v>2014</v>
      </c>
      <c r="V1407" t="str">
        <f t="shared" si="131"/>
        <v>October</v>
      </c>
    </row>
    <row r="1408" spans="1:22" ht="45" x14ac:dyDescent="0.2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8016</v>
      </c>
      <c r="O1408">
        <f t="shared" si="126"/>
        <v>0.13</v>
      </c>
      <c r="P1408">
        <f t="shared" si="127"/>
        <v>5</v>
      </c>
      <c r="Q1408" t="s">
        <v>8322</v>
      </c>
      <c r="R1408" t="s">
        <v>8341</v>
      </c>
      <c r="S1408" s="11">
        <f t="shared" si="128"/>
        <v>42297.432951388888</v>
      </c>
      <c r="T1408" s="11">
        <f t="shared" si="129"/>
        <v>42350.416666666672</v>
      </c>
      <c r="U1408" t="str">
        <f t="shared" si="130"/>
        <v>2015</v>
      </c>
      <c r="V1408" t="str">
        <f t="shared" si="131"/>
        <v>October</v>
      </c>
    </row>
    <row r="1409" spans="1:22" ht="60" x14ac:dyDescent="0.2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8016</v>
      </c>
      <c r="O1409">
        <f t="shared" si="126"/>
        <v>0.5</v>
      </c>
      <c r="P1409">
        <f t="shared" si="127"/>
        <v>7.5</v>
      </c>
      <c r="Q1409" t="s">
        <v>8322</v>
      </c>
      <c r="R1409" t="s">
        <v>8341</v>
      </c>
      <c r="S1409" s="11">
        <f t="shared" si="128"/>
        <v>41838.536782407406</v>
      </c>
      <c r="T1409" s="11">
        <f t="shared" si="129"/>
        <v>41863.536782407406</v>
      </c>
      <c r="U1409" t="str">
        <f t="shared" si="130"/>
        <v>2014</v>
      </c>
      <c r="V1409" t="str">
        <f t="shared" si="131"/>
        <v>July</v>
      </c>
    </row>
    <row r="1410" spans="1:22" ht="75" x14ac:dyDescent="0.2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8016</v>
      </c>
      <c r="O1410">
        <f t="shared" si="126"/>
        <v>7.2</v>
      </c>
      <c r="P1410">
        <f t="shared" si="127"/>
        <v>12</v>
      </c>
      <c r="Q1410" t="s">
        <v>8322</v>
      </c>
      <c r="R1410" t="s">
        <v>8341</v>
      </c>
      <c r="S1410" s="11">
        <f t="shared" si="128"/>
        <v>42291.872175925921</v>
      </c>
      <c r="T1410" s="11">
        <f t="shared" si="129"/>
        <v>42321.913842592592</v>
      </c>
      <c r="U1410" t="str">
        <f t="shared" si="130"/>
        <v>2015</v>
      </c>
      <c r="V1410" t="str">
        <f t="shared" si="131"/>
        <v>October</v>
      </c>
    </row>
    <row r="1411" spans="1:22" ht="60" x14ac:dyDescent="0.2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8016</v>
      </c>
      <c r="O1411">
        <f t="shared" ref="O1411:O1474" si="132">ROUND((E1411/D1411)*100,2)</f>
        <v>0</v>
      </c>
      <c r="P1411">
        <f t="shared" ref="P1411:P1474" si="133">IF(L1411&gt;0,ROUND(E1411/L1411,2),0)</f>
        <v>0</v>
      </c>
      <c r="Q1411" t="s">
        <v>8322</v>
      </c>
      <c r="R1411" t="s">
        <v>8341</v>
      </c>
      <c r="S1411" s="11">
        <f t="shared" ref="S1411:S1474" si="134">(((J1411/60)/60)/24)+DATE(1970,1,1)</f>
        <v>41945.133506944447</v>
      </c>
      <c r="T1411" s="11">
        <f t="shared" ref="T1411:T1474" si="135">(((I1411/60)/60)/24)+DATE(1970,1,1)</f>
        <v>42005.175173611111</v>
      </c>
      <c r="U1411" t="str">
        <f t="shared" ref="U1411:U1474" si="136">TEXT(S1411,"yyyy")</f>
        <v>2014</v>
      </c>
      <c r="V1411" t="str">
        <f t="shared" ref="V1411:V1474" si="137">TEXT(S1411,"mmmm")</f>
        <v>November</v>
      </c>
    </row>
    <row r="1412" spans="1:22" ht="75" x14ac:dyDescent="0.2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8016</v>
      </c>
      <c r="O1412">
        <f t="shared" si="132"/>
        <v>0.02</v>
      </c>
      <c r="P1412">
        <f t="shared" si="133"/>
        <v>1</v>
      </c>
      <c r="Q1412" t="s">
        <v>8322</v>
      </c>
      <c r="R1412" t="s">
        <v>8341</v>
      </c>
      <c r="S1412" s="11">
        <f t="shared" si="134"/>
        <v>42479.318518518514</v>
      </c>
      <c r="T1412" s="11">
        <f t="shared" si="135"/>
        <v>42524.318518518514</v>
      </c>
      <c r="U1412" t="str">
        <f t="shared" si="136"/>
        <v>2016</v>
      </c>
      <c r="V1412" t="str">
        <f t="shared" si="137"/>
        <v>April</v>
      </c>
    </row>
    <row r="1413" spans="1:22" ht="75" x14ac:dyDescent="0.2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8016</v>
      </c>
      <c r="O1413">
        <f t="shared" si="132"/>
        <v>0.23</v>
      </c>
      <c r="P1413">
        <f t="shared" si="133"/>
        <v>2.33</v>
      </c>
      <c r="Q1413" t="s">
        <v>8322</v>
      </c>
      <c r="R1413" t="s">
        <v>8341</v>
      </c>
      <c r="S1413" s="11">
        <f t="shared" si="134"/>
        <v>42013.059027777781</v>
      </c>
      <c r="T1413" s="11">
        <f t="shared" si="135"/>
        <v>42041.059027777781</v>
      </c>
      <c r="U1413" t="str">
        <f t="shared" si="136"/>
        <v>2015</v>
      </c>
      <c r="V1413" t="str">
        <f t="shared" si="137"/>
        <v>January</v>
      </c>
    </row>
    <row r="1414" spans="1:22" ht="75" x14ac:dyDescent="0.2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8016</v>
      </c>
      <c r="O1414">
        <f t="shared" si="132"/>
        <v>4.57</v>
      </c>
      <c r="P1414">
        <f t="shared" si="133"/>
        <v>24.62</v>
      </c>
      <c r="Q1414" t="s">
        <v>8322</v>
      </c>
      <c r="R1414" t="s">
        <v>8341</v>
      </c>
      <c r="S1414" s="11">
        <f t="shared" si="134"/>
        <v>41947.063645833332</v>
      </c>
      <c r="T1414" s="11">
        <f t="shared" si="135"/>
        <v>41977.063645833332</v>
      </c>
      <c r="U1414" t="str">
        <f t="shared" si="136"/>
        <v>2014</v>
      </c>
      <c r="V1414" t="str">
        <f t="shared" si="137"/>
        <v>November</v>
      </c>
    </row>
    <row r="1415" spans="1:22" ht="75" x14ac:dyDescent="0.2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8016</v>
      </c>
      <c r="O1415">
        <f t="shared" si="132"/>
        <v>5</v>
      </c>
      <c r="P1415">
        <f t="shared" si="133"/>
        <v>100</v>
      </c>
      <c r="Q1415" t="s">
        <v>8322</v>
      </c>
      <c r="R1415" t="s">
        <v>8341</v>
      </c>
      <c r="S1415" s="11">
        <f t="shared" si="134"/>
        <v>42360.437152777777</v>
      </c>
      <c r="T1415" s="11">
        <f t="shared" si="135"/>
        <v>42420.437152777777</v>
      </c>
      <c r="U1415" t="str">
        <f t="shared" si="136"/>
        <v>2015</v>
      </c>
      <c r="V1415" t="str">
        <f t="shared" si="137"/>
        <v>December</v>
      </c>
    </row>
    <row r="1416" spans="1:22" ht="75" x14ac:dyDescent="0.2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8016</v>
      </c>
      <c r="O1416">
        <f t="shared" si="132"/>
        <v>0.2</v>
      </c>
      <c r="P1416">
        <f t="shared" si="133"/>
        <v>1</v>
      </c>
      <c r="Q1416" t="s">
        <v>8322</v>
      </c>
      <c r="R1416" t="s">
        <v>8341</v>
      </c>
      <c r="S1416" s="11">
        <f t="shared" si="134"/>
        <v>42708.25309027778</v>
      </c>
      <c r="T1416" s="11">
        <f t="shared" si="135"/>
        <v>42738.25309027778</v>
      </c>
      <c r="U1416" t="str">
        <f t="shared" si="136"/>
        <v>2016</v>
      </c>
      <c r="V1416" t="str">
        <f t="shared" si="137"/>
        <v>December</v>
      </c>
    </row>
    <row r="1417" spans="1:22" ht="75" x14ac:dyDescent="0.2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8016</v>
      </c>
      <c r="O1417">
        <f t="shared" si="132"/>
        <v>18.18</v>
      </c>
      <c r="P1417">
        <f t="shared" si="133"/>
        <v>88.89</v>
      </c>
      <c r="Q1417" t="s">
        <v>8322</v>
      </c>
      <c r="R1417" t="s">
        <v>8341</v>
      </c>
      <c r="S1417" s="11">
        <f t="shared" si="134"/>
        <v>42192.675821759258</v>
      </c>
      <c r="T1417" s="11">
        <f t="shared" si="135"/>
        <v>42232.675821759258</v>
      </c>
      <c r="U1417" t="str">
        <f t="shared" si="136"/>
        <v>2015</v>
      </c>
      <c r="V1417" t="str">
        <f t="shared" si="137"/>
        <v>July</v>
      </c>
    </row>
    <row r="1418" spans="1:22" ht="75" x14ac:dyDescent="0.2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8016</v>
      </c>
      <c r="O1418">
        <f t="shared" si="132"/>
        <v>0</v>
      </c>
      <c r="P1418">
        <f t="shared" si="133"/>
        <v>0</v>
      </c>
      <c r="Q1418" t="s">
        <v>8322</v>
      </c>
      <c r="R1418" t="s">
        <v>8341</v>
      </c>
      <c r="S1418" s="11">
        <f t="shared" si="134"/>
        <v>42299.926145833335</v>
      </c>
      <c r="T1418" s="11">
        <f t="shared" si="135"/>
        <v>42329.967812499999</v>
      </c>
      <c r="U1418" t="str">
        <f t="shared" si="136"/>
        <v>2015</v>
      </c>
      <c r="V1418" t="str">
        <f t="shared" si="137"/>
        <v>October</v>
      </c>
    </row>
    <row r="1419" spans="1:22" ht="75" x14ac:dyDescent="0.2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8016</v>
      </c>
      <c r="O1419">
        <f t="shared" si="132"/>
        <v>1.22</v>
      </c>
      <c r="P1419">
        <f t="shared" si="133"/>
        <v>27.5</v>
      </c>
      <c r="Q1419" t="s">
        <v>8322</v>
      </c>
      <c r="R1419" t="s">
        <v>8341</v>
      </c>
      <c r="S1419" s="11">
        <f t="shared" si="134"/>
        <v>42232.15016203704</v>
      </c>
      <c r="T1419" s="11">
        <f t="shared" si="135"/>
        <v>42262.465972222228</v>
      </c>
      <c r="U1419" t="str">
        <f t="shared" si="136"/>
        <v>2015</v>
      </c>
      <c r="V1419" t="str">
        <f t="shared" si="137"/>
        <v>August</v>
      </c>
    </row>
    <row r="1420" spans="1:22" ht="75" x14ac:dyDescent="0.2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8016</v>
      </c>
      <c r="O1420">
        <f t="shared" si="132"/>
        <v>0.2</v>
      </c>
      <c r="P1420">
        <f t="shared" si="133"/>
        <v>6</v>
      </c>
      <c r="Q1420" t="s">
        <v>8322</v>
      </c>
      <c r="R1420" t="s">
        <v>8341</v>
      </c>
      <c r="S1420" s="11">
        <f t="shared" si="134"/>
        <v>42395.456412037034</v>
      </c>
      <c r="T1420" s="11">
        <f t="shared" si="135"/>
        <v>42425.456412037034</v>
      </c>
      <c r="U1420" t="str">
        <f t="shared" si="136"/>
        <v>2016</v>
      </c>
      <c r="V1420" t="str">
        <f t="shared" si="137"/>
        <v>January</v>
      </c>
    </row>
    <row r="1421" spans="1:22" ht="75" x14ac:dyDescent="0.2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8016</v>
      </c>
      <c r="O1421">
        <f t="shared" si="132"/>
        <v>7.06</v>
      </c>
      <c r="P1421">
        <f t="shared" si="133"/>
        <v>44.5</v>
      </c>
      <c r="Q1421" t="s">
        <v>8322</v>
      </c>
      <c r="R1421" t="s">
        <v>8341</v>
      </c>
      <c r="S1421" s="11">
        <f t="shared" si="134"/>
        <v>42622.456238425926</v>
      </c>
      <c r="T1421" s="11">
        <f t="shared" si="135"/>
        <v>42652.456238425926</v>
      </c>
      <c r="U1421" t="str">
        <f t="shared" si="136"/>
        <v>2016</v>
      </c>
      <c r="V1421" t="str">
        <f t="shared" si="137"/>
        <v>September</v>
      </c>
    </row>
    <row r="1422" spans="1:22" ht="60" x14ac:dyDescent="0.2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8016</v>
      </c>
      <c r="O1422">
        <f t="shared" si="132"/>
        <v>2.73</v>
      </c>
      <c r="P1422">
        <f t="shared" si="133"/>
        <v>1</v>
      </c>
      <c r="Q1422" t="s">
        <v>8322</v>
      </c>
      <c r="R1422" t="s">
        <v>8341</v>
      </c>
      <c r="S1422" s="11">
        <f t="shared" si="134"/>
        <v>42524.667662037042</v>
      </c>
      <c r="T1422" s="11">
        <f t="shared" si="135"/>
        <v>42549.667662037042</v>
      </c>
      <c r="U1422" t="str">
        <f t="shared" si="136"/>
        <v>2016</v>
      </c>
      <c r="V1422" t="str">
        <f t="shared" si="137"/>
        <v>June</v>
      </c>
    </row>
    <row r="1423" spans="1:22" ht="90" x14ac:dyDescent="0.2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8016</v>
      </c>
      <c r="O1423">
        <f t="shared" si="132"/>
        <v>0.1</v>
      </c>
      <c r="P1423">
        <f t="shared" si="133"/>
        <v>100</v>
      </c>
      <c r="Q1423" t="s">
        <v>8322</v>
      </c>
      <c r="R1423" t="s">
        <v>8341</v>
      </c>
      <c r="S1423" s="11">
        <f t="shared" si="134"/>
        <v>42013.915613425925</v>
      </c>
      <c r="T1423" s="11">
        <f t="shared" si="135"/>
        <v>42043.915613425925</v>
      </c>
      <c r="U1423" t="str">
        <f t="shared" si="136"/>
        <v>2015</v>
      </c>
      <c r="V1423" t="str">
        <f t="shared" si="137"/>
        <v>January</v>
      </c>
    </row>
    <row r="1424" spans="1:22" ht="75" x14ac:dyDescent="0.2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8016</v>
      </c>
      <c r="O1424">
        <f t="shared" si="132"/>
        <v>0.1</v>
      </c>
      <c r="P1424">
        <f t="shared" si="133"/>
        <v>13</v>
      </c>
      <c r="Q1424" t="s">
        <v>8322</v>
      </c>
      <c r="R1424" t="s">
        <v>8341</v>
      </c>
      <c r="S1424" s="11">
        <f t="shared" si="134"/>
        <v>42604.239629629628</v>
      </c>
      <c r="T1424" s="11">
        <f t="shared" si="135"/>
        <v>42634.239629629628</v>
      </c>
      <c r="U1424" t="str">
        <f t="shared" si="136"/>
        <v>2016</v>
      </c>
      <c r="V1424" t="str">
        <f t="shared" si="137"/>
        <v>August</v>
      </c>
    </row>
    <row r="1425" spans="1:22" ht="75" x14ac:dyDescent="0.2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8016</v>
      </c>
      <c r="O1425">
        <f t="shared" si="132"/>
        <v>0.33</v>
      </c>
      <c r="P1425">
        <f t="shared" si="133"/>
        <v>100</v>
      </c>
      <c r="Q1425" t="s">
        <v>8322</v>
      </c>
      <c r="R1425" t="s">
        <v>8341</v>
      </c>
      <c r="S1425" s="11">
        <f t="shared" si="134"/>
        <v>42340.360312500001</v>
      </c>
      <c r="T1425" s="11">
        <f t="shared" si="135"/>
        <v>42370.360312500001</v>
      </c>
      <c r="U1425" t="str">
        <f t="shared" si="136"/>
        <v>2015</v>
      </c>
      <c r="V1425" t="str">
        <f t="shared" si="137"/>
        <v>December</v>
      </c>
    </row>
    <row r="1426" spans="1:22" ht="60" x14ac:dyDescent="0.2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8016</v>
      </c>
      <c r="O1426">
        <f t="shared" si="132"/>
        <v>20.36</v>
      </c>
      <c r="P1426">
        <f t="shared" si="133"/>
        <v>109.07</v>
      </c>
      <c r="Q1426" t="s">
        <v>8322</v>
      </c>
      <c r="R1426" t="s">
        <v>8341</v>
      </c>
      <c r="S1426" s="11">
        <f t="shared" si="134"/>
        <v>42676.717615740738</v>
      </c>
      <c r="T1426" s="11">
        <f t="shared" si="135"/>
        <v>42689.759282407409</v>
      </c>
      <c r="U1426" t="str">
        <f t="shared" si="136"/>
        <v>2016</v>
      </c>
      <c r="V1426" t="str">
        <f t="shared" si="137"/>
        <v>November</v>
      </c>
    </row>
    <row r="1427" spans="1:22" ht="75" x14ac:dyDescent="0.2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8016</v>
      </c>
      <c r="O1427">
        <f t="shared" si="132"/>
        <v>0</v>
      </c>
      <c r="P1427">
        <f t="shared" si="133"/>
        <v>0</v>
      </c>
      <c r="Q1427" t="s">
        <v>8322</v>
      </c>
      <c r="R1427" t="s">
        <v>8341</v>
      </c>
      <c r="S1427" s="11">
        <f t="shared" si="134"/>
        <v>42093.131469907406</v>
      </c>
      <c r="T1427" s="11">
        <f t="shared" si="135"/>
        <v>42123.131469907406</v>
      </c>
      <c r="U1427" t="str">
        <f t="shared" si="136"/>
        <v>2015</v>
      </c>
      <c r="V1427" t="str">
        <f t="shared" si="137"/>
        <v>March</v>
      </c>
    </row>
    <row r="1428" spans="1:22" ht="75" x14ac:dyDescent="0.2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8016</v>
      </c>
      <c r="O1428">
        <f t="shared" si="132"/>
        <v>0</v>
      </c>
      <c r="P1428">
        <f t="shared" si="133"/>
        <v>0</v>
      </c>
      <c r="Q1428" t="s">
        <v>8322</v>
      </c>
      <c r="R1428" t="s">
        <v>8341</v>
      </c>
      <c r="S1428" s="11">
        <f t="shared" si="134"/>
        <v>42180.390277777777</v>
      </c>
      <c r="T1428" s="11">
        <f t="shared" si="135"/>
        <v>42240.390277777777</v>
      </c>
      <c r="U1428" t="str">
        <f t="shared" si="136"/>
        <v>2015</v>
      </c>
      <c r="V1428" t="str">
        <f t="shared" si="137"/>
        <v>June</v>
      </c>
    </row>
    <row r="1429" spans="1:22" ht="75" x14ac:dyDescent="0.2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8016</v>
      </c>
      <c r="O1429">
        <f t="shared" si="132"/>
        <v>8.3800000000000008</v>
      </c>
      <c r="P1429">
        <f t="shared" si="133"/>
        <v>104.75</v>
      </c>
      <c r="Q1429" t="s">
        <v>8322</v>
      </c>
      <c r="R1429" t="s">
        <v>8341</v>
      </c>
      <c r="S1429" s="11">
        <f t="shared" si="134"/>
        <v>42601.851678240739</v>
      </c>
      <c r="T1429" s="11">
        <f t="shared" si="135"/>
        <v>42631.851678240739</v>
      </c>
      <c r="U1429" t="str">
        <f t="shared" si="136"/>
        <v>2016</v>
      </c>
      <c r="V1429" t="str">
        <f t="shared" si="137"/>
        <v>August</v>
      </c>
    </row>
    <row r="1430" spans="1:22" ht="75" x14ac:dyDescent="0.2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8016</v>
      </c>
      <c r="O1430">
        <f t="shared" si="132"/>
        <v>4.5</v>
      </c>
      <c r="P1430">
        <f t="shared" si="133"/>
        <v>15</v>
      </c>
      <c r="Q1430" t="s">
        <v>8322</v>
      </c>
      <c r="R1430" t="s">
        <v>8341</v>
      </c>
      <c r="S1430" s="11">
        <f t="shared" si="134"/>
        <v>42432.379826388889</v>
      </c>
      <c r="T1430" s="11">
        <f t="shared" si="135"/>
        <v>42462.338159722218</v>
      </c>
      <c r="U1430" t="str">
        <f t="shared" si="136"/>
        <v>2016</v>
      </c>
      <c r="V1430" t="str">
        <f t="shared" si="137"/>
        <v>March</v>
      </c>
    </row>
    <row r="1431" spans="1:22" ht="60" x14ac:dyDescent="0.2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8016</v>
      </c>
      <c r="O1431">
        <f t="shared" si="132"/>
        <v>0</v>
      </c>
      <c r="P1431">
        <f t="shared" si="133"/>
        <v>0</v>
      </c>
      <c r="Q1431" t="s">
        <v>8322</v>
      </c>
      <c r="R1431" t="s">
        <v>8341</v>
      </c>
      <c r="S1431" s="11">
        <f t="shared" si="134"/>
        <v>42074.060671296291</v>
      </c>
      <c r="T1431" s="11">
        <f t="shared" si="135"/>
        <v>42104.060671296291</v>
      </c>
      <c r="U1431" t="str">
        <f t="shared" si="136"/>
        <v>2015</v>
      </c>
      <c r="V1431" t="str">
        <f t="shared" si="137"/>
        <v>March</v>
      </c>
    </row>
    <row r="1432" spans="1:22" ht="60" x14ac:dyDescent="0.2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8016</v>
      </c>
      <c r="O1432">
        <f t="shared" si="132"/>
        <v>8.06</v>
      </c>
      <c r="P1432">
        <f t="shared" si="133"/>
        <v>80.599999999999994</v>
      </c>
      <c r="Q1432" t="s">
        <v>8322</v>
      </c>
      <c r="R1432" t="s">
        <v>8341</v>
      </c>
      <c r="S1432" s="11">
        <f t="shared" si="134"/>
        <v>41961.813518518517</v>
      </c>
      <c r="T1432" s="11">
        <f t="shared" si="135"/>
        <v>41992.813518518517</v>
      </c>
      <c r="U1432" t="str">
        <f t="shared" si="136"/>
        <v>2014</v>
      </c>
      <c r="V1432" t="str">
        <f t="shared" si="137"/>
        <v>November</v>
      </c>
    </row>
    <row r="1433" spans="1:22" ht="75" x14ac:dyDescent="0.2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8016</v>
      </c>
      <c r="O1433">
        <f t="shared" si="132"/>
        <v>31.95</v>
      </c>
      <c r="P1433">
        <f t="shared" si="133"/>
        <v>115.55</v>
      </c>
      <c r="Q1433" t="s">
        <v>8322</v>
      </c>
      <c r="R1433" t="s">
        <v>8341</v>
      </c>
      <c r="S1433" s="11">
        <f t="shared" si="134"/>
        <v>42304.210833333331</v>
      </c>
      <c r="T1433" s="11">
        <f t="shared" si="135"/>
        <v>42334.252500000002</v>
      </c>
      <c r="U1433" t="str">
        <f t="shared" si="136"/>
        <v>2015</v>
      </c>
      <c r="V1433" t="str">
        <f t="shared" si="137"/>
        <v>October</v>
      </c>
    </row>
    <row r="1434" spans="1:22" ht="75" x14ac:dyDescent="0.2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8016</v>
      </c>
      <c r="O1434">
        <f t="shared" si="132"/>
        <v>0</v>
      </c>
      <c r="P1434">
        <f t="shared" si="133"/>
        <v>0</v>
      </c>
      <c r="Q1434" t="s">
        <v>8322</v>
      </c>
      <c r="R1434" t="s">
        <v>8341</v>
      </c>
      <c r="S1434" s="11">
        <f t="shared" si="134"/>
        <v>42175.780416666668</v>
      </c>
      <c r="T1434" s="11">
        <f t="shared" si="135"/>
        <v>42205.780416666668</v>
      </c>
      <c r="U1434" t="str">
        <f t="shared" si="136"/>
        <v>2015</v>
      </c>
      <c r="V1434" t="str">
        <f t="shared" si="137"/>
        <v>June</v>
      </c>
    </row>
    <row r="1435" spans="1:22" ht="60" x14ac:dyDescent="0.2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8016</v>
      </c>
      <c r="O1435">
        <f t="shared" si="132"/>
        <v>6.71</v>
      </c>
      <c r="P1435">
        <f t="shared" si="133"/>
        <v>80.5</v>
      </c>
      <c r="Q1435" t="s">
        <v>8322</v>
      </c>
      <c r="R1435" t="s">
        <v>8341</v>
      </c>
      <c r="S1435" s="11">
        <f t="shared" si="134"/>
        <v>42673.625868055555</v>
      </c>
      <c r="T1435" s="11">
        <f t="shared" si="135"/>
        <v>42714.458333333328</v>
      </c>
      <c r="U1435" t="str">
        <f t="shared" si="136"/>
        <v>2016</v>
      </c>
      <c r="V1435" t="str">
        <f t="shared" si="137"/>
        <v>October</v>
      </c>
    </row>
    <row r="1436" spans="1:22" ht="60" x14ac:dyDescent="0.2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8016</v>
      </c>
      <c r="O1436">
        <f t="shared" si="132"/>
        <v>9.99</v>
      </c>
      <c r="P1436">
        <f t="shared" si="133"/>
        <v>744.55</v>
      </c>
      <c r="Q1436" t="s">
        <v>8322</v>
      </c>
      <c r="R1436" t="s">
        <v>8341</v>
      </c>
      <c r="S1436" s="11">
        <f t="shared" si="134"/>
        <v>42142.767106481479</v>
      </c>
      <c r="T1436" s="11">
        <f t="shared" si="135"/>
        <v>42163.625</v>
      </c>
      <c r="U1436" t="str">
        <f t="shared" si="136"/>
        <v>2015</v>
      </c>
      <c r="V1436" t="str">
        <f t="shared" si="137"/>
        <v>May</v>
      </c>
    </row>
    <row r="1437" spans="1:22" ht="45" x14ac:dyDescent="0.2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8016</v>
      </c>
      <c r="O1437">
        <f t="shared" si="132"/>
        <v>0.1</v>
      </c>
      <c r="P1437">
        <f t="shared" si="133"/>
        <v>7.5</v>
      </c>
      <c r="Q1437" t="s">
        <v>8322</v>
      </c>
      <c r="R1437" t="s">
        <v>8341</v>
      </c>
      <c r="S1437" s="11">
        <f t="shared" si="134"/>
        <v>42258.780324074076</v>
      </c>
      <c r="T1437" s="11">
        <f t="shared" si="135"/>
        <v>42288.780324074076</v>
      </c>
      <c r="U1437" t="str">
        <f t="shared" si="136"/>
        <v>2015</v>
      </c>
      <c r="V1437" t="str">
        <f t="shared" si="137"/>
        <v>September</v>
      </c>
    </row>
    <row r="1438" spans="1:22" ht="75" x14ac:dyDescent="0.2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8016</v>
      </c>
      <c r="O1438">
        <f t="shared" si="132"/>
        <v>0.77</v>
      </c>
      <c r="P1438">
        <f t="shared" si="133"/>
        <v>38.5</v>
      </c>
      <c r="Q1438" t="s">
        <v>8322</v>
      </c>
      <c r="R1438" t="s">
        <v>8341</v>
      </c>
      <c r="S1438" s="11">
        <f t="shared" si="134"/>
        <v>42391.35019675926</v>
      </c>
      <c r="T1438" s="11">
        <f t="shared" si="135"/>
        <v>42421.35019675926</v>
      </c>
      <c r="U1438" t="str">
        <f t="shared" si="136"/>
        <v>2016</v>
      </c>
      <c r="V1438" t="str">
        <f t="shared" si="137"/>
        <v>January</v>
      </c>
    </row>
    <row r="1439" spans="1:22" ht="90" x14ac:dyDescent="0.2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8016</v>
      </c>
      <c r="O1439">
        <f t="shared" si="132"/>
        <v>26.9</v>
      </c>
      <c r="P1439">
        <f t="shared" si="133"/>
        <v>36.68</v>
      </c>
      <c r="Q1439" t="s">
        <v>8322</v>
      </c>
      <c r="R1439" t="s">
        <v>8341</v>
      </c>
      <c r="S1439" s="11">
        <f t="shared" si="134"/>
        <v>41796.531701388885</v>
      </c>
      <c r="T1439" s="11">
        <f t="shared" si="135"/>
        <v>41833.207638888889</v>
      </c>
      <c r="U1439" t="str">
        <f t="shared" si="136"/>
        <v>2014</v>
      </c>
      <c r="V1439" t="str">
        <f t="shared" si="137"/>
        <v>June</v>
      </c>
    </row>
    <row r="1440" spans="1:22" ht="75" x14ac:dyDescent="0.2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8016</v>
      </c>
      <c r="O1440">
        <f t="shared" si="132"/>
        <v>3</v>
      </c>
      <c r="P1440">
        <f t="shared" si="133"/>
        <v>75</v>
      </c>
      <c r="Q1440" t="s">
        <v>8322</v>
      </c>
      <c r="R1440" t="s">
        <v>8341</v>
      </c>
      <c r="S1440" s="11">
        <f t="shared" si="134"/>
        <v>42457.871516203704</v>
      </c>
      <c r="T1440" s="11">
        <f t="shared" si="135"/>
        <v>42487.579861111109</v>
      </c>
      <c r="U1440" t="str">
        <f t="shared" si="136"/>
        <v>2016</v>
      </c>
      <c r="V1440" t="str">
        <f t="shared" si="137"/>
        <v>March</v>
      </c>
    </row>
    <row r="1441" spans="1:22" ht="75" x14ac:dyDescent="0.2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8016</v>
      </c>
      <c r="O1441">
        <f t="shared" si="132"/>
        <v>6.61</v>
      </c>
      <c r="P1441">
        <f t="shared" si="133"/>
        <v>30</v>
      </c>
      <c r="Q1441" t="s">
        <v>8322</v>
      </c>
      <c r="R1441" t="s">
        <v>8341</v>
      </c>
      <c r="S1441" s="11">
        <f t="shared" si="134"/>
        <v>42040.829872685179</v>
      </c>
      <c r="T1441" s="11">
        <f t="shared" si="135"/>
        <v>42070.829872685179</v>
      </c>
      <c r="U1441" t="str">
        <f t="shared" si="136"/>
        <v>2015</v>
      </c>
      <c r="V1441" t="str">
        <f t="shared" si="137"/>
        <v>February</v>
      </c>
    </row>
    <row r="1442" spans="1:22" ht="75" x14ac:dyDescent="0.2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8016</v>
      </c>
      <c r="O1442">
        <f t="shared" si="132"/>
        <v>0.01</v>
      </c>
      <c r="P1442">
        <f t="shared" si="133"/>
        <v>1</v>
      </c>
      <c r="Q1442" t="s">
        <v>8322</v>
      </c>
      <c r="R1442" t="s">
        <v>8341</v>
      </c>
      <c r="S1442" s="11">
        <f t="shared" si="134"/>
        <v>42486.748414351852</v>
      </c>
      <c r="T1442" s="11">
        <f t="shared" si="135"/>
        <v>42516.748414351852</v>
      </c>
      <c r="U1442" t="str">
        <f t="shared" si="136"/>
        <v>2016</v>
      </c>
      <c r="V1442" t="str">
        <f t="shared" si="137"/>
        <v>April</v>
      </c>
    </row>
    <row r="1443" spans="1:22" ht="75" x14ac:dyDescent="0.2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8016</v>
      </c>
      <c r="O1443">
        <f t="shared" si="132"/>
        <v>1.1200000000000001</v>
      </c>
      <c r="P1443">
        <f t="shared" si="133"/>
        <v>673.33</v>
      </c>
      <c r="Q1443" t="s">
        <v>8322</v>
      </c>
      <c r="R1443" t="s">
        <v>8341</v>
      </c>
      <c r="S1443" s="11">
        <f t="shared" si="134"/>
        <v>42198.765844907408</v>
      </c>
      <c r="T1443" s="11">
        <f t="shared" si="135"/>
        <v>42258.765844907408</v>
      </c>
      <c r="U1443" t="str">
        <f t="shared" si="136"/>
        <v>2015</v>
      </c>
      <c r="V1443" t="str">
        <f t="shared" si="137"/>
        <v>July</v>
      </c>
    </row>
    <row r="1444" spans="1:22" ht="75" x14ac:dyDescent="0.2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8016</v>
      </c>
      <c r="O1444">
        <f t="shared" si="132"/>
        <v>0</v>
      </c>
      <c r="P1444">
        <f t="shared" si="133"/>
        <v>0</v>
      </c>
      <c r="Q1444" t="s">
        <v>8322</v>
      </c>
      <c r="R1444" t="s">
        <v>8341</v>
      </c>
      <c r="S1444" s="11">
        <f t="shared" si="134"/>
        <v>42485.64534722222</v>
      </c>
      <c r="T1444" s="11">
        <f t="shared" si="135"/>
        <v>42515.64534722222</v>
      </c>
      <c r="U1444" t="str">
        <f t="shared" si="136"/>
        <v>2016</v>
      </c>
      <c r="V1444" t="str">
        <f t="shared" si="137"/>
        <v>April</v>
      </c>
    </row>
    <row r="1445" spans="1:22" ht="75" x14ac:dyDescent="0.2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8016</v>
      </c>
      <c r="O1445">
        <f t="shared" si="132"/>
        <v>0</v>
      </c>
      <c r="P1445">
        <f t="shared" si="133"/>
        <v>0</v>
      </c>
      <c r="Q1445" t="s">
        <v>8322</v>
      </c>
      <c r="R1445" t="s">
        <v>8341</v>
      </c>
      <c r="S1445" s="11">
        <f t="shared" si="134"/>
        <v>42707.926030092596</v>
      </c>
      <c r="T1445" s="11">
        <f t="shared" si="135"/>
        <v>42737.926030092596</v>
      </c>
      <c r="U1445" t="str">
        <f t="shared" si="136"/>
        <v>2016</v>
      </c>
      <c r="V1445" t="str">
        <f t="shared" si="137"/>
        <v>December</v>
      </c>
    </row>
    <row r="1446" spans="1:22" ht="60" x14ac:dyDescent="0.2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8016</v>
      </c>
      <c r="O1446">
        <f t="shared" si="132"/>
        <v>0</v>
      </c>
      <c r="P1446">
        <f t="shared" si="133"/>
        <v>0</v>
      </c>
      <c r="Q1446" t="s">
        <v>8322</v>
      </c>
      <c r="R1446" t="s">
        <v>8341</v>
      </c>
      <c r="S1446" s="11">
        <f t="shared" si="134"/>
        <v>42199.873402777783</v>
      </c>
      <c r="T1446" s="11">
        <f t="shared" si="135"/>
        <v>42259.873402777783</v>
      </c>
      <c r="U1446" t="str">
        <f t="shared" si="136"/>
        <v>2015</v>
      </c>
      <c r="V1446" t="str">
        <f t="shared" si="137"/>
        <v>July</v>
      </c>
    </row>
    <row r="1447" spans="1:22" ht="75" x14ac:dyDescent="0.2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8016</v>
      </c>
      <c r="O1447">
        <f t="shared" si="132"/>
        <v>0</v>
      </c>
      <c r="P1447">
        <f t="shared" si="133"/>
        <v>0</v>
      </c>
      <c r="Q1447" t="s">
        <v>8322</v>
      </c>
      <c r="R1447" t="s">
        <v>8341</v>
      </c>
      <c r="S1447" s="11">
        <f t="shared" si="134"/>
        <v>42139.542303240742</v>
      </c>
      <c r="T1447" s="11">
        <f t="shared" si="135"/>
        <v>42169.542303240742</v>
      </c>
      <c r="U1447" t="str">
        <f t="shared" si="136"/>
        <v>2015</v>
      </c>
      <c r="V1447" t="str">
        <f t="shared" si="137"/>
        <v>May</v>
      </c>
    </row>
    <row r="1448" spans="1:22" ht="75" x14ac:dyDescent="0.2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8016</v>
      </c>
      <c r="O1448">
        <f t="shared" si="132"/>
        <v>0</v>
      </c>
      <c r="P1448">
        <f t="shared" si="133"/>
        <v>0</v>
      </c>
      <c r="Q1448" t="s">
        <v>8322</v>
      </c>
      <c r="R1448" t="s">
        <v>8341</v>
      </c>
      <c r="S1448" s="11">
        <f t="shared" si="134"/>
        <v>42461.447662037041</v>
      </c>
      <c r="T1448" s="11">
        <f t="shared" si="135"/>
        <v>42481.447662037041</v>
      </c>
      <c r="U1448" t="str">
        <f t="shared" si="136"/>
        <v>2016</v>
      </c>
      <c r="V1448" t="str">
        <f t="shared" si="137"/>
        <v>April</v>
      </c>
    </row>
    <row r="1449" spans="1:22" ht="30" x14ac:dyDescent="0.2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8016</v>
      </c>
      <c r="O1449">
        <f t="shared" si="132"/>
        <v>0.02</v>
      </c>
      <c r="P1449">
        <f t="shared" si="133"/>
        <v>25</v>
      </c>
      <c r="Q1449" t="s">
        <v>8322</v>
      </c>
      <c r="R1449" t="s">
        <v>8341</v>
      </c>
      <c r="S1449" s="11">
        <f t="shared" si="134"/>
        <v>42529.730717592596</v>
      </c>
      <c r="T1449" s="11">
        <f t="shared" si="135"/>
        <v>42559.730717592596</v>
      </c>
      <c r="U1449" t="str">
        <f t="shared" si="136"/>
        <v>2016</v>
      </c>
      <c r="V1449" t="str">
        <f t="shared" si="137"/>
        <v>June</v>
      </c>
    </row>
    <row r="1450" spans="1:22" ht="90" x14ac:dyDescent="0.2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8016</v>
      </c>
      <c r="O1450">
        <f t="shared" si="132"/>
        <v>0</v>
      </c>
      <c r="P1450">
        <f t="shared" si="133"/>
        <v>0</v>
      </c>
      <c r="Q1450" t="s">
        <v>8322</v>
      </c>
      <c r="R1450" t="s">
        <v>8341</v>
      </c>
      <c r="S1450" s="11">
        <f t="shared" si="134"/>
        <v>42115.936550925922</v>
      </c>
      <c r="T1450" s="11">
        <f t="shared" si="135"/>
        <v>42146.225694444445</v>
      </c>
      <c r="U1450" t="str">
        <f t="shared" si="136"/>
        <v>2015</v>
      </c>
      <c r="V1450" t="str">
        <f t="shared" si="137"/>
        <v>April</v>
      </c>
    </row>
    <row r="1451" spans="1:22" ht="75" x14ac:dyDescent="0.2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8016</v>
      </c>
      <c r="O1451">
        <f t="shared" si="132"/>
        <v>0</v>
      </c>
      <c r="P1451">
        <f t="shared" si="133"/>
        <v>0</v>
      </c>
      <c r="Q1451" t="s">
        <v>8322</v>
      </c>
      <c r="R1451" t="s">
        <v>8341</v>
      </c>
      <c r="S1451" s="11">
        <f t="shared" si="134"/>
        <v>42086.811400462961</v>
      </c>
      <c r="T1451" s="11">
        <f t="shared" si="135"/>
        <v>42134.811400462961</v>
      </c>
      <c r="U1451" t="str">
        <f t="shared" si="136"/>
        <v>2015</v>
      </c>
      <c r="V1451" t="str">
        <f t="shared" si="137"/>
        <v>March</v>
      </c>
    </row>
    <row r="1452" spans="1:22" ht="75" x14ac:dyDescent="0.2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8016</v>
      </c>
      <c r="O1452">
        <f t="shared" si="132"/>
        <v>0</v>
      </c>
      <c r="P1452">
        <f t="shared" si="133"/>
        <v>1</v>
      </c>
      <c r="Q1452" t="s">
        <v>8322</v>
      </c>
      <c r="R1452" t="s">
        <v>8341</v>
      </c>
      <c r="S1452" s="11">
        <f t="shared" si="134"/>
        <v>42390.171261574069</v>
      </c>
      <c r="T1452" s="11">
        <f t="shared" si="135"/>
        <v>42420.171261574069</v>
      </c>
      <c r="U1452" t="str">
        <f t="shared" si="136"/>
        <v>2016</v>
      </c>
      <c r="V1452" t="str">
        <f t="shared" si="137"/>
        <v>January</v>
      </c>
    </row>
    <row r="1453" spans="1:22" ht="60" x14ac:dyDescent="0.2">
      <c r="A1453">
        <v>1451</v>
      </c>
      <c r="B1453" s="3" t="s">
        <v>8171</v>
      </c>
      <c r="C1453" s="3" t="s">
        <v>5291</v>
      </c>
      <c r="D1453">
        <v>18950</v>
      </c>
      <c r="E1453">
        <v>2</v>
      </c>
      <c r="F1453" t="s">
        <v>8036</v>
      </c>
      <c r="G1453" t="s">
        <v>7953</v>
      </c>
      <c r="H1453" t="s">
        <v>7975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8016</v>
      </c>
      <c r="O1453">
        <f t="shared" si="132"/>
        <v>0.01</v>
      </c>
      <c r="P1453">
        <f t="shared" si="133"/>
        <v>1</v>
      </c>
      <c r="Q1453" t="s">
        <v>8322</v>
      </c>
      <c r="R1453" t="s">
        <v>8341</v>
      </c>
      <c r="S1453" s="11">
        <f t="shared" si="134"/>
        <v>41931.959016203706</v>
      </c>
      <c r="T1453" s="11">
        <f t="shared" si="135"/>
        <v>41962.00068287037</v>
      </c>
      <c r="U1453" t="str">
        <f t="shared" si="136"/>
        <v>2014</v>
      </c>
      <c r="V1453" t="str">
        <f t="shared" si="137"/>
        <v>October</v>
      </c>
    </row>
    <row r="1454" spans="1:22" ht="60" x14ac:dyDescent="0.2">
      <c r="A1454">
        <v>1452</v>
      </c>
      <c r="B1454" s="3" t="s">
        <v>8172</v>
      </c>
      <c r="C1454" s="3" t="s">
        <v>5292</v>
      </c>
      <c r="D1454">
        <v>14000</v>
      </c>
      <c r="E1454">
        <v>0</v>
      </c>
      <c r="F1454" t="s">
        <v>8036</v>
      </c>
      <c r="G1454" t="s">
        <v>7953</v>
      </c>
      <c r="H1454" t="s">
        <v>7975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8016</v>
      </c>
      <c r="O1454">
        <f t="shared" si="132"/>
        <v>0</v>
      </c>
      <c r="P1454">
        <f t="shared" si="133"/>
        <v>0</v>
      </c>
      <c r="Q1454" t="s">
        <v>8322</v>
      </c>
      <c r="R1454" t="s">
        <v>8341</v>
      </c>
      <c r="S1454" s="11">
        <f t="shared" si="134"/>
        <v>41818.703275462962</v>
      </c>
      <c r="T1454" s="11">
        <f t="shared" si="135"/>
        <v>41848.703275462962</v>
      </c>
      <c r="U1454" t="str">
        <f t="shared" si="136"/>
        <v>2014</v>
      </c>
      <c r="V1454" t="str">
        <f t="shared" si="137"/>
        <v>June</v>
      </c>
    </row>
    <row r="1455" spans="1:22" ht="105" x14ac:dyDescent="0.2">
      <c r="A1455">
        <v>1453</v>
      </c>
      <c r="B1455" s="3" t="s">
        <v>8173</v>
      </c>
      <c r="C1455" s="3" t="s">
        <v>5293</v>
      </c>
      <c r="D1455">
        <v>25000</v>
      </c>
      <c r="E1455">
        <v>0</v>
      </c>
      <c r="F1455" t="s">
        <v>8036</v>
      </c>
      <c r="G1455" t="s">
        <v>7959</v>
      </c>
      <c r="H1455" t="s">
        <v>7978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8016</v>
      </c>
      <c r="O1455">
        <f t="shared" si="132"/>
        <v>0</v>
      </c>
      <c r="P1455">
        <f t="shared" si="133"/>
        <v>0</v>
      </c>
      <c r="Q1455" t="s">
        <v>8322</v>
      </c>
      <c r="R1455" t="s">
        <v>8341</v>
      </c>
      <c r="S1455" s="11">
        <f t="shared" si="134"/>
        <v>42795.696145833332</v>
      </c>
      <c r="T1455" s="11">
        <f t="shared" si="135"/>
        <v>42840.654479166667</v>
      </c>
      <c r="U1455" t="str">
        <f t="shared" si="136"/>
        <v>2017</v>
      </c>
      <c r="V1455" t="str">
        <f t="shared" si="137"/>
        <v>March</v>
      </c>
    </row>
    <row r="1456" spans="1:22" ht="75" x14ac:dyDescent="0.2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8036</v>
      </c>
      <c r="G1456" t="s">
        <v>7956</v>
      </c>
      <c r="H1456" t="s">
        <v>7978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8016</v>
      </c>
      <c r="O1456">
        <f t="shared" si="132"/>
        <v>0.86</v>
      </c>
      <c r="P1456">
        <f t="shared" si="133"/>
        <v>15</v>
      </c>
      <c r="Q1456" t="s">
        <v>8322</v>
      </c>
      <c r="R1456" t="s">
        <v>8341</v>
      </c>
      <c r="S1456" s="11">
        <f t="shared" si="134"/>
        <v>42463.866666666669</v>
      </c>
      <c r="T1456" s="11">
        <f t="shared" si="135"/>
        <v>42484.915972222225</v>
      </c>
      <c r="U1456" t="str">
        <f t="shared" si="136"/>
        <v>2016</v>
      </c>
      <c r="V1456" t="str">
        <f t="shared" si="137"/>
        <v>April</v>
      </c>
    </row>
    <row r="1457" spans="1:22" ht="75" x14ac:dyDescent="0.2">
      <c r="A1457">
        <v>1455</v>
      </c>
      <c r="B1457" s="3" t="s">
        <v>8174</v>
      </c>
      <c r="C1457" s="3" t="s">
        <v>5295</v>
      </c>
      <c r="D1457">
        <v>15000</v>
      </c>
      <c r="E1457">
        <v>1575</v>
      </c>
      <c r="F1457" t="s">
        <v>8036</v>
      </c>
      <c r="G1457" t="s">
        <v>7953</v>
      </c>
      <c r="H1457" t="s">
        <v>7975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8016</v>
      </c>
      <c r="O1457">
        <f t="shared" si="132"/>
        <v>10.5</v>
      </c>
      <c r="P1457">
        <f t="shared" si="133"/>
        <v>225</v>
      </c>
      <c r="Q1457" t="s">
        <v>8322</v>
      </c>
      <c r="R1457" t="s">
        <v>8341</v>
      </c>
      <c r="S1457" s="11">
        <f t="shared" si="134"/>
        <v>41832.672685185185</v>
      </c>
      <c r="T1457" s="11">
        <f t="shared" si="135"/>
        <v>41887.568749999999</v>
      </c>
      <c r="U1457" t="str">
        <f t="shared" si="136"/>
        <v>2014</v>
      </c>
      <c r="V1457" t="str">
        <f t="shared" si="137"/>
        <v>July</v>
      </c>
    </row>
    <row r="1458" spans="1:22" ht="45" x14ac:dyDescent="0.2">
      <c r="A1458">
        <v>1456</v>
      </c>
      <c r="B1458" s="3" t="s">
        <v>8175</v>
      </c>
      <c r="C1458" s="3" t="s">
        <v>5296</v>
      </c>
      <c r="D1458">
        <v>5000</v>
      </c>
      <c r="E1458">
        <v>145</v>
      </c>
      <c r="F1458" t="s">
        <v>8036</v>
      </c>
      <c r="G1458" t="s">
        <v>7966</v>
      </c>
      <c r="H1458" t="s">
        <v>7978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8016</v>
      </c>
      <c r="O1458">
        <f t="shared" si="132"/>
        <v>2.9</v>
      </c>
      <c r="P1458">
        <f t="shared" si="133"/>
        <v>48.33</v>
      </c>
      <c r="Q1458" t="s">
        <v>8322</v>
      </c>
      <c r="R1458" t="s">
        <v>8341</v>
      </c>
      <c r="S1458" s="11">
        <f t="shared" si="134"/>
        <v>42708.668576388889</v>
      </c>
      <c r="T1458" s="11">
        <f t="shared" si="135"/>
        <v>42738.668576388889</v>
      </c>
      <c r="U1458" t="str">
        <f t="shared" si="136"/>
        <v>2016</v>
      </c>
      <c r="V1458" t="str">
        <f t="shared" si="137"/>
        <v>December</v>
      </c>
    </row>
    <row r="1459" spans="1:22" ht="60" x14ac:dyDescent="0.2">
      <c r="A1459">
        <v>1457</v>
      </c>
      <c r="B1459" s="3" t="s">
        <v>8176</v>
      </c>
      <c r="C1459" s="3" t="s">
        <v>5297</v>
      </c>
      <c r="D1459">
        <v>6000</v>
      </c>
      <c r="E1459">
        <v>0</v>
      </c>
      <c r="F1459" t="s">
        <v>8036</v>
      </c>
      <c r="G1459" t="s">
        <v>7953</v>
      </c>
      <c r="H1459" t="s">
        <v>7975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8016</v>
      </c>
      <c r="O1459">
        <f t="shared" si="132"/>
        <v>0</v>
      </c>
      <c r="P1459">
        <f t="shared" si="133"/>
        <v>0</v>
      </c>
      <c r="Q1459" t="s">
        <v>8322</v>
      </c>
      <c r="R1459" t="s">
        <v>8341</v>
      </c>
      <c r="S1459" s="11">
        <f t="shared" si="134"/>
        <v>42289.89634259259</v>
      </c>
      <c r="T1459" s="11">
        <f t="shared" si="135"/>
        <v>42319.938009259262</v>
      </c>
      <c r="U1459" t="str">
        <f t="shared" si="136"/>
        <v>2015</v>
      </c>
      <c r="V1459" t="str">
        <f t="shared" si="137"/>
        <v>October</v>
      </c>
    </row>
    <row r="1460" spans="1:22" ht="75" x14ac:dyDescent="0.2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8036</v>
      </c>
      <c r="G1460" t="s">
        <v>7953</v>
      </c>
      <c r="H1460" t="s">
        <v>7975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8016</v>
      </c>
      <c r="O1460">
        <f t="shared" si="132"/>
        <v>0</v>
      </c>
      <c r="P1460">
        <f t="shared" si="133"/>
        <v>0</v>
      </c>
      <c r="Q1460" t="s">
        <v>8322</v>
      </c>
      <c r="R1460" t="s">
        <v>8341</v>
      </c>
      <c r="S1460" s="11">
        <f t="shared" si="134"/>
        <v>41831.705555555556</v>
      </c>
      <c r="T1460" s="11">
        <f t="shared" si="135"/>
        <v>41862.166666666664</v>
      </c>
      <c r="U1460" t="str">
        <f t="shared" si="136"/>
        <v>2014</v>
      </c>
      <c r="V1460" t="str">
        <f t="shared" si="137"/>
        <v>July</v>
      </c>
    </row>
    <row r="1461" spans="1:22" ht="60" x14ac:dyDescent="0.2">
      <c r="A1461">
        <v>1459</v>
      </c>
      <c r="B1461" s="3" t="s">
        <v>8177</v>
      </c>
      <c r="C1461" s="3" t="s">
        <v>5299</v>
      </c>
      <c r="D1461">
        <v>37000</v>
      </c>
      <c r="E1461">
        <v>0</v>
      </c>
      <c r="F1461" t="s">
        <v>8036</v>
      </c>
      <c r="G1461" t="s">
        <v>7961</v>
      </c>
      <c r="H1461" t="s">
        <v>7982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8016</v>
      </c>
      <c r="O1461">
        <f t="shared" si="132"/>
        <v>0</v>
      </c>
      <c r="P1461">
        <f t="shared" si="133"/>
        <v>0</v>
      </c>
      <c r="Q1461" t="s">
        <v>8322</v>
      </c>
      <c r="R1461" t="s">
        <v>8341</v>
      </c>
      <c r="S1461" s="11">
        <f t="shared" si="134"/>
        <v>42312.204814814817</v>
      </c>
      <c r="T1461" s="11">
        <f t="shared" si="135"/>
        <v>42340.725694444445</v>
      </c>
      <c r="U1461" t="str">
        <f t="shared" si="136"/>
        <v>2015</v>
      </c>
      <c r="V1461" t="str">
        <f t="shared" si="137"/>
        <v>November</v>
      </c>
    </row>
    <row r="1462" spans="1:22" ht="60" x14ac:dyDescent="0.2">
      <c r="A1462">
        <v>1460</v>
      </c>
      <c r="B1462" s="3" t="s">
        <v>8178</v>
      </c>
      <c r="C1462" s="3" t="s">
        <v>5300</v>
      </c>
      <c r="D1462">
        <v>25000000</v>
      </c>
      <c r="E1462">
        <v>0</v>
      </c>
      <c r="F1462" t="s">
        <v>8036</v>
      </c>
      <c r="G1462" t="s">
        <v>7953</v>
      </c>
      <c r="H1462" t="s">
        <v>7975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8016</v>
      </c>
      <c r="O1462">
        <f t="shared" si="132"/>
        <v>0</v>
      </c>
      <c r="P1462">
        <f t="shared" si="133"/>
        <v>0</v>
      </c>
      <c r="Q1462" t="s">
        <v>8322</v>
      </c>
      <c r="R1462" t="s">
        <v>8341</v>
      </c>
      <c r="S1462" s="11">
        <f t="shared" si="134"/>
        <v>41915.896967592591</v>
      </c>
      <c r="T1462" s="11">
        <f t="shared" si="135"/>
        <v>41973.989583333328</v>
      </c>
      <c r="U1462" t="str">
        <f t="shared" si="136"/>
        <v>2014</v>
      </c>
      <c r="V1462" t="str">
        <f t="shared" si="137"/>
        <v>October</v>
      </c>
    </row>
    <row r="1463" spans="1:22" ht="45" x14ac:dyDescent="0.2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8017</v>
      </c>
      <c r="O1463">
        <f t="shared" si="132"/>
        <v>101.24</v>
      </c>
      <c r="P1463">
        <f t="shared" si="133"/>
        <v>44.67</v>
      </c>
      <c r="Q1463" t="s">
        <v>8322</v>
      </c>
      <c r="R1463" t="s">
        <v>8342</v>
      </c>
      <c r="S1463" s="11">
        <f t="shared" si="134"/>
        <v>41899.645300925928</v>
      </c>
      <c r="T1463" s="11">
        <f t="shared" si="135"/>
        <v>41933</v>
      </c>
      <c r="U1463" t="str">
        <f t="shared" si="136"/>
        <v>2014</v>
      </c>
      <c r="V1463" t="str">
        <f t="shared" si="137"/>
        <v>September</v>
      </c>
    </row>
    <row r="1464" spans="1:22" ht="45" x14ac:dyDescent="0.2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8017</v>
      </c>
      <c r="O1464">
        <f t="shared" si="132"/>
        <v>108.52</v>
      </c>
      <c r="P1464">
        <f t="shared" si="133"/>
        <v>28.94</v>
      </c>
      <c r="Q1464" t="s">
        <v>8322</v>
      </c>
      <c r="R1464" t="s">
        <v>8342</v>
      </c>
      <c r="S1464" s="11">
        <f t="shared" si="134"/>
        <v>41344.662858796299</v>
      </c>
      <c r="T1464" s="11">
        <f t="shared" si="135"/>
        <v>41374.662858796299</v>
      </c>
      <c r="U1464" t="str">
        <f t="shared" si="136"/>
        <v>2013</v>
      </c>
      <c r="V1464" t="str">
        <f t="shared" si="137"/>
        <v>March</v>
      </c>
    </row>
    <row r="1465" spans="1:22" ht="75" x14ac:dyDescent="0.2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8017</v>
      </c>
      <c r="O1465">
        <f t="shared" si="132"/>
        <v>147.66999999999999</v>
      </c>
      <c r="P1465">
        <f t="shared" si="133"/>
        <v>35.44</v>
      </c>
      <c r="Q1465" t="s">
        <v>8322</v>
      </c>
      <c r="R1465" t="s">
        <v>8342</v>
      </c>
      <c r="S1465" s="11">
        <f t="shared" si="134"/>
        <v>41326.911319444444</v>
      </c>
      <c r="T1465" s="11">
        <f t="shared" si="135"/>
        <v>41371.869652777779</v>
      </c>
      <c r="U1465" t="str">
        <f t="shared" si="136"/>
        <v>2013</v>
      </c>
      <c r="V1465" t="str">
        <f t="shared" si="137"/>
        <v>February</v>
      </c>
    </row>
    <row r="1466" spans="1:22" ht="30" x14ac:dyDescent="0.2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8017</v>
      </c>
      <c r="O1466">
        <f t="shared" si="132"/>
        <v>163.19999999999999</v>
      </c>
      <c r="P1466">
        <f t="shared" si="133"/>
        <v>34.869999999999997</v>
      </c>
      <c r="Q1466" t="s">
        <v>8322</v>
      </c>
      <c r="R1466" t="s">
        <v>8342</v>
      </c>
      <c r="S1466" s="11">
        <f t="shared" si="134"/>
        <v>41291.661550925928</v>
      </c>
      <c r="T1466" s="11">
        <f t="shared" si="135"/>
        <v>41321.661550925928</v>
      </c>
      <c r="U1466" t="str">
        <f t="shared" si="136"/>
        <v>2013</v>
      </c>
      <c r="V1466" t="str">
        <f t="shared" si="137"/>
        <v>January</v>
      </c>
    </row>
    <row r="1467" spans="1:22" ht="75" x14ac:dyDescent="0.2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8017</v>
      </c>
      <c r="O1467">
        <f t="shared" si="132"/>
        <v>456.41</v>
      </c>
      <c r="P1467">
        <f t="shared" si="133"/>
        <v>52.62</v>
      </c>
      <c r="Q1467" t="s">
        <v>8322</v>
      </c>
      <c r="R1467" t="s">
        <v>8342</v>
      </c>
      <c r="S1467" s="11">
        <f t="shared" si="134"/>
        <v>40959.734398148146</v>
      </c>
      <c r="T1467" s="11">
        <f t="shared" si="135"/>
        <v>40990.125</v>
      </c>
      <c r="U1467" t="str">
        <f t="shared" si="136"/>
        <v>2012</v>
      </c>
      <c r="V1467" t="str">
        <f t="shared" si="137"/>
        <v>February</v>
      </c>
    </row>
    <row r="1468" spans="1:22" ht="75" x14ac:dyDescent="0.2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8017</v>
      </c>
      <c r="O1468">
        <f t="shared" si="132"/>
        <v>107.88</v>
      </c>
      <c r="P1468">
        <f t="shared" si="133"/>
        <v>69.599999999999994</v>
      </c>
      <c r="Q1468" t="s">
        <v>8322</v>
      </c>
      <c r="R1468" t="s">
        <v>8342</v>
      </c>
      <c r="S1468" s="11">
        <f t="shared" si="134"/>
        <v>42340.172060185185</v>
      </c>
      <c r="T1468" s="11">
        <f t="shared" si="135"/>
        <v>42381.208333333328</v>
      </c>
      <c r="U1468" t="str">
        <f t="shared" si="136"/>
        <v>2015</v>
      </c>
      <c r="V1468" t="str">
        <f t="shared" si="137"/>
        <v>December</v>
      </c>
    </row>
    <row r="1469" spans="1:22" ht="45" x14ac:dyDescent="0.2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8017</v>
      </c>
      <c r="O1469">
        <f t="shared" si="132"/>
        <v>115.08</v>
      </c>
      <c r="P1469">
        <f t="shared" si="133"/>
        <v>76.72</v>
      </c>
      <c r="Q1469" t="s">
        <v>8322</v>
      </c>
      <c r="R1469" t="s">
        <v>8342</v>
      </c>
      <c r="S1469" s="11">
        <f t="shared" si="134"/>
        <v>40933.80190972222</v>
      </c>
      <c r="T1469" s="11">
        <f t="shared" si="135"/>
        <v>40993.760243055556</v>
      </c>
      <c r="U1469" t="str">
        <f t="shared" si="136"/>
        <v>2012</v>
      </c>
      <c r="V1469" t="str">
        <f t="shared" si="137"/>
        <v>January</v>
      </c>
    </row>
    <row r="1470" spans="1:22" ht="75" x14ac:dyDescent="0.2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8017</v>
      </c>
      <c r="O1470">
        <f t="shared" si="132"/>
        <v>102.37</v>
      </c>
      <c r="P1470">
        <f t="shared" si="133"/>
        <v>33.19</v>
      </c>
      <c r="Q1470" t="s">
        <v>8322</v>
      </c>
      <c r="R1470" t="s">
        <v>8342</v>
      </c>
      <c r="S1470" s="11">
        <f t="shared" si="134"/>
        <v>40646.014456018522</v>
      </c>
      <c r="T1470" s="11">
        <f t="shared" si="135"/>
        <v>40706.014456018522</v>
      </c>
      <c r="U1470" t="str">
        <f t="shared" si="136"/>
        <v>2011</v>
      </c>
      <c r="V1470" t="str">
        <f t="shared" si="137"/>
        <v>April</v>
      </c>
    </row>
    <row r="1471" spans="1:22" ht="60" x14ac:dyDescent="0.2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8017</v>
      </c>
      <c r="O1471">
        <f t="shared" si="132"/>
        <v>108.42</v>
      </c>
      <c r="P1471">
        <f t="shared" si="133"/>
        <v>149.46</v>
      </c>
      <c r="Q1471" t="s">
        <v>8322</v>
      </c>
      <c r="R1471" t="s">
        <v>8342</v>
      </c>
      <c r="S1471" s="11">
        <f t="shared" si="134"/>
        <v>41290.598483796297</v>
      </c>
      <c r="T1471" s="11">
        <f t="shared" si="135"/>
        <v>41320.598483796297</v>
      </c>
      <c r="U1471" t="str">
        <f t="shared" si="136"/>
        <v>2013</v>
      </c>
      <c r="V1471" t="str">
        <f t="shared" si="137"/>
        <v>January</v>
      </c>
    </row>
    <row r="1472" spans="1:22" ht="75" x14ac:dyDescent="0.2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8017</v>
      </c>
      <c r="O1472">
        <f t="shared" si="132"/>
        <v>125.13</v>
      </c>
      <c r="P1472">
        <f t="shared" si="133"/>
        <v>23.17</v>
      </c>
      <c r="Q1472" t="s">
        <v>8322</v>
      </c>
      <c r="R1472" t="s">
        <v>8342</v>
      </c>
      <c r="S1472" s="11">
        <f t="shared" si="134"/>
        <v>41250.827118055553</v>
      </c>
      <c r="T1472" s="11">
        <f t="shared" si="135"/>
        <v>41271.827118055553</v>
      </c>
      <c r="U1472" t="str">
        <f t="shared" si="136"/>
        <v>2012</v>
      </c>
      <c r="V1472" t="str">
        <f t="shared" si="137"/>
        <v>December</v>
      </c>
    </row>
    <row r="1473" spans="1:22" ht="75" x14ac:dyDescent="0.2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8017</v>
      </c>
      <c r="O1473">
        <f t="shared" si="132"/>
        <v>103.84</v>
      </c>
      <c r="P1473">
        <f t="shared" si="133"/>
        <v>96.88</v>
      </c>
      <c r="Q1473" t="s">
        <v>8322</v>
      </c>
      <c r="R1473" t="s">
        <v>8342</v>
      </c>
      <c r="S1473" s="11">
        <f t="shared" si="134"/>
        <v>42073.957569444443</v>
      </c>
      <c r="T1473" s="11">
        <f t="shared" si="135"/>
        <v>42103.957569444443</v>
      </c>
      <c r="U1473" t="str">
        <f t="shared" si="136"/>
        <v>2015</v>
      </c>
      <c r="V1473" t="str">
        <f t="shared" si="137"/>
        <v>March</v>
      </c>
    </row>
    <row r="1474" spans="1:22" ht="75" x14ac:dyDescent="0.2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8017</v>
      </c>
      <c r="O1474">
        <f t="shared" si="132"/>
        <v>138.69999999999999</v>
      </c>
      <c r="P1474">
        <f t="shared" si="133"/>
        <v>103.2</v>
      </c>
      <c r="Q1474" t="s">
        <v>8322</v>
      </c>
      <c r="R1474" t="s">
        <v>8342</v>
      </c>
      <c r="S1474" s="11">
        <f t="shared" si="134"/>
        <v>41533.542858796296</v>
      </c>
      <c r="T1474" s="11">
        <f t="shared" si="135"/>
        <v>41563.542858796296</v>
      </c>
      <c r="U1474" t="str">
        <f t="shared" si="136"/>
        <v>2013</v>
      </c>
      <c r="V1474" t="str">
        <f t="shared" si="137"/>
        <v>September</v>
      </c>
    </row>
    <row r="1475" spans="1:22" ht="30" x14ac:dyDescent="0.2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8017</v>
      </c>
      <c r="O1475">
        <f t="shared" ref="O1475:O1538" si="138">ROUND((E1475/D1475)*100,2)</f>
        <v>120.52</v>
      </c>
      <c r="P1475">
        <f t="shared" ref="P1475:P1538" si="139">IF(L1475&gt;0,ROUND(E1475/L1475,2),0)</f>
        <v>38.46</v>
      </c>
      <c r="Q1475" t="s">
        <v>8322</v>
      </c>
      <c r="R1475" t="s">
        <v>8342</v>
      </c>
      <c r="S1475" s="11">
        <f t="shared" ref="S1475:S1538" si="140">(((J1475/60)/60)/24)+DATE(1970,1,1)</f>
        <v>40939.979618055557</v>
      </c>
      <c r="T1475" s="11">
        <f t="shared" ref="T1475:T1538" si="141">(((I1475/60)/60)/24)+DATE(1970,1,1)</f>
        <v>40969.979618055557</v>
      </c>
      <c r="U1475" t="str">
        <f t="shared" ref="U1475:U1538" si="142">TEXT(S1475,"yyyy")</f>
        <v>2012</v>
      </c>
      <c r="V1475" t="str">
        <f t="shared" ref="V1475:V1538" si="143">TEXT(S1475,"mmmm")</f>
        <v>January</v>
      </c>
    </row>
    <row r="1476" spans="1:22" ht="60" x14ac:dyDescent="0.2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8017</v>
      </c>
      <c r="O1476">
        <f t="shared" si="138"/>
        <v>112.27</v>
      </c>
      <c r="P1476">
        <f t="shared" si="139"/>
        <v>44.32</v>
      </c>
      <c r="Q1476" t="s">
        <v>8322</v>
      </c>
      <c r="R1476" t="s">
        <v>8342</v>
      </c>
      <c r="S1476" s="11">
        <f t="shared" si="140"/>
        <v>41500.727916666663</v>
      </c>
      <c r="T1476" s="11">
        <f t="shared" si="141"/>
        <v>41530.727916666663</v>
      </c>
      <c r="U1476" t="str">
        <f t="shared" si="142"/>
        <v>2013</v>
      </c>
      <c r="V1476" t="str">
        <f t="shared" si="143"/>
        <v>August</v>
      </c>
    </row>
    <row r="1477" spans="1:22" ht="75" x14ac:dyDescent="0.2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8017</v>
      </c>
      <c r="O1477">
        <f t="shared" si="138"/>
        <v>188.67</v>
      </c>
      <c r="P1477">
        <f t="shared" si="139"/>
        <v>64.17</v>
      </c>
      <c r="Q1477" t="s">
        <v>8322</v>
      </c>
      <c r="R1477" t="s">
        <v>8342</v>
      </c>
      <c r="S1477" s="11">
        <f t="shared" si="140"/>
        <v>41960.722951388889</v>
      </c>
      <c r="T1477" s="11">
        <f t="shared" si="141"/>
        <v>41993.207638888889</v>
      </c>
      <c r="U1477" t="str">
        <f t="shared" si="142"/>
        <v>2014</v>
      </c>
      <c r="V1477" t="str">
        <f t="shared" si="143"/>
        <v>November</v>
      </c>
    </row>
    <row r="1478" spans="1:22" ht="45" x14ac:dyDescent="0.2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8017</v>
      </c>
      <c r="O1478">
        <f t="shared" si="138"/>
        <v>661.55</v>
      </c>
      <c r="P1478">
        <f t="shared" si="139"/>
        <v>43.33</v>
      </c>
      <c r="Q1478" t="s">
        <v>8322</v>
      </c>
      <c r="R1478" t="s">
        <v>8342</v>
      </c>
      <c r="S1478" s="11">
        <f t="shared" si="140"/>
        <v>40766.041921296295</v>
      </c>
      <c r="T1478" s="11">
        <f t="shared" si="141"/>
        <v>40796.041921296295</v>
      </c>
      <c r="U1478" t="str">
        <f t="shared" si="142"/>
        <v>2011</v>
      </c>
      <c r="V1478" t="str">
        <f t="shared" si="143"/>
        <v>August</v>
      </c>
    </row>
    <row r="1479" spans="1:22" ht="75" x14ac:dyDescent="0.2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8017</v>
      </c>
      <c r="O1479">
        <f t="shared" si="138"/>
        <v>111.31</v>
      </c>
      <c r="P1479">
        <f t="shared" si="139"/>
        <v>90.5</v>
      </c>
      <c r="Q1479" t="s">
        <v>8322</v>
      </c>
      <c r="R1479" t="s">
        <v>8342</v>
      </c>
      <c r="S1479" s="11">
        <f t="shared" si="140"/>
        <v>40840.615787037037</v>
      </c>
      <c r="T1479" s="11">
        <f t="shared" si="141"/>
        <v>40900.125</v>
      </c>
      <c r="U1479" t="str">
        <f t="shared" si="142"/>
        <v>2011</v>
      </c>
      <c r="V1479" t="str">
        <f t="shared" si="143"/>
        <v>October</v>
      </c>
    </row>
    <row r="1480" spans="1:22" ht="75" x14ac:dyDescent="0.2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8017</v>
      </c>
      <c r="O1480">
        <f t="shared" si="138"/>
        <v>1181.6099999999999</v>
      </c>
      <c r="P1480">
        <f t="shared" si="139"/>
        <v>29.19</v>
      </c>
      <c r="Q1480" t="s">
        <v>8322</v>
      </c>
      <c r="R1480" t="s">
        <v>8342</v>
      </c>
      <c r="S1480" s="11">
        <f t="shared" si="140"/>
        <v>41394.871678240743</v>
      </c>
      <c r="T1480" s="11">
        <f t="shared" si="141"/>
        <v>41408.871678240743</v>
      </c>
      <c r="U1480" t="str">
        <f t="shared" si="142"/>
        <v>2013</v>
      </c>
      <c r="V1480" t="str">
        <f t="shared" si="143"/>
        <v>April</v>
      </c>
    </row>
    <row r="1481" spans="1:22" ht="75" x14ac:dyDescent="0.2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8017</v>
      </c>
      <c r="O1481">
        <f t="shared" si="138"/>
        <v>137.38</v>
      </c>
      <c r="P1481">
        <f t="shared" si="139"/>
        <v>30.96</v>
      </c>
      <c r="Q1481" t="s">
        <v>8322</v>
      </c>
      <c r="R1481" t="s">
        <v>8342</v>
      </c>
      <c r="S1481" s="11">
        <f t="shared" si="140"/>
        <v>41754.745243055557</v>
      </c>
      <c r="T1481" s="11">
        <f t="shared" si="141"/>
        <v>41769.165972222225</v>
      </c>
      <c r="U1481" t="str">
        <f t="shared" si="142"/>
        <v>2014</v>
      </c>
      <c r="V1481" t="str">
        <f t="shared" si="143"/>
        <v>April</v>
      </c>
    </row>
    <row r="1482" spans="1:22" ht="75" x14ac:dyDescent="0.2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8017</v>
      </c>
      <c r="O1482">
        <f t="shared" si="138"/>
        <v>117.04</v>
      </c>
      <c r="P1482">
        <f t="shared" si="139"/>
        <v>92.16</v>
      </c>
      <c r="Q1482" t="s">
        <v>8322</v>
      </c>
      <c r="R1482" t="s">
        <v>8342</v>
      </c>
      <c r="S1482" s="11">
        <f t="shared" si="140"/>
        <v>41464.934016203704</v>
      </c>
      <c r="T1482" s="11">
        <f t="shared" si="141"/>
        <v>41481.708333333336</v>
      </c>
      <c r="U1482" t="str">
        <f t="shared" si="142"/>
        <v>2013</v>
      </c>
      <c r="V1482" t="str">
        <f t="shared" si="143"/>
        <v>July</v>
      </c>
    </row>
    <row r="1483" spans="1:22" ht="60" x14ac:dyDescent="0.2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8004</v>
      </c>
      <c r="O1483">
        <f t="shared" si="138"/>
        <v>2.1</v>
      </c>
      <c r="P1483">
        <f t="shared" si="139"/>
        <v>17.5</v>
      </c>
      <c r="Q1483" t="s">
        <v>8322</v>
      </c>
      <c r="R1483" t="s">
        <v>8324</v>
      </c>
      <c r="S1483" s="11">
        <f t="shared" si="140"/>
        <v>41550.922974537039</v>
      </c>
      <c r="T1483" s="11">
        <f t="shared" si="141"/>
        <v>41580.922974537039</v>
      </c>
      <c r="U1483" t="str">
        <f t="shared" si="142"/>
        <v>2013</v>
      </c>
      <c r="V1483" t="str">
        <f t="shared" si="143"/>
        <v>October</v>
      </c>
    </row>
    <row r="1484" spans="1:22" ht="90" x14ac:dyDescent="0.2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8004</v>
      </c>
      <c r="O1484">
        <f t="shared" si="138"/>
        <v>0.1</v>
      </c>
      <c r="P1484">
        <f t="shared" si="139"/>
        <v>5</v>
      </c>
      <c r="Q1484" t="s">
        <v>8322</v>
      </c>
      <c r="R1484" t="s">
        <v>8324</v>
      </c>
      <c r="S1484" s="11">
        <f t="shared" si="140"/>
        <v>41136.85805555556</v>
      </c>
      <c r="T1484" s="11">
        <f t="shared" si="141"/>
        <v>41159.32708333333</v>
      </c>
      <c r="U1484" t="str">
        <f t="shared" si="142"/>
        <v>2012</v>
      </c>
      <c r="V1484" t="str">
        <f t="shared" si="143"/>
        <v>August</v>
      </c>
    </row>
    <row r="1485" spans="1:22" ht="75" x14ac:dyDescent="0.2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8004</v>
      </c>
      <c r="O1485">
        <f t="shared" si="138"/>
        <v>0.71</v>
      </c>
      <c r="P1485">
        <f t="shared" si="139"/>
        <v>25</v>
      </c>
      <c r="Q1485" t="s">
        <v>8322</v>
      </c>
      <c r="R1485" t="s">
        <v>8324</v>
      </c>
      <c r="S1485" s="11">
        <f t="shared" si="140"/>
        <v>42548.192997685182</v>
      </c>
      <c r="T1485" s="11">
        <f t="shared" si="141"/>
        <v>42573.192997685182</v>
      </c>
      <c r="U1485" t="str">
        <f t="shared" si="142"/>
        <v>2016</v>
      </c>
      <c r="V1485" t="str">
        <f t="shared" si="143"/>
        <v>June</v>
      </c>
    </row>
    <row r="1486" spans="1:22" ht="45" x14ac:dyDescent="0.2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8004</v>
      </c>
      <c r="O1486">
        <f t="shared" si="138"/>
        <v>0</v>
      </c>
      <c r="P1486">
        <f t="shared" si="139"/>
        <v>0</v>
      </c>
      <c r="Q1486" t="s">
        <v>8322</v>
      </c>
      <c r="R1486" t="s">
        <v>8324</v>
      </c>
      <c r="S1486" s="11">
        <f t="shared" si="140"/>
        <v>41053.200960648144</v>
      </c>
      <c r="T1486" s="11">
        <f t="shared" si="141"/>
        <v>41111.618750000001</v>
      </c>
      <c r="U1486" t="str">
        <f t="shared" si="142"/>
        <v>2012</v>
      </c>
      <c r="V1486" t="str">
        <f t="shared" si="143"/>
        <v>May</v>
      </c>
    </row>
    <row r="1487" spans="1:22" ht="75" x14ac:dyDescent="0.2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8004</v>
      </c>
      <c r="O1487">
        <f t="shared" si="138"/>
        <v>2.2400000000000002</v>
      </c>
      <c r="P1487">
        <f t="shared" si="139"/>
        <v>50</v>
      </c>
      <c r="Q1487" t="s">
        <v>8322</v>
      </c>
      <c r="R1487" t="s">
        <v>8324</v>
      </c>
      <c r="S1487" s="11">
        <f t="shared" si="140"/>
        <v>42130.795983796299</v>
      </c>
      <c r="T1487" s="11">
        <f t="shared" si="141"/>
        <v>42175.795983796299</v>
      </c>
      <c r="U1487" t="str">
        <f t="shared" si="142"/>
        <v>2015</v>
      </c>
      <c r="V1487" t="str">
        <f t="shared" si="143"/>
        <v>May</v>
      </c>
    </row>
    <row r="1488" spans="1:22" ht="75" x14ac:dyDescent="0.2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8004</v>
      </c>
      <c r="O1488">
        <f t="shared" si="138"/>
        <v>0.24</v>
      </c>
      <c r="P1488">
        <f t="shared" si="139"/>
        <v>16</v>
      </c>
      <c r="Q1488" t="s">
        <v>8322</v>
      </c>
      <c r="R1488" t="s">
        <v>8324</v>
      </c>
      <c r="S1488" s="11">
        <f t="shared" si="140"/>
        <v>42032.168530092589</v>
      </c>
      <c r="T1488" s="11">
        <f t="shared" si="141"/>
        <v>42062.168530092589</v>
      </c>
      <c r="U1488" t="str">
        <f t="shared" si="142"/>
        <v>2015</v>
      </c>
      <c r="V1488" t="str">
        <f t="shared" si="143"/>
        <v>January</v>
      </c>
    </row>
    <row r="1489" spans="1:22" ht="75" x14ac:dyDescent="0.2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8004</v>
      </c>
      <c r="O1489">
        <f t="shared" si="138"/>
        <v>0</v>
      </c>
      <c r="P1489">
        <f t="shared" si="139"/>
        <v>0</v>
      </c>
      <c r="Q1489" t="s">
        <v>8322</v>
      </c>
      <c r="R1489" t="s">
        <v>8324</v>
      </c>
      <c r="S1489" s="11">
        <f t="shared" si="140"/>
        <v>42554.917488425926</v>
      </c>
      <c r="T1489" s="11">
        <f t="shared" si="141"/>
        <v>42584.917488425926</v>
      </c>
      <c r="U1489" t="str">
        <f t="shared" si="142"/>
        <v>2016</v>
      </c>
      <c r="V1489" t="str">
        <f t="shared" si="143"/>
        <v>July</v>
      </c>
    </row>
    <row r="1490" spans="1:22" ht="60" x14ac:dyDescent="0.2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8004</v>
      </c>
      <c r="O1490">
        <f t="shared" si="138"/>
        <v>2.4</v>
      </c>
      <c r="P1490">
        <f t="shared" si="139"/>
        <v>60</v>
      </c>
      <c r="Q1490" t="s">
        <v>8322</v>
      </c>
      <c r="R1490" t="s">
        <v>8324</v>
      </c>
      <c r="S1490" s="11">
        <f t="shared" si="140"/>
        <v>41614.563194444447</v>
      </c>
      <c r="T1490" s="11">
        <f t="shared" si="141"/>
        <v>41644.563194444447</v>
      </c>
      <c r="U1490" t="str">
        <f t="shared" si="142"/>
        <v>2013</v>
      </c>
      <c r="V1490" t="str">
        <f t="shared" si="143"/>
        <v>December</v>
      </c>
    </row>
    <row r="1491" spans="1:22" ht="75" x14ac:dyDescent="0.2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8004</v>
      </c>
      <c r="O1491">
        <f t="shared" si="138"/>
        <v>0</v>
      </c>
      <c r="P1491">
        <f t="shared" si="139"/>
        <v>0</v>
      </c>
      <c r="Q1491" t="s">
        <v>8322</v>
      </c>
      <c r="R1491" t="s">
        <v>8324</v>
      </c>
      <c r="S1491" s="11">
        <f t="shared" si="140"/>
        <v>41198.611712962964</v>
      </c>
      <c r="T1491" s="11">
        <f t="shared" si="141"/>
        <v>41228.653379629628</v>
      </c>
      <c r="U1491" t="str">
        <f t="shared" si="142"/>
        <v>2012</v>
      </c>
      <c r="V1491" t="str">
        <f t="shared" si="143"/>
        <v>October</v>
      </c>
    </row>
    <row r="1492" spans="1:22" ht="75" x14ac:dyDescent="0.2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8004</v>
      </c>
      <c r="O1492">
        <f t="shared" si="138"/>
        <v>30.86</v>
      </c>
      <c r="P1492">
        <f t="shared" si="139"/>
        <v>47.11</v>
      </c>
      <c r="Q1492" t="s">
        <v>8322</v>
      </c>
      <c r="R1492" t="s">
        <v>8324</v>
      </c>
      <c r="S1492" s="11">
        <f t="shared" si="140"/>
        <v>41520.561041666668</v>
      </c>
      <c r="T1492" s="11">
        <f t="shared" si="141"/>
        <v>41549.561041666668</v>
      </c>
      <c r="U1492" t="str">
        <f t="shared" si="142"/>
        <v>2013</v>
      </c>
      <c r="V1492" t="str">
        <f t="shared" si="143"/>
        <v>September</v>
      </c>
    </row>
    <row r="1493" spans="1:22" ht="60" x14ac:dyDescent="0.2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8004</v>
      </c>
      <c r="O1493">
        <f t="shared" si="138"/>
        <v>8.33</v>
      </c>
      <c r="P1493">
        <f t="shared" si="139"/>
        <v>100</v>
      </c>
      <c r="Q1493" t="s">
        <v>8322</v>
      </c>
      <c r="R1493" t="s">
        <v>8324</v>
      </c>
      <c r="S1493" s="11">
        <f t="shared" si="140"/>
        <v>41991.713460648149</v>
      </c>
      <c r="T1493" s="11">
        <f t="shared" si="141"/>
        <v>42050.651388888888</v>
      </c>
      <c r="U1493" t="str">
        <f t="shared" si="142"/>
        <v>2014</v>
      </c>
      <c r="V1493" t="str">
        <f t="shared" si="143"/>
        <v>December</v>
      </c>
    </row>
    <row r="1494" spans="1:22" ht="75" x14ac:dyDescent="0.2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8004</v>
      </c>
      <c r="O1494">
        <f t="shared" si="138"/>
        <v>0.75</v>
      </c>
      <c r="P1494">
        <f t="shared" si="139"/>
        <v>15</v>
      </c>
      <c r="Q1494" t="s">
        <v>8322</v>
      </c>
      <c r="R1494" t="s">
        <v>8324</v>
      </c>
      <c r="S1494" s="11">
        <f t="shared" si="140"/>
        <v>40682.884791666671</v>
      </c>
      <c r="T1494" s="11">
        <f t="shared" si="141"/>
        <v>40712.884791666671</v>
      </c>
      <c r="U1494" t="str">
        <f t="shared" si="142"/>
        <v>2011</v>
      </c>
      <c r="V1494" t="str">
        <f t="shared" si="143"/>
        <v>May</v>
      </c>
    </row>
    <row r="1495" spans="1:22" ht="60" x14ac:dyDescent="0.2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8004</v>
      </c>
      <c r="O1495">
        <f t="shared" si="138"/>
        <v>0</v>
      </c>
      <c r="P1495">
        <f t="shared" si="139"/>
        <v>0</v>
      </c>
      <c r="Q1495" t="s">
        <v>8322</v>
      </c>
      <c r="R1495" t="s">
        <v>8324</v>
      </c>
      <c r="S1495" s="11">
        <f t="shared" si="140"/>
        <v>41411.866608796299</v>
      </c>
      <c r="T1495" s="11">
        <f t="shared" si="141"/>
        <v>41441.866608796299</v>
      </c>
      <c r="U1495" t="str">
        <f t="shared" si="142"/>
        <v>2013</v>
      </c>
      <c r="V1495" t="str">
        <f t="shared" si="143"/>
        <v>May</v>
      </c>
    </row>
    <row r="1496" spans="1:22" ht="75" x14ac:dyDescent="0.2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8004</v>
      </c>
      <c r="O1496">
        <f t="shared" si="138"/>
        <v>8.9</v>
      </c>
      <c r="P1496">
        <f t="shared" si="139"/>
        <v>40.450000000000003</v>
      </c>
      <c r="Q1496" t="s">
        <v>8322</v>
      </c>
      <c r="R1496" t="s">
        <v>8324</v>
      </c>
      <c r="S1496" s="11">
        <f t="shared" si="140"/>
        <v>42067.722372685181</v>
      </c>
      <c r="T1496" s="11">
        <f t="shared" si="141"/>
        <v>42097.651388888888</v>
      </c>
      <c r="U1496" t="str">
        <f t="shared" si="142"/>
        <v>2015</v>
      </c>
      <c r="V1496" t="str">
        <f t="shared" si="143"/>
        <v>March</v>
      </c>
    </row>
    <row r="1497" spans="1:22" ht="60" x14ac:dyDescent="0.2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8004</v>
      </c>
      <c r="O1497">
        <f t="shared" si="138"/>
        <v>0</v>
      </c>
      <c r="P1497">
        <f t="shared" si="139"/>
        <v>0</v>
      </c>
      <c r="Q1497" t="s">
        <v>8322</v>
      </c>
      <c r="R1497" t="s">
        <v>8324</v>
      </c>
      <c r="S1497" s="11">
        <f t="shared" si="140"/>
        <v>40752.789710648147</v>
      </c>
      <c r="T1497" s="11">
        <f t="shared" si="141"/>
        <v>40782.789710648147</v>
      </c>
      <c r="U1497" t="str">
        <f t="shared" si="142"/>
        <v>2011</v>
      </c>
      <c r="V1497" t="str">
        <f t="shared" si="143"/>
        <v>July</v>
      </c>
    </row>
    <row r="1498" spans="1:22" ht="75" x14ac:dyDescent="0.2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8004</v>
      </c>
      <c r="O1498">
        <f t="shared" si="138"/>
        <v>0</v>
      </c>
      <c r="P1498">
        <f t="shared" si="139"/>
        <v>0</v>
      </c>
      <c r="Q1498" t="s">
        <v>8322</v>
      </c>
      <c r="R1498" t="s">
        <v>8324</v>
      </c>
      <c r="S1498" s="11">
        <f t="shared" si="140"/>
        <v>41838.475219907406</v>
      </c>
      <c r="T1498" s="11">
        <f t="shared" si="141"/>
        <v>41898.475219907406</v>
      </c>
      <c r="U1498" t="str">
        <f t="shared" si="142"/>
        <v>2014</v>
      </c>
      <c r="V1498" t="str">
        <f t="shared" si="143"/>
        <v>July</v>
      </c>
    </row>
    <row r="1499" spans="1:22" ht="75" x14ac:dyDescent="0.2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8004</v>
      </c>
      <c r="O1499">
        <f t="shared" si="138"/>
        <v>0.01</v>
      </c>
      <c r="P1499">
        <f t="shared" si="139"/>
        <v>1</v>
      </c>
      <c r="Q1499" t="s">
        <v>8322</v>
      </c>
      <c r="R1499" t="s">
        <v>8324</v>
      </c>
      <c r="S1499" s="11">
        <f t="shared" si="140"/>
        <v>41444.64261574074</v>
      </c>
      <c r="T1499" s="11">
        <f t="shared" si="141"/>
        <v>41486.821527777778</v>
      </c>
      <c r="U1499" t="str">
        <f t="shared" si="142"/>
        <v>2013</v>
      </c>
      <c r="V1499" t="str">
        <f t="shared" si="143"/>
        <v>June</v>
      </c>
    </row>
    <row r="1500" spans="1:22" ht="75" x14ac:dyDescent="0.2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8004</v>
      </c>
      <c r="O1500">
        <f t="shared" si="138"/>
        <v>1.9</v>
      </c>
      <c r="P1500">
        <f t="shared" si="139"/>
        <v>19</v>
      </c>
      <c r="Q1500" t="s">
        <v>8322</v>
      </c>
      <c r="R1500" t="s">
        <v>8324</v>
      </c>
      <c r="S1500" s="11">
        <f t="shared" si="140"/>
        <v>41840.983541666668</v>
      </c>
      <c r="T1500" s="11">
        <f t="shared" si="141"/>
        <v>41885.983541666668</v>
      </c>
      <c r="U1500" t="str">
        <f t="shared" si="142"/>
        <v>2014</v>
      </c>
      <c r="V1500" t="str">
        <f t="shared" si="143"/>
        <v>July</v>
      </c>
    </row>
    <row r="1501" spans="1:22" ht="75" x14ac:dyDescent="0.2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8004</v>
      </c>
      <c r="O1501">
        <f t="shared" si="138"/>
        <v>0.25</v>
      </c>
      <c r="P1501">
        <f t="shared" si="139"/>
        <v>5</v>
      </c>
      <c r="Q1501" t="s">
        <v>8322</v>
      </c>
      <c r="R1501" t="s">
        <v>8324</v>
      </c>
      <c r="S1501" s="11">
        <f t="shared" si="140"/>
        <v>42527.007326388892</v>
      </c>
      <c r="T1501" s="11">
        <f t="shared" si="141"/>
        <v>42587.007326388892</v>
      </c>
      <c r="U1501" t="str">
        <f t="shared" si="142"/>
        <v>2016</v>
      </c>
      <c r="V1501" t="str">
        <f t="shared" si="143"/>
        <v>June</v>
      </c>
    </row>
    <row r="1502" spans="1:22" ht="75" x14ac:dyDescent="0.2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8004</v>
      </c>
      <c r="O1502">
        <f t="shared" si="138"/>
        <v>25.04</v>
      </c>
      <c r="P1502">
        <f t="shared" si="139"/>
        <v>46.73</v>
      </c>
      <c r="Q1502" t="s">
        <v>8322</v>
      </c>
      <c r="R1502" t="s">
        <v>8324</v>
      </c>
      <c r="S1502" s="11">
        <f t="shared" si="140"/>
        <v>41365.904594907406</v>
      </c>
      <c r="T1502" s="11">
        <f t="shared" si="141"/>
        <v>41395.904594907406</v>
      </c>
      <c r="U1502" t="str">
        <f t="shared" si="142"/>
        <v>2013</v>
      </c>
      <c r="V1502" t="str">
        <f t="shared" si="143"/>
        <v>April</v>
      </c>
    </row>
    <row r="1503" spans="1:22" ht="45" x14ac:dyDescent="0.2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8014</v>
      </c>
      <c r="O1503">
        <f t="shared" si="138"/>
        <v>166.33</v>
      </c>
      <c r="P1503">
        <f t="shared" si="139"/>
        <v>97.73</v>
      </c>
      <c r="Q1503" t="s">
        <v>8338</v>
      </c>
      <c r="R1503" t="s">
        <v>8339</v>
      </c>
      <c r="S1503" s="11">
        <f t="shared" si="140"/>
        <v>42163.583599537036</v>
      </c>
      <c r="T1503" s="11">
        <f t="shared" si="141"/>
        <v>42193.583599537036</v>
      </c>
      <c r="U1503" t="str">
        <f t="shared" si="142"/>
        <v>2015</v>
      </c>
      <c r="V1503" t="str">
        <f t="shared" si="143"/>
        <v>June</v>
      </c>
    </row>
    <row r="1504" spans="1:22" ht="75" x14ac:dyDescent="0.2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8014</v>
      </c>
      <c r="O1504">
        <f t="shared" si="138"/>
        <v>101.45</v>
      </c>
      <c r="P1504">
        <f t="shared" si="139"/>
        <v>67.84</v>
      </c>
      <c r="Q1504" t="s">
        <v>8338</v>
      </c>
      <c r="R1504" t="s">
        <v>8339</v>
      </c>
      <c r="S1504" s="11">
        <f t="shared" si="140"/>
        <v>42426.542592592596</v>
      </c>
      <c r="T1504" s="11">
        <f t="shared" si="141"/>
        <v>42454.916666666672</v>
      </c>
      <c r="U1504" t="str">
        <f t="shared" si="142"/>
        <v>2016</v>
      </c>
      <c r="V1504" t="str">
        <f t="shared" si="143"/>
        <v>February</v>
      </c>
    </row>
    <row r="1505" spans="1:22" ht="75" x14ac:dyDescent="0.2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8014</v>
      </c>
      <c r="O1505">
        <f t="shared" si="138"/>
        <v>107.89</v>
      </c>
      <c r="P1505">
        <f t="shared" si="139"/>
        <v>56.98</v>
      </c>
      <c r="Q1505" t="s">
        <v>8338</v>
      </c>
      <c r="R1505" t="s">
        <v>8339</v>
      </c>
      <c r="S1505" s="11">
        <f t="shared" si="140"/>
        <v>42606.347233796296</v>
      </c>
      <c r="T1505" s="11">
        <f t="shared" si="141"/>
        <v>42666.347233796296</v>
      </c>
      <c r="U1505" t="str">
        <f t="shared" si="142"/>
        <v>2016</v>
      </c>
      <c r="V1505" t="str">
        <f t="shared" si="143"/>
        <v>August</v>
      </c>
    </row>
    <row r="1506" spans="1:22" ht="45" x14ac:dyDescent="0.2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8014</v>
      </c>
      <c r="O1506">
        <f t="shared" si="138"/>
        <v>277.94</v>
      </c>
      <c r="P1506">
        <f t="shared" si="139"/>
        <v>67.16</v>
      </c>
      <c r="Q1506" t="s">
        <v>8338</v>
      </c>
      <c r="R1506" t="s">
        <v>8339</v>
      </c>
      <c r="S1506" s="11">
        <f t="shared" si="140"/>
        <v>41772.657685185186</v>
      </c>
      <c r="T1506" s="11">
        <f t="shared" si="141"/>
        <v>41800.356249999997</v>
      </c>
      <c r="U1506" t="str">
        <f t="shared" si="142"/>
        <v>2014</v>
      </c>
      <c r="V1506" t="str">
        <f t="shared" si="143"/>
        <v>May</v>
      </c>
    </row>
    <row r="1507" spans="1:22" ht="75" x14ac:dyDescent="0.2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8014</v>
      </c>
      <c r="O1507">
        <f t="shared" si="138"/>
        <v>103.58</v>
      </c>
      <c r="P1507">
        <f t="shared" si="139"/>
        <v>48.04</v>
      </c>
      <c r="Q1507" t="s">
        <v>8338</v>
      </c>
      <c r="R1507" t="s">
        <v>8339</v>
      </c>
      <c r="S1507" s="11">
        <f t="shared" si="140"/>
        <v>42414.44332175926</v>
      </c>
      <c r="T1507" s="11">
        <f t="shared" si="141"/>
        <v>42451.834027777775</v>
      </c>
      <c r="U1507" t="str">
        <f t="shared" si="142"/>
        <v>2016</v>
      </c>
      <c r="V1507" t="str">
        <f t="shared" si="143"/>
        <v>February</v>
      </c>
    </row>
    <row r="1508" spans="1:22" ht="60" x14ac:dyDescent="0.2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8014</v>
      </c>
      <c r="O1508">
        <f t="shared" si="138"/>
        <v>111.4</v>
      </c>
      <c r="P1508">
        <f t="shared" si="139"/>
        <v>38.86</v>
      </c>
      <c r="Q1508" t="s">
        <v>8338</v>
      </c>
      <c r="R1508" t="s">
        <v>8339</v>
      </c>
      <c r="S1508" s="11">
        <f t="shared" si="140"/>
        <v>41814.785925925928</v>
      </c>
      <c r="T1508" s="11">
        <f t="shared" si="141"/>
        <v>41844.785925925928</v>
      </c>
      <c r="U1508" t="str">
        <f t="shared" si="142"/>
        <v>2014</v>
      </c>
      <c r="V1508" t="str">
        <f t="shared" si="143"/>
        <v>June</v>
      </c>
    </row>
    <row r="1509" spans="1:22" ht="75" x14ac:dyDescent="0.2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8014</v>
      </c>
      <c r="O1509">
        <f t="shared" si="138"/>
        <v>215</v>
      </c>
      <c r="P1509">
        <f t="shared" si="139"/>
        <v>78.180000000000007</v>
      </c>
      <c r="Q1509" t="s">
        <v>8338</v>
      </c>
      <c r="R1509" t="s">
        <v>8339</v>
      </c>
      <c r="S1509" s="11">
        <f t="shared" si="140"/>
        <v>40254.450335648151</v>
      </c>
      <c r="T1509" s="11">
        <f t="shared" si="141"/>
        <v>40313.340277777781</v>
      </c>
      <c r="U1509" t="str">
        <f t="shared" si="142"/>
        <v>2010</v>
      </c>
      <c r="V1509" t="str">
        <f t="shared" si="143"/>
        <v>March</v>
      </c>
    </row>
    <row r="1510" spans="1:22" ht="75" x14ac:dyDescent="0.2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8014</v>
      </c>
      <c r="O1510">
        <f t="shared" si="138"/>
        <v>110.76</v>
      </c>
      <c r="P1510">
        <f t="shared" si="139"/>
        <v>97.11</v>
      </c>
      <c r="Q1510" t="s">
        <v>8338</v>
      </c>
      <c r="R1510" t="s">
        <v>8339</v>
      </c>
      <c r="S1510" s="11">
        <f t="shared" si="140"/>
        <v>41786.614363425928</v>
      </c>
      <c r="T1510" s="11">
        <f t="shared" si="141"/>
        <v>41817.614363425928</v>
      </c>
      <c r="U1510" t="str">
        <f t="shared" si="142"/>
        <v>2014</v>
      </c>
      <c r="V1510" t="str">
        <f t="shared" si="143"/>
        <v>May</v>
      </c>
    </row>
    <row r="1511" spans="1:22" ht="75" x14ac:dyDescent="0.2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8014</v>
      </c>
      <c r="O1511">
        <f t="shared" si="138"/>
        <v>123.64</v>
      </c>
      <c r="P1511">
        <f t="shared" si="139"/>
        <v>110.39</v>
      </c>
      <c r="Q1511" t="s">
        <v>8338</v>
      </c>
      <c r="R1511" t="s">
        <v>8339</v>
      </c>
      <c r="S1511" s="11">
        <f t="shared" si="140"/>
        <v>42751.533391203702</v>
      </c>
      <c r="T1511" s="11">
        <f t="shared" si="141"/>
        <v>42780.957638888889</v>
      </c>
      <c r="U1511" t="str">
        <f t="shared" si="142"/>
        <v>2017</v>
      </c>
      <c r="V1511" t="str">
        <f t="shared" si="143"/>
        <v>January</v>
      </c>
    </row>
    <row r="1512" spans="1:22" ht="75" x14ac:dyDescent="0.2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8014</v>
      </c>
      <c r="O1512">
        <f t="shared" si="138"/>
        <v>101.04</v>
      </c>
      <c r="P1512">
        <f t="shared" si="139"/>
        <v>39.92</v>
      </c>
      <c r="Q1512" t="s">
        <v>8338</v>
      </c>
      <c r="R1512" t="s">
        <v>8339</v>
      </c>
      <c r="S1512" s="11">
        <f t="shared" si="140"/>
        <v>41809.385162037033</v>
      </c>
      <c r="T1512" s="11">
        <f t="shared" si="141"/>
        <v>41839.385162037033</v>
      </c>
      <c r="U1512" t="str">
        <f t="shared" si="142"/>
        <v>2014</v>
      </c>
      <c r="V1512" t="str">
        <f t="shared" si="143"/>
        <v>June</v>
      </c>
    </row>
    <row r="1513" spans="1:22" ht="75" x14ac:dyDescent="0.2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8014</v>
      </c>
      <c r="O1513">
        <f t="shared" si="138"/>
        <v>111.79</v>
      </c>
      <c r="P1513">
        <f t="shared" si="139"/>
        <v>75.98</v>
      </c>
      <c r="Q1513" t="s">
        <v>8338</v>
      </c>
      <c r="R1513" t="s">
        <v>8339</v>
      </c>
      <c r="S1513" s="11">
        <f t="shared" si="140"/>
        <v>42296.583379629628</v>
      </c>
      <c r="T1513" s="11">
        <f t="shared" si="141"/>
        <v>42326.625046296293</v>
      </c>
      <c r="U1513" t="str">
        <f t="shared" si="142"/>
        <v>2015</v>
      </c>
      <c r="V1513" t="str">
        <f t="shared" si="143"/>
        <v>October</v>
      </c>
    </row>
    <row r="1514" spans="1:22" ht="75" x14ac:dyDescent="0.2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8014</v>
      </c>
      <c r="O1514">
        <f t="shared" si="138"/>
        <v>558.77</v>
      </c>
      <c r="P1514">
        <f t="shared" si="139"/>
        <v>58.38</v>
      </c>
      <c r="Q1514" t="s">
        <v>8338</v>
      </c>
      <c r="R1514" t="s">
        <v>8339</v>
      </c>
      <c r="S1514" s="11">
        <f t="shared" si="140"/>
        <v>42741.684479166666</v>
      </c>
      <c r="T1514" s="11">
        <f t="shared" si="141"/>
        <v>42771.684479166666</v>
      </c>
      <c r="U1514" t="str">
        <f t="shared" si="142"/>
        <v>2017</v>
      </c>
      <c r="V1514" t="str">
        <f t="shared" si="143"/>
        <v>January</v>
      </c>
    </row>
    <row r="1515" spans="1:22" ht="60" x14ac:dyDescent="0.2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8014</v>
      </c>
      <c r="O1515">
        <f t="shared" si="138"/>
        <v>150.02000000000001</v>
      </c>
      <c r="P1515">
        <f t="shared" si="139"/>
        <v>55.82</v>
      </c>
      <c r="Q1515" t="s">
        <v>8338</v>
      </c>
      <c r="R1515" t="s">
        <v>8339</v>
      </c>
      <c r="S1515" s="11">
        <f t="shared" si="140"/>
        <v>41806.637337962966</v>
      </c>
      <c r="T1515" s="11">
        <f t="shared" si="141"/>
        <v>41836.637337962966</v>
      </c>
      <c r="U1515" t="str">
        <f t="shared" si="142"/>
        <v>2014</v>
      </c>
      <c r="V1515" t="str">
        <f t="shared" si="143"/>
        <v>June</v>
      </c>
    </row>
    <row r="1516" spans="1:22" ht="60" x14ac:dyDescent="0.2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8014</v>
      </c>
      <c r="O1516">
        <f t="shared" si="138"/>
        <v>106.48</v>
      </c>
      <c r="P1516">
        <f t="shared" si="139"/>
        <v>151.24</v>
      </c>
      <c r="Q1516" t="s">
        <v>8338</v>
      </c>
      <c r="R1516" t="s">
        <v>8339</v>
      </c>
      <c r="S1516" s="11">
        <f t="shared" si="140"/>
        <v>42234.597685185188</v>
      </c>
      <c r="T1516" s="11">
        <f t="shared" si="141"/>
        <v>42274.597685185188</v>
      </c>
      <c r="U1516" t="str">
        <f t="shared" si="142"/>
        <v>2015</v>
      </c>
      <c r="V1516" t="str">
        <f t="shared" si="143"/>
        <v>August</v>
      </c>
    </row>
    <row r="1517" spans="1:22" ht="75" x14ac:dyDescent="0.2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8014</v>
      </c>
      <c r="O1517">
        <f t="shared" si="138"/>
        <v>157.19</v>
      </c>
      <c r="P1517">
        <f t="shared" si="139"/>
        <v>849.67</v>
      </c>
      <c r="Q1517" t="s">
        <v>8338</v>
      </c>
      <c r="R1517" t="s">
        <v>8339</v>
      </c>
      <c r="S1517" s="11">
        <f t="shared" si="140"/>
        <v>42415.253437499996</v>
      </c>
      <c r="T1517" s="11">
        <f t="shared" si="141"/>
        <v>42445.211770833332</v>
      </c>
      <c r="U1517" t="str">
        <f t="shared" si="142"/>
        <v>2016</v>
      </c>
      <c r="V1517" t="str">
        <f t="shared" si="143"/>
        <v>February</v>
      </c>
    </row>
    <row r="1518" spans="1:22" ht="90" x14ac:dyDescent="0.2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8014</v>
      </c>
      <c r="O1518">
        <f t="shared" si="138"/>
        <v>108.66</v>
      </c>
      <c r="P1518">
        <f t="shared" si="139"/>
        <v>159.24</v>
      </c>
      <c r="Q1518" t="s">
        <v>8338</v>
      </c>
      <c r="R1518" t="s">
        <v>8339</v>
      </c>
      <c r="S1518" s="11">
        <f t="shared" si="140"/>
        <v>42619.466342592597</v>
      </c>
      <c r="T1518" s="11">
        <f t="shared" si="141"/>
        <v>42649.583333333328</v>
      </c>
      <c r="U1518" t="str">
        <f t="shared" si="142"/>
        <v>2016</v>
      </c>
      <c r="V1518" t="str">
        <f t="shared" si="143"/>
        <v>September</v>
      </c>
    </row>
    <row r="1519" spans="1:22" ht="75" x14ac:dyDescent="0.2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8014</v>
      </c>
      <c r="O1519">
        <f t="shared" si="138"/>
        <v>161.97999999999999</v>
      </c>
      <c r="P1519">
        <f t="shared" si="139"/>
        <v>39.51</v>
      </c>
      <c r="Q1519" t="s">
        <v>8338</v>
      </c>
      <c r="R1519" t="s">
        <v>8339</v>
      </c>
      <c r="S1519" s="11">
        <f t="shared" si="140"/>
        <v>41948.56658564815</v>
      </c>
      <c r="T1519" s="11">
        <f t="shared" si="141"/>
        <v>41979.25</v>
      </c>
      <c r="U1519" t="str">
        <f t="shared" si="142"/>
        <v>2014</v>
      </c>
      <c r="V1519" t="str">
        <f t="shared" si="143"/>
        <v>November</v>
      </c>
    </row>
    <row r="1520" spans="1:22" ht="60" x14ac:dyDescent="0.2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8014</v>
      </c>
      <c r="O1520">
        <f t="shared" si="138"/>
        <v>205.37</v>
      </c>
      <c r="P1520">
        <f t="shared" si="139"/>
        <v>130.53</v>
      </c>
      <c r="Q1520" t="s">
        <v>8338</v>
      </c>
      <c r="R1520" t="s">
        <v>8339</v>
      </c>
      <c r="S1520" s="11">
        <f t="shared" si="140"/>
        <v>41760.8200462963</v>
      </c>
      <c r="T1520" s="11">
        <f t="shared" si="141"/>
        <v>41790.8200462963</v>
      </c>
      <c r="U1520" t="str">
        <f t="shared" si="142"/>
        <v>2014</v>
      </c>
      <c r="V1520" t="str">
        <f t="shared" si="143"/>
        <v>May</v>
      </c>
    </row>
    <row r="1521" spans="1:22" ht="75" x14ac:dyDescent="0.2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8014</v>
      </c>
      <c r="O1521">
        <f t="shared" si="138"/>
        <v>103.36</v>
      </c>
      <c r="P1521">
        <f t="shared" si="139"/>
        <v>64.16</v>
      </c>
      <c r="Q1521" t="s">
        <v>8338</v>
      </c>
      <c r="R1521" t="s">
        <v>8339</v>
      </c>
      <c r="S1521" s="11">
        <f t="shared" si="140"/>
        <v>41782.741701388892</v>
      </c>
      <c r="T1521" s="11">
        <f t="shared" si="141"/>
        <v>41810.915972222225</v>
      </c>
      <c r="U1521" t="str">
        <f t="shared" si="142"/>
        <v>2014</v>
      </c>
      <c r="V1521" t="str">
        <f t="shared" si="143"/>
        <v>May</v>
      </c>
    </row>
    <row r="1522" spans="1:22" ht="45" x14ac:dyDescent="0.2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8014</v>
      </c>
      <c r="O1522">
        <f t="shared" si="138"/>
        <v>103.47</v>
      </c>
      <c r="P1522">
        <f t="shared" si="139"/>
        <v>111.53</v>
      </c>
      <c r="Q1522" t="s">
        <v>8338</v>
      </c>
      <c r="R1522" t="s">
        <v>8339</v>
      </c>
      <c r="S1522" s="11">
        <f t="shared" si="140"/>
        <v>41955.857789351852</v>
      </c>
      <c r="T1522" s="11">
        <f t="shared" si="141"/>
        <v>41992.166666666672</v>
      </c>
      <c r="U1522" t="str">
        <f t="shared" si="142"/>
        <v>2014</v>
      </c>
      <c r="V1522" t="str">
        <f t="shared" si="143"/>
        <v>November</v>
      </c>
    </row>
    <row r="1523" spans="1:22" ht="60" x14ac:dyDescent="0.2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8014</v>
      </c>
      <c r="O1523">
        <f t="shared" si="138"/>
        <v>106.81</v>
      </c>
      <c r="P1523">
        <f t="shared" si="139"/>
        <v>170.45</v>
      </c>
      <c r="Q1523" t="s">
        <v>8338</v>
      </c>
      <c r="R1523" t="s">
        <v>8339</v>
      </c>
      <c r="S1523" s="11">
        <f t="shared" si="140"/>
        <v>42493.167719907404</v>
      </c>
      <c r="T1523" s="11">
        <f t="shared" si="141"/>
        <v>42528.167719907404</v>
      </c>
      <c r="U1523" t="str">
        <f t="shared" si="142"/>
        <v>2016</v>
      </c>
      <c r="V1523" t="str">
        <f t="shared" si="143"/>
        <v>May</v>
      </c>
    </row>
    <row r="1524" spans="1:22" ht="75" x14ac:dyDescent="0.2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8014</v>
      </c>
      <c r="O1524">
        <f t="shared" si="138"/>
        <v>138.97</v>
      </c>
      <c r="P1524">
        <f t="shared" si="139"/>
        <v>133.74</v>
      </c>
      <c r="Q1524" t="s">
        <v>8338</v>
      </c>
      <c r="R1524" t="s">
        <v>8339</v>
      </c>
      <c r="S1524" s="11">
        <f t="shared" si="140"/>
        <v>41899.830312500002</v>
      </c>
      <c r="T1524" s="11">
        <f t="shared" si="141"/>
        <v>41929.830312500002</v>
      </c>
      <c r="U1524" t="str">
        <f t="shared" si="142"/>
        <v>2014</v>
      </c>
      <c r="V1524" t="str">
        <f t="shared" si="143"/>
        <v>September</v>
      </c>
    </row>
    <row r="1525" spans="1:22" ht="75" x14ac:dyDescent="0.2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8014</v>
      </c>
      <c r="O1525">
        <f t="shared" si="138"/>
        <v>124.84</v>
      </c>
      <c r="P1525">
        <f t="shared" si="139"/>
        <v>95.83</v>
      </c>
      <c r="Q1525" t="s">
        <v>8338</v>
      </c>
      <c r="R1525" t="s">
        <v>8339</v>
      </c>
      <c r="S1525" s="11">
        <f t="shared" si="140"/>
        <v>41964.751342592594</v>
      </c>
      <c r="T1525" s="11">
        <f t="shared" si="141"/>
        <v>41996</v>
      </c>
      <c r="U1525" t="str">
        <f t="shared" si="142"/>
        <v>2014</v>
      </c>
      <c r="V1525" t="str">
        <f t="shared" si="143"/>
        <v>November</v>
      </c>
    </row>
    <row r="1526" spans="1:22" ht="60" x14ac:dyDescent="0.2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8014</v>
      </c>
      <c r="O1526">
        <f t="shared" si="138"/>
        <v>207</v>
      </c>
      <c r="P1526">
        <f t="shared" si="139"/>
        <v>221.79</v>
      </c>
      <c r="Q1526" t="s">
        <v>8338</v>
      </c>
      <c r="R1526" t="s">
        <v>8339</v>
      </c>
      <c r="S1526" s="11">
        <f t="shared" si="140"/>
        <v>42756.501041666663</v>
      </c>
      <c r="T1526" s="11">
        <f t="shared" si="141"/>
        <v>42786.501041666663</v>
      </c>
      <c r="U1526" t="str">
        <f t="shared" si="142"/>
        <v>2017</v>
      </c>
      <c r="V1526" t="str">
        <f t="shared" si="143"/>
        <v>January</v>
      </c>
    </row>
    <row r="1527" spans="1:22" ht="75" x14ac:dyDescent="0.2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8014</v>
      </c>
      <c r="O1527">
        <f t="shared" si="138"/>
        <v>174.01</v>
      </c>
      <c r="P1527">
        <f t="shared" si="139"/>
        <v>32.32</v>
      </c>
      <c r="Q1527" t="s">
        <v>8338</v>
      </c>
      <c r="R1527" t="s">
        <v>8339</v>
      </c>
      <c r="S1527" s="11">
        <f t="shared" si="140"/>
        <v>42570.702986111108</v>
      </c>
      <c r="T1527" s="11">
        <f t="shared" si="141"/>
        <v>42600.702986111108</v>
      </c>
      <c r="U1527" t="str">
        <f t="shared" si="142"/>
        <v>2016</v>
      </c>
      <c r="V1527" t="str">
        <f t="shared" si="143"/>
        <v>July</v>
      </c>
    </row>
    <row r="1528" spans="1:22" ht="75" x14ac:dyDescent="0.2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8014</v>
      </c>
      <c r="O1528">
        <f t="shared" si="138"/>
        <v>120.33</v>
      </c>
      <c r="P1528">
        <f t="shared" si="139"/>
        <v>98.84</v>
      </c>
      <c r="Q1528" t="s">
        <v>8338</v>
      </c>
      <c r="R1528" t="s">
        <v>8339</v>
      </c>
      <c r="S1528" s="11">
        <f t="shared" si="140"/>
        <v>42339.276006944448</v>
      </c>
      <c r="T1528" s="11">
        <f t="shared" si="141"/>
        <v>42388.276006944448</v>
      </c>
      <c r="U1528" t="str">
        <f t="shared" si="142"/>
        <v>2015</v>
      </c>
      <c r="V1528" t="str">
        <f t="shared" si="143"/>
        <v>December</v>
      </c>
    </row>
    <row r="1529" spans="1:22" ht="60" x14ac:dyDescent="0.2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8014</v>
      </c>
      <c r="O1529">
        <f t="shared" si="138"/>
        <v>110.44</v>
      </c>
      <c r="P1529">
        <f t="shared" si="139"/>
        <v>55.22</v>
      </c>
      <c r="Q1529" t="s">
        <v>8338</v>
      </c>
      <c r="R1529" t="s">
        <v>8339</v>
      </c>
      <c r="S1529" s="11">
        <f t="shared" si="140"/>
        <v>42780.600532407407</v>
      </c>
      <c r="T1529" s="11">
        <f t="shared" si="141"/>
        <v>42808.558865740735</v>
      </c>
      <c r="U1529" t="str">
        <f t="shared" si="142"/>
        <v>2017</v>
      </c>
      <c r="V1529" t="str">
        <f t="shared" si="143"/>
        <v>February</v>
      </c>
    </row>
    <row r="1530" spans="1:22" ht="45" x14ac:dyDescent="0.2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8014</v>
      </c>
      <c r="O1530">
        <f t="shared" si="138"/>
        <v>281.57</v>
      </c>
      <c r="P1530">
        <f t="shared" si="139"/>
        <v>52.79</v>
      </c>
      <c r="Q1530" t="s">
        <v>8338</v>
      </c>
      <c r="R1530" t="s">
        <v>8339</v>
      </c>
      <c r="S1530" s="11">
        <f t="shared" si="140"/>
        <v>42736.732893518521</v>
      </c>
      <c r="T1530" s="11">
        <f t="shared" si="141"/>
        <v>42767</v>
      </c>
      <c r="U1530" t="str">
        <f t="shared" si="142"/>
        <v>2017</v>
      </c>
      <c r="V1530" t="str">
        <f t="shared" si="143"/>
        <v>January</v>
      </c>
    </row>
    <row r="1531" spans="1:22" ht="60" x14ac:dyDescent="0.2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8014</v>
      </c>
      <c r="O1531">
        <f t="shared" si="138"/>
        <v>100.68</v>
      </c>
      <c r="P1531">
        <f t="shared" si="139"/>
        <v>135.66999999999999</v>
      </c>
      <c r="Q1531" t="s">
        <v>8338</v>
      </c>
      <c r="R1531" t="s">
        <v>8339</v>
      </c>
      <c r="S1531" s="11">
        <f t="shared" si="140"/>
        <v>42052.628703703704</v>
      </c>
      <c r="T1531" s="11">
        <f t="shared" si="141"/>
        <v>42082.587037037039</v>
      </c>
      <c r="U1531" t="str">
        <f t="shared" si="142"/>
        <v>2015</v>
      </c>
      <c r="V1531" t="str">
        <f t="shared" si="143"/>
        <v>February</v>
      </c>
    </row>
    <row r="1532" spans="1:22" ht="75" x14ac:dyDescent="0.2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8014</v>
      </c>
      <c r="O1532">
        <f t="shared" si="138"/>
        <v>134.83000000000001</v>
      </c>
      <c r="P1532">
        <f t="shared" si="139"/>
        <v>53.99</v>
      </c>
      <c r="Q1532" t="s">
        <v>8338</v>
      </c>
      <c r="R1532" t="s">
        <v>8339</v>
      </c>
      <c r="S1532" s="11">
        <f t="shared" si="140"/>
        <v>42275.767303240747</v>
      </c>
      <c r="T1532" s="11">
        <f t="shared" si="141"/>
        <v>42300.767303240747</v>
      </c>
      <c r="U1532" t="str">
        <f t="shared" si="142"/>
        <v>2015</v>
      </c>
      <c r="V1532" t="str">
        <f t="shared" si="143"/>
        <v>September</v>
      </c>
    </row>
    <row r="1533" spans="1:22" ht="75" x14ac:dyDescent="0.2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8014</v>
      </c>
      <c r="O1533">
        <f t="shared" si="138"/>
        <v>175.96</v>
      </c>
      <c r="P1533">
        <f t="shared" si="139"/>
        <v>56.64</v>
      </c>
      <c r="Q1533" t="s">
        <v>8338</v>
      </c>
      <c r="R1533" t="s">
        <v>8339</v>
      </c>
      <c r="S1533" s="11">
        <f t="shared" si="140"/>
        <v>41941.802384259259</v>
      </c>
      <c r="T1533" s="11">
        <f t="shared" si="141"/>
        <v>41974.125</v>
      </c>
      <c r="U1533" t="str">
        <f t="shared" si="142"/>
        <v>2014</v>
      </c>
      <c r="V1533" t="str">
        <f t="shared" si="143"/>
        <v>October</v>
      </c>
    </row>
    <row r="1534" spans="1:22" ht="75" x14ac:dyDescent="0.2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8014</v>
      </c>
      <c r="O1534">
        <f t="shared" si="138"/>
        <v>484.02</v>
      </c>
      <c r="P1534">
        <f t="shared" si="139"/>
        <v>82.32</v>
      </c>
      <c r="Q1534" t="s">
        <v>8338</v>
      </c>
      <c r="R1534" t="s">
        <v>8339</v>
      </c>
      <c r="S1534" s="11">
        <f t="shared" si="140"/>
        <v>42391.475289351853</v>
      </c>
      <c r="T1534" s="11">
        <f t="shared" si="141"/>
        <v>42415.625</v>
      </c>
      <c r="U1534" t="str">
        <f t="shared" si="142"/>
        <v>2016</v>
      </c>
      <c r="V1534" t="str">
        <f t="shared" si="143"/>
        <v>January</v>
      </c>
    </row>
    <row r="1535" spans="1:22" ht="60" x14ac:dyDescent="0.2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8014</v>
      </c>
      <c r="O1535">
        <f t="shared" si="138"/>
        <v>145.13999999999999</v>
      </c>
      <c r="P1535">
        <f t="shared" si="139"/>
        <v>88.26</v>
      </c>
      <c r="Q1535" t="s">
        <v>8338</v>
      </c>
      <c r="R1535" t="s">
        <v>8339</v>
      </c>
      <c r="S1535" s="11">
        <f t="shared" si="140"/>
        <v>42443.00204861111</v>
      </c>
      <c r="T1535" s="11">
        <f t="shared" si="141"/>
        <v>42492.165972222225</v>
      </c>
      <c r="U1535" t="str">
        <f t="shared" si="142"/>
        <v>2016</v>
      </c>
      <c r="V1535" t="str">
        <f t="shared" si="143"/>
        <v>March</v>
      </c>
    </row>
    <row r="1536" spans="1:22" ht="60" x14ac:dyDescent="0.2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8014</v>
      </c>
      <c r="O1536">
        <f t="shared" si="138"/>
        <v>417.73</v>
      </c>
      <c r="P1536">
        <f t="shared" si="139"/>
        <v>84.91</v>
      </c>
      <c r="Q1536" t="s">
        <v>8338</v>
      </c>
      <c r="R1536" t="s">
        <v>8339</v>
      </c>
      <c r="S1536" s="11">
        <f t="shared" si="140"/>
        <v>42221.67432870371</v>
      </c>
      <c r="T1536" s="11">
        <f t="shared" si="141"/>
        <v>42251.67432870371</v>
      </c>
      <c r="U1536" t="str">
        <f t="shared" si="142"/>
        <v>2015</v>
      </c>
      <c r="V1536" t="str">
        <f t="shared" si="143"/>
        <v>August</v>
      </c>
    </row>
    <row r="1537" spans="1:22" ht="75" x14ac:dyDescent="0.2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8014</v>
      </c>
      <c r="O1537">
        <f t="shared" si="138"/>
        <v>132.43</v>
      </c>
      <c r="P1537">
        <f t="shared" si="139"/>
        <v>48.15</v>
      </c>
      <c r="Q1537" t="s">
        <v>8338</v>
      </c>
      <c r="R1537" t="s">
        <v>8339</v>
      </c>
      <c r="S1537" s="11">
        <f t="shared" si="140"/>
        <v>42484.829062500001</v>
      </c>
      <c r="T1537" s="11">
        <f t="shared" si="141"/>
        <v>42513.916666666672</v>
      </c>
      <c r="U1537" t="str">
        <f t="shared" si="142"/>
        <v>2016</v>
      </c>
      <c r="V1537" t="str">
        <f t="shared" si="143"/>
        <v>April</v>
      </c>
    </row>
    <row r="1538" spans="1:22" ht="75" x14ac:dyDescent="0.2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8014</v>
      </c>
      <c r="O1538">
        <f t="shared" si="138"/>
        <v>250.31</v>
      </c>
      <c r="P1538">
        <f t="shared" si="139"/>
        <v>66.02</v>
      </c>
      <c r="Q1538" t="s">
        <v>8338</v>
      </c>
      <c r="R1538" t="s">
        <v>8339</v>
      </c>
      <c r="S1538" s="11">
        <f t="shared" si="140"/>
        <v>42213.802199074074</v>
      </c>
      <c r="T1538" s="11">
        <f t="shared" si="141"/>
        <v>42243.802199074074</v>
      </c>
      <c r="U1538" t="str">
        <f t="shared" si="142"/>
        <v>2015</v>
      </c>
      <c r="V1538" t="str">
        <f t="shared" si="143"/>
        <v>July</v>
      </c>
    </row>
    <row r="1539" spans="1:22" ht="60" x14ac:dyDescent="0.2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8014</v>
      </c>
      <c r="O1539">
        <f t="shared" ref="O1539:O1602" si="144">ROUND((E1539/D1539)*100,2)</f>
        <v>179.9</v>
      </c>
      <c r="P1539">
        <f t="shared" ref="P1539:P1602" si="145">IF(L1539&gt;0,ROUND(E1539/L1539,2),0)</f>
        <v>96.38</v>
      </c>
      <c r="Q1539" t="s">
        <v>8338</v>
      </c>
      <c r="R1539" t="s">
        <v>8339</v>
      </c>
      <c r="S1539" s="11">
        <f t="shared" ref="S1539:S1602" si="146">(((J1539/60)/60)/24)+DATE(1970,1,1)</f>
        <v>42552.315127314811</v>
      </c>
      <c r="T1539" s="11">
        <f t="shared" ref="T1539:T1602" si="147">(((I1539/60)/60)/24)+DATE(1970,1,1)</f>
        <v>42588.75</v>
      </c>
      <c r="U1539" t="str">
        <f t="shared" ref="U1539:U1602" si="148">TEXT(S1539,"yyyy")</f>
        <v>2016</v>
      </c>
      <c r="V1539" t="str">
        <f t="shared" ref="V1539:V1602" si="149">TEXT(S1539,"mmmm")</f>
        <v>July</v>
      </c>
    </row>
    <row r="1540" spans="1:22" ht="60" x14ac:dyDescent="0.2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8014</v>
      </c>
      <c r="O1540">
        <f t="shared" si="144"/>
        <v>102.63</v>
      </c>
      <c r="P1540">
        <f t="shared" si="145"/>
        <v>156.16999999999999</v>
      </c>
      <c r="Q1540" t="s">
        <v>8338</v>
      </c>
      <c r="R1540" t="s">
        <v>8339</v>
      </c>
      <c r="S1540" s="11">
        <f t="shared" si="146"/>
        <v>41981.782060185185</v>
      </c>
      <c r="T1540" s="11">
        <f t="shared" si="147"/>
        <v>42026.782060185185</v>
      </c>
      <c r="U1540" t="str">
        <f t="shared" si="148"/>
        <v>2014</v>
      </c>
      <c r="V1540" t="str">
        <f t="shared" si="149"/>
        <v>December</v>
      </c>
    </row>
    <row r="1541" spans="1:22" ht="90" x14ac:dyDescent="0.2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8014</v>
      </c>
      <c r="O1541">
        <f t="shared" si="144"/>
        <v>135.99</v>
      </c>
      <c r="P1541">
        <f t="shared" si="145"/>
        <v>95.76</v>
      </c>
      <c r="Q1541" t="s">
        <v>8338</v>
      </c>
      <c r="R1541" t="s">
        <v>8339</v>
      </c>
      <c r="S1541" s="11">
        <f t="shared" si="146"/>
        <v>42705.919201388882</v>
      </c>
      <c r="T1541" s="11">
        <f t="shared" si="147"/>
        <v>42738.919201388882</v>
      </c>
      <c r="U1541" t="str">
        <f t="shared" si="148"/>
        <v>2016</v>
      </c>
      <c r="V1541" t="str">
        <f t="shared" si="149"/>
        <v>December</v>
      </c>
    </row>
    <row r="1542" spans="1:22" ht="75" x14ac:dyDescent="0.2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8014</v>
      </c>
      <c r="O1542">
        <f t="shared" si="144"/>
        <v>117.87</v>
      </c>
      <c r="P1542">
        <f t="shared" si="145"/>
        <v>180.41</v>
      </c>
      <c r="Q1542" t="s">
        <v>8338</v>
      </c>
      <c r="R1542" t="s">
        <v>8339</v>
      </c>
      <c r="S1542" s="11">
        <f t="shared" si="146"/>
        <v>41939.00712962963</v>
      </c>
      <c r="T1542" s="11">
        <f t="shared" si="147"/>
        <v>41969.052083333328</v>
      </c>
      <c r="U1542" t="str">
        <f t="shared" si="148"/>
        <v>2014</v>
      </c>
      <c r="V1542" t="str">
        <f t="shared" si="149"/>
        <v>October</v>
      </c>
    </row>
    <row r="1543" spans="1:22" ht="60" x14ac:dyDescent="0.2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8018</v>
      </c>
      <c r="O1543">
        <f t="shared" si="144"/>
        <v>0.03</v>
      </c>
      <c r="P1543">
        <f t="shared" si="145"/>
        <v>3</v>
      </c>
      <c r="Q1543" t="s">
        <v>8338</v>
      </c>
      <c r="R1543" t="s">
        <v>8343</v>
      </c>
      <c r="S1543" s="11">
        <f t="shared" si="146"/>
        <v>41974.712245370371</v>
      </c>
      <c r="T1543" s="11">
        <f t="shared" si="147"/>
        <v>42004.712245370371</v>
      </c>
      <c r="U1543" t="str">
        <f t="shared" si="148"/>
        <v>2014</v>
      </c>
      <c r="V1543" t="str">
        <f t="shared" si="149"/>
        <v>December</v>
      </c>
    </row>
    <row r="1544" spans="1:22" ht="75" x14ac:dyDescent="0.2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8018</v>
      </c>
      <c r="O1544">
        <f t="shared" si="144"/>
        <v>4</v>
      </c>
      <c r="P1544">
        <f t="shared" si="145"/>
        <v>20</v>
      </c>
      <c r="Q1544" t="s">
        <v>8338</v>
      </c>
      <c r="R1544" t="s">
        <v>8343</v>
      </c>
      <c r="S1544" s="11">
        <f t="shared" si="146"/>
        <v>42170.996527777781</v>
      </c>
      <c r="T1544" s="11">
        <f t="shared" si="147"/>
        <v>42185.996527777781</v>
      </c>
      <c r="U1544" t="str">
        <f t="shared" si="148"/>
        <v>2015</v>
      </c>
      <c r="V1544" t="str">
        <f t="shared" si="149"/>
        <v>June</v>
      </c>
    </row>
    <row r="1545" spans="1:22" ht="60" x14ac:dyDescent="0.2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8018</v>
      </c>
      <c r="O1545">
        <f t="shared" si="144"/>
        <v>0.44</v>
      </c>
      <c r="P1545">
        <f t="shared" si="145"/>
        <v>10</v>
      </c>
      <c r="Q1545" t="s">
        <v>8338</v>
      </c>
      <c r="R1545" t="s">
        <v>8343</v>
      </c>
      <c r="S1545" s="11">
        <f t="shared" si="146"/>
        <v>41935.509652777779</v>
      </c>
      <c r="T1545" s="11">
        <f t="shared" si="147"/>
        <v>41965.551319444443</v>
      </c>
      <c r="U1545" t="str">
        <f t="shared" si="148"/>
        <v>2014</v>
      </c>
      <c r="V1545" t="str">
        <f t="shared" si="149"/>
        <v>October</v>
      </c>
    </row>
    <row r="1546" spans="1:22" ht="60" x14ac:dyDescent="0.2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8018</v>
      </c>
      <c r="O1546">
        <f t="shared" si="144"/>
        <v>0</v>
      </c>
      <c r="P1546">
        <f t="shared" si="145"/>
        <v>0</v>
      </c>
      <c r="Q1546" t="s">
        <v>8338</v>
      </c>
      <c r="R1546" t="s">
        <v>8343</v>
      </c>
      <c r="S1546" s="11">
        <f t="shared" si="146"/>
        <v>42053.051203703704</v>
      </c>
      <c r="T1546" s="11">
        <f t="shared" si="147"/>
        <v>42095.012499999997</v>
      </c>
      <c r="U1546" t="str">
        <f t="shared" si="148"/>
        <v>2015</v>
      </c>
      <c r="V1546" t="str">
        <f t="shared" si="149"/>
        <v>February</v>
      </c>
    </row>
    <row r="1547" spans="1:22" ht="45" x14ac:dyDescent="0.2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8018</v>
      </c>
      <c r="O1547">
        <f t="shared" si="144"/>
        <v>0.03</v>
      </c>
      <c r="P1547">
        <f t="shared" si="145"/>
        <v>1</v>
      </c>
      <c r="Q1547" t="s">
        <v>8338</v>
      </c>
      <c r="R1547" t="s">
        <v>8343</v>
      </c>
      <c r="S1547" s="11">
        <f t="shared" si="146"/>
        <v>42031.884652777779</v>
      </c>
      <c r="T1547" s="11">
        <f t="shared" si="147"/>
        <v>42065.886111111111</v>
      </c>
      <c r="U1547" t="str">
        <f t="shared" si="148"/>
        <v>2015</v>
      </c>
      <c r="V1547" t="str">
        <f t="shared" si="149"/>
        <v>January</v>
      </c>
    </row>
    <row r="1548" spans="1:22" ht="75" x14ac:dyDescent="0.2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8018</v>
      </c>
      <c r="O1548">
        <f t="shared" si="144"/>
        <v>28.9</v>
      </c>
      <c r="P1548">
        <f t="shared" si="145"/>
        <v>26.27</v>
      </c>
      <c r="Q1548" t="s">
        <v>8338</v>
      </c>
      <c r="R1548" t="s">
        <v>8343</v>
      </c>
      <c r="S1548" s="11">
        <f t="shared" si="146"/>
        <v>41839.212951388887</v>
      </c>
      <c r="T1548" s="11">
        <f t="shared" si="147"/>
        <v>41899.212951388887</v>
      </c>
      <c r="U1548" t="str">
        <f t="shared" si="148"/>
        <v>2014</v>
      </c>
      <c r="V1548" t="str">
        <f t="shared" si="149"/>
        <v>July</v>
      </c>
    </row>
    <row r="1549" spans="1:22" ht="60" x14ac:dyDescent="0.2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8018</v>
      </c>
      <c r="O1549">
        <f t="shared" si="144"/>
        <v>0</v>
      </c>
      <c r="P1549">
        <f t="shared" si="145"/>
        <v>0</v>
      </c>
      <c r="Q1549" t="s">
        <v>8338</v>
      </c>
      <c r="R1549" t="s">
        <v>8343</v>
      </c>
      <c r="S1549" s="11">
        <f t="shared" si="146"/>
        <v>42782.426875000005</v>
      </c>
      <c r="T1549" s="11">
        <f t="shared" si="147"/>
        <v>42789.426875000005</v>
      </c>
      <c r="U1549" t="str">
        <f t="shared" si="148"/>
        <v>2017</v>
      </c>
      <c r="V1549" t="str">
        <f t="shared" si="149"/>
        <v>February</v>
      </c>
    </row>
    <row r="1550" spans="1:22" ht="45" x14ac:dyDescent="0.2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8018</v>
      </c>
      <c r="O1550">
        <f t="shared" si="144"/>
        <v>8.57</v>
      </c>
      <c r="P1550">
        <f t="shared" si="145"/>
        <v>60</v>
      </c>
      <c r="Q1550" t="s">
        <v>8338</v>
      </c>
      <c r="R1550" t="s">
        <v>8343</v>
      </c>
      <c r="S1550" s="11">
        <f t="shared" si="146"/>
        <v>42286.88217592593</v>
      </c>
      <c r="T1550" s="11">
        <f t="shared" si="147"/>
        <v>42316.923842592587</v>
      </c>
      <c r="U1550" t="str">
        <f t="shared" si="148"/>
        <v>2015</v>
      </c>
      <c r="V1550" t="str">
        <f t="shared" si="149"/>
        <v>October</v>
      </c>
    </row>
    <row r="1551" spans="1:22" ht="75" x14ac:dyDescent="0.2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8018</v>
      </c>
      <c r="O1551">
        <f t="shared" si="144"/>
        <v>34</v>
      </c>
      <c r="P1551">
        <f t="shared" si="145"/>
        <v>28.33</v>
      </c>
      <c r="Q1551" t="s">
        <v>8338</v>
      </c>
      <c r="R1551" t="s">
        <v>8343</v>
      </c>
      <c r="S1551" s="11">
        <f t="shared" si="146"/>
        <v>42281.136099537034</v>
      </c>
      <c r="T1551" s="11">
        <f t="shared" si="147"/>
        <v>42311.177766203706</v>
      </c>
      <c r="U1551" t="str">
        <f t="shared" si="148"/>
        <v>2015</v>
      </c>
      <c r="V1551" t="str">
        <f t="shared" si="149"/>
        <v>October</v>
      </c>
    </row>
    <row r="1552" spans="1:22" ht="75" x14ac:dyDescent="0.2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8018</v>
      </c>
      <c r="O1552">
        <f t="shared" si="144"/>
        <v>13.47</v>
      </c>
      <c r="P1552">
        <f t="shared" si="145"/>
        <v>14.43</v>
      </c>
      <c r="Q1552" t="s">
        <v>8338</v>
      </c>
      <c r="R1552" t="s">
        <v>8343</v>
      </c>
      <c r="S1552" s="11">
        <f t="shared" si="146"/>
        <v>42472.449467592596</v>
      </c>
      <c r="T1552" s="11">
        <f t="shared" si="147"/>
        <v>42502.449467592596</v>
      </c>
      <c r="U1552" t="str">
        <f t="shared" si="148"/>
        <v>2016</v>
      </c>
      <c r="V1552" t="str">
        <f t="shared" si="149"/>
        <v>April</v>
      </c>
    </row>
    <row r="1553" spans="1:22" ht="75" x14ac:dyDescent="0.2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8018</v>
      </c>
      <c r="O1553">
        <f t="shared" si="144"/>
        <v>0</v>
      </c>
      <c r="P1553">
        <f t="shared" si="145"/>
        <v>0</v>
      </c>
      <c r="Q1553" t="s">
        <v>8338</v>
      </c>
      <c r="R1553" t="s">
        <v>8343</v>
      </c>
      <c r="S1553" s="11">
        <f t="shared" si="146"/>
        <v>42121.824525462958</v>
      </c>
      <c r="T1553" s="11">
        <f t="shared" si="147"/>
        <v>42151.824525462958</v>
      </c>
      <c r="U1553" t="str">
        <f t="shared" si="148"/>
        <v>2015</v>
      </c>
      <c r="V1553" t="str">
        <f t="shared" si="149"/>
        <v>April</v>
      </c>
    </row>
    <row r="1554" spans="1:22" ht="90" x14ac:dyDescent="0.2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8018</v>
      </c>
      <c r="O1554">
        <f t="shared" si="144"/>
        <v>49.19</v>
      </c>
      <c r="P1554">
        <f t="shared" si="145"/>
        <v>132.19</v>
      </c>
      <c r="Q1554" t="s">
        <v>8338</v>
      </c>
      <c r="R1554" t="s">
        <v>8343</v>
      </c>
      <c r="S1554" s="11">
        <f t="shared" si="146"/>
        <v>41892.688750000001</v>
      </c>
      <c r="T1554" s="11">
        <f t="shared" si="147"/>
        <v>41913.165972222225</v>
      </c>
      <c r="U1554" t="str">
        <f t="shared" si="148"/>
        <v>2014</v>
      </c>
      <c r="V1554" t="str">
        <f t="shared" si="149"/>
        <v>September</v>
      </c>
    </row>
    <row r="1555" spans="1:22" ht="75" x14ac:dyDescent="0.2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8018</v>
      </c>
      <c r="O1555">
        <f t="shared" si="144"/>
        <v>0</v>
      </c>
      <c r="P1555">
        <f t="shared" si="145"/>
        <v>0</v>
      </c>
      <c r="Q1555" t="s">
        <v>8338</v>
      </c>
      <c r="R1555" t="s">
        <v>8343</v>
      </c>
      <c r="S1555" s="11">
        <f t="shared" si="146"/>
        <v>42219.282951388886</v>
      </c>
      <c r="T1555" s="11">
        <f t="shared" si="147"/>
        <v>42249.282951388886</v>
      </c>
      <c r="U1555" t="str">
        <f t="shared" si="148"/>
        <v>2015</v>
      </c>
      <c r="V1555" t="str">
        <f t="shared" si="149"/>
        <v>August</v>
      </c>
    </row>
    <row r="1556" spans="1:22" ht="90" x14ac:dyDescent="0.2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8018</v>
      </c>
      <c r="O1556">
        <f t="shared" si="144"/>
        <v>0</v>
      </c>
      <c r="P1556">
        <f t="shared" si="145"/>
        <v>0</v>
      </c>
      <c r="Q1556" t="s">
        <v>8338</v>
      </c>
      <c r="R1556" t="s">
        <v>8343</v>
      </c>
      <c r="S1556" s="11">
        <f t="shared" si="146"/>
        <v>42188.252199074079</v>
      </c>
      <c r="T1556" s="11">
        <f t="shared" si="147"/>
        <v>42218.252199074079</v>
      </c>
      <c r="U1556" t="str">
        <f t="shared" si="148"/>
        <v>2015</v>
      </c>
      <c r="V1556" t="str">
        <f t="shared" si="149"/>
        <v>July</v>
      </c>
    </row>
    <row r="1557" spans="1:22" ht="60" x14ac:dyDescent="0.2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8018</v>
      </c>
      <c r="O1557">
        <f t="shared" si="144"/>
        <v>0</v>
      </c>
      <c r="P1557">
        <f t="shared" si="145"/>
        <v>0</v>
      </c>
      <c r="Q1557" t="s">
        <v>8338</v>
      </c>
      <c r="R1557" t="s">
        <v>8343</v>
      </c>
      <c r="S1557" s="11">
        <f t="shared" si="146"/>
        <v>42241.613796296297</v>
      </c>
      <c r="T1557" s="11">
        <f t="shared" si="147"/>
        <v>42264.708333333328</v>
      </c>
      <c r="U1557" t="str">
        <f t="shared" si="148"/>
        <v>2015</v>
      </c>
      <c r="V1557" t="str">
        <f t="shared" si="149"/>
        <v>August</v>
      </c>
    </row>
    <row r="1558" spans="1:22" ht="60" x14ac:dyDescent="0.2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8018</v>
      </c>
      <c r="O1558">
        <f t="shared" si="144"/>
        <v>45.13</v>
      </c>
      <c r="P1558">
        <f t="shared" si="145"/>
        <v>56.42</v>
      </c>
      <c r="Q1558" t="s">
        <v>8338</v>
      </c>
      <c r="R1558" t="s">
        <v>8343</v>
      </c>
      <c r="S1558" s="11">
        <f t="shared" si="146"/>
        <v>42525.153055555551</v>
      </c>
      <c r="T1558" s="11">
        <f t="shared" si="147"/>
        <v>42555.153055555551</v>
      </c>
      <c r="U1558" t="str">
        <f t="shared" si="148"/>
        <v>2016</v>
      </c>
      <c r="V1558" t="str">
        <f t="shared" si="149"/>
        <v>June</v>
      </c>
    </row>
    <row r="1559" spans="1:22" ht="75" x14ac:dyDescent="0.2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8018</v>
      </c>
      <c r="O1559">
        <f t="shared" si="144"/>
        <v>4</v>
      </c>
      <c r="P1559">
        <f t="shared" si="145"/>
        <v>100</v>
      </c>
      <c r="Q1559" t="s">
        <v>8338</v>
      </c>
      <c r="R1559" t="s">
        <v>8343</v>
      </c>
      <c r="S1559" s="11">
        <f t="shared" si="146"/>
        <v>41871.65315972222</v>
      </c>
      <c r="T1559" s="11">
        <f t="shared" si="147"/>
        <v>41902.65315972222</v>
      </c>
      <c r="U1559" t="str">
        <f t="shared" si="148"/>
        <v>2014</v>
      </c>
      <c r="V1559" t="str">
        <f t="shared" si="149"/>
        <v>August</v>
      </c>
    </row>
    <row r="1560" spans="1:22" ht="75" x14ac:dyDescent="0.2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8018</v>
      </c>
      <c r="O1560">
        <f t="shared" si="144"/>
        <v>4.67</v>
      </c>
      <c r="P1560">
        <f t="shared" si="145"/>
        <v>11.67</v>
      </c>
      <c r="Q1560" t="s">
        <v>8338</v>
      </c>
      <c r="R1560" t="s">
        <v>8343</v>
      </c>
      <c r="S1560" s="11">
        <f t="shared" si="146"/>
        <v>42185.397673611107</v>
      </c>
      <c r="T1560" s="11">
        <f t="shared" si="147"/>
        <v>42244.508333333331</v>
      </c>
      <c r="U1560" t="str">
        <f t="shared" si="148"/>
        <v>2015</v>
      </c>
      <c r="V1560" t="str">
        <f t="shared" si="149"/>
        <v>June</v>
      </c>
    </row>
    <row r="1561" spans="1:22" ht="45" x14ac:dyDescent="0.2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8018</v>
      </c>
      <c r="O1561">
        <f t="shared" si="144"/>
        <v>0.33</v>
      </c>
      <c r="P1561">
        <f t="shared" si="145"/>
        <v>50</v>
      </c>
      <c r="Q1561" t="s">
        <v>8338</v>
      </c>
      <c r="R1561" t="s">
        <v>8343</v>
      </c>
      <c r="S1561" s="11">
        <f t="shared" si="146"/>
        <v>42108.05322916666</v>
      </c>
      <c r="T1561" s="11">
        <f t="shared" si="147"/>
        <v>42123.05322916666</v>
      </c>
      <c r="U1561" t="str">
        <f t="shared" si="148"/>
        <v>2015</v>
      </c>
      <c r="V1561" t="str">
        <f t="shared" si="149"/>
        <v>April</v>
      </c>
    </row>
    <row r="1562" spans="1:22" ht="75" x14ac:dyDescent="0.2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8018</v>
      </c>
      <c r="O1562">
        <f t="shared" si="144"/>
        <v>3.76</v>
      </c>
      <c r="P1562">
        <f t="shared" si="145"/>
        <v>23.5</v>
      </c>
      <c r="Q1562" t="s">
        <v>8338</v>
      </c>
      <c r="R1562" t="s">
        <v>8343</v>
      </c>
      <c r="S1562" s="11">
        <f t="shared" si="146"/>
        <v>41936.020752314813</v>
      </c>
      <c r="T1562" s="11">
        <f t="shared" si="147"/>
        <v>41956.062418981484</v>
      </c>
      <c r="U1562" t="str">
        <f t="shared" si="148"/>
        <v>2014</v>
      </c>
      <c r="V1562" t="str">
        <f t="shared" si="149"/>
        <v>October</v>
      </c>
    </row>
    <row r="1563" spans="1:22" ht="75" x14ac:dyDescent="0.2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8036</v>
      </c>
      <c r="G1563" t="s">
        <v>7953</v>
      </c>
      <c r="H1563" t="s">
        <v>7975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8019</v>
      </c>
      <c r="O1563">
        <f t="shared" si="144"/>
        <v>0.67</v>
      </c>
      <c r="P1563">
        <f t="shared" si="145"/>
        <v>67</v>
      </c>
      <c r="Q1563" t="s">
        <v>8322</v>
      </c>
      <c r="R1563" t="s">
        <v>8344</v>
      </c>
      <c r="S1563" s="11">
        <f t="shared" si="146"/>
        <v>41555.041701388887</v>
      </c>
      <c r="T1563" s="11">
        <f t="shared" si="147"/>
        <v>41585.083368055559</v>
      </c>
      <c r="U1563" t="str">
        <f t="shared" si="148"/>
        <v>2013</v>
      </c>
      <c r="V1563" t="str">
        <f t="shared" si="149"/>
        <v>October</v>
      </c>
    </row>
    <row r="1564" spans="1:22" ht="105" x14ac:dyDescent="0.2">
      <c r="A1564">
        <v>1562</v>
      </c>
      <c r="B1564" s="3" t="s">
        <v>8179</v>
      </c>
      <c r="C1564" s="3" t="s">
        <v>5402</v>
      </c>
      <c r="D1564">
        <v>4000</v>
      </c>
      <c r="E1564">
        <v>0</v>
      </c>
      <c r="F1564" t="s">
        <v>8036</v>
      </c>
      <c r="G1564" t="s">
        <v>7953</v>
      </c>
      <c r="H1564" t="s">
        <v>7975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8019</v>
      </c>
      <c r="O1564">
        <f t="shared" si="144"/>
        <v>0</v>
      </c>
      <c r="P1564">
        <f t="shared" si="145"/>
        <v>0</v>
      </c>
      <c r="Q1564" t="s">
        <v>8322</v>
      </c>
      <c r="R1564" t="s">
        <v>8344</v>
      </c>
      <c r="S1564" s="11">
        <f t="shared" si="146"/>
        <v>40079.566157407404</v>
      </c>
      <c r="T1564" s="11">
        <f t="shared" si="147"/>
        <v>40149.034722222219</v>
      </c>
      <c r="U1564" t="str">
        <f t="shared" si="148"/>
        <v>2009</v>
      </c>
      <c r="V1564" t="str">
        <f t="shared" si="149"/>
        <v>September</v>
      </c>
    </row>
    <row r="1565" spans="1:22" ht="75" x14ac:dyDescent="0.2">
      <c r="A1565">
        <v>1563</v>
      </c>
      <c r="B1565" s="3" t="s">
        <v>8180</v>
      </c>
      <c r="C1565" s="3" t="s">
        <v>5403</v>
      </c>
      <c r="D1565">
        <v>6000</v>
      </c>
      <c r="E1565">
        <v>85</v>
      </c>
      <c r="F1565" t="s">
        <v>8036</v>
      </c>
      <c r="G1565" t="s">
        <v>7954</v>
      </c>
      <c r="H1565" t="s">
        <v>7976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8019</v>
      </c>
      <c r="O1565">
        <f t="shared" si="144"/>
        <v>1.42</v>
      </c>
      <c r="P1565">
        <f t="shared" si="145"/>
        <v>42.5</v>
      </c>
      <c r="Q1565" t="s">
        <v>8322</v>
      </c>
      <c r="R1565" t="s">
        <v>8344</v>
      </c>
      <c r="S1565" s="11">
        <f t="shared" si="146"/>
        <v>41652.742488425924</v>
      </c>
      <c r="T1565" s="11">
        <f t="shared" si="147"/>
        <v>41712.700821759259</v>
      </c>
      <c r="U1565" t="str">
        <f t="shared" si="148"/>
        <v>2014</v>
      </c>
      <c r="V1565" t="str">
        <f t="shared" si="149"/>
        <v>January</v>
      </c>
    </row>
    <row r="1566" spans="1:22" ht="75" x14ac:dyDescent="0.2">
      <c r="A1566">
        <v>1564</v>
      </c>
      <c r="B1566" s="3" t="s">
        <v>8181</v>
      </c>
      <c r="C1566" s="3" t="s">
        <v>5404</v>
      </c>
      <c r="D1566">
        <v>10000</v>
      </c>
      <c r="E1566">
        <v>10</v>
      </c>
      <c r="F1566" t="s">
        <v>8036</v>
      </c>
      <c r="G1566" t="s">
        <v>7953</v>
      </c>
      <c r="H1566" t="s">
        <v>7975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8019</v>
      </c>
      <c r="O1566">
        <f t="shared" si="144"/>
        <v>0.1</v>
      </c>
      <c r="P1566">
        <f t="shared" si="145"/>
        <v>10</v>
      </c>
      <c r="Q1566" t="s">
        <v>8322</v>
      </c>
      <c r="R1566" t="s">
        <v>8344</v>
      </c>
      <c r="S1566" s="11">
        <f t="shared" si="146"/>
        <v>42121.367002314815</v>
      </c>
      <c r="T1566" s="11">
        <f t="shared" si="147"/>
        <v>42152.836805555555</v>
      </c>
      <c r="U1566" t="str">
        <f t="shared" si="148"/>
        <v>2015</v>
      </c>
      <c r="V1566" t="str">
        <f t="shared" si="149"/>
        <v>April</v>
      </c>
    </row>
    <row r="1567" spans="1:22" ht="75" x14ac:dyDescent="0.2">
      <c r="A1567">
        <v>1565</v>
      </c>
      <c r="B1567" s="3" t="s">
        <v>8182</v>
      </c>
      <c r="C1567" s="3" t="s">
        <v>5405</v>
      </c>
      <c r="D1567">
        <v>4000</v>
      </c>
      <c r="E1567">
        <v>100</v>
      </c>
      <c r="F1567" t="s">
        <v>8036</v>
      </c>
      <c r="G1567" t="s">
        <v>7953</v>
      </c>
      <c r="H1567" t="s">
        <v>7975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8019</v>
      </c>
      <c r="O1567">
        <f t="shared" si="144"/>
        <v>2.5</v>
      </c>
      <c r="P1567">
        <f t="shared" si="145"/>
        <v>100</v>
      </c>
      <c r="Q1567" t="s">
        <v>8322</v>
      </c>
      <c r="R1567" t="s">
        <v>8344</v>
      </c>
      <c r="S1567" s="11">
        <f t="shared" si="146"/>
        <v>40672.729872685188</v>
      </c>
      <c r="T1567" s="11">
        <f t="shared" si="147"/>
        <v>40702.729872685188</v>
      </c>
      <c r="U1567" t="str">
        <f t="shared" si="148"/>
        <v>2011</v>
      </c>
      <c r="V1567" t="str">
        <f t="shared" si="149"/>
        <v>May</v>
      </c>
    </row>
    <row r="1568" spans="1:22" ht="60" x14ac:dyDescent="0.2">
      <c r="A1568">
        <v>1566</v>
      </c>
      <c r="B1568" s="3" t="s">
        <v>8183</v>
      </c>
      <c r="C1568" s="3" t="s">
        <v>5406</v>
      </c>
      <c r="D1568">
        <v>30000</v>
      </c>
      <c r="E1568">
        <v>6375</v>
      </c>
      <c r="F1568" t="s">
        <v>8036</v>
      </c>
      <c r="G1568" t="s">
        <v>7953</v>
      </c>
      <c r="H1568" t="s">
        <v>7975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8019</v>
      </c>
      <c r="O1568">
        <f t="shared" si="144"/>
        <v>21.25</v>
      </c>
      <c r="P1568">
        <f t="shared" si="145"/>
        <v>108.05</v>
      </c>
      <c r="Q1568" t="s">
        <v>8322</v>
      </c>
      <c r="R1568" t="s">
        <v>8344</v>
      </c>
      <c r="S1568" s="11">
        <f t="shared" si="146"/>
        <v>42549.916712962964</v>
      </c>
      <c r="T1568" s="11">
        <f t="shared" si="147"/>
        <v>42578.916666666672</v>
      </c>
      <c r="U1568" t="str">
        <f t="shared" si="148"/>
        <v>2016</v>
      </c>
      <c r="V1568" t="str">
        <f t="shared" si="149"/>
        <v>June</v>
      </c>
    </row>
    <row r="1569" spans="1:22" ht="75" x14ac:dyDescent="0.2">
      <c r="A1569">
        <v>1567</v>
      </c>
      <c r="B1569" s="3" t="s">
        <v>8184</v>
      </c>
      <c r="C1569" s="3" t="s">
        <v>5407</v>
      </c>
      <c r="D1569">
        <v>8500</v>
      </c>
      <c r="E1569">
        <v>350</v>
      </c>
      <c r="F1569" t="s">
        <v>8036</v>
      </c>
      <c r="G1569" t="s">
        <v>7953</v>
      </c>
      <c r="H1569" t="s">
        <v>7975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8019</v>
      </c>
      <c r="O1569">
        <f t="shared" si="144"/>
        <v>4.12</v>
      </c>
      <c r="P1569">
        <f t="shared" si="145"/>
        <v>26.92</v>
      </c>
      <c r="Q1569" t="s">
        <v>8322</v>
      </c>
      <c r="R1569" t="s">
        <v>8344</v>
      </c>
      <c r="S1569" s="11">
        <f t="shared" si="146"/>
        <v>41671.936863425923</v>
      </c>
      <c r="T1569" s="11">
        <f t="shared" si="147"/>
        <v>41687</v>
      </c>
      <c r="U1569" t="str">
        <f t="shared" si="148"/>
        <v>2014</v>
      </c>
      <c r="V1569" t="str">
        <f t="shared" si="149"/>
        <v>February</v>
      </c>
    </row>
    <row r="1570" spans="1:22" ht="75" x14ac:dyDescent="0.2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8036</v>
      </c>
      <c r="G1570" t="s">
        <v>7953</v>
      </c>
      <c r="H1570" t="s">
        <v>7975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8019</v>
      </c>
      <c r="O1570">
        <f t="shared" si="144"/>
        <v>13.64</v>
      </c>
      <c r="P1570">
        <f t="shared" si="145"/>
        <v>155</v>
      </c>
      <c r="Q1570" t="s">
        <v>8322</v>
      </c>
      <c r="R1570" t="s">
        <v>8344</v>
      </c>
      <c r="S1570" s="11">
        <f t="shared" si="146"/>
        <v>41962.062326388885</v>
      </c>
      <c r="T1570" s="11">
        <f t="shared" si="147"/>
        <v>41997.062326388885</v>
      </c>
      <c r="U1570" t="str">
        <f t="shared" si="148"/>
        <v>2014</v>
      </c>
      <c r="V1570" t="str">
        <f t="shared" si="149"/>
        <v>November</v>
      </c>
    </row>
    <row r="1571" spans="1:22" ht="30" x14ac:dyDescent="0.2">
      <c r="A1571">
        <v>1569</v>
      </c>
      <c r="B1571" s="3" t="s">
        <v>8185</v>
      </c>
      <c r="C1571" s="3" t="s">
        <v>5409</v>
      </c>
      <c r="D1571">
        <v>30000</v>
      </c>
      <c r="E1571">
        <v>0</v>
      </c>
      <c r="F1571" t="s">
        <v>8036</v>
      </c>
      <c r="G1571" t="s">
        <v>7953</v>
      </c>
      <c r="H1571" t="s">
        <v>7975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8019</v>
      </c>
      <c r="O1571">
        <f t="shared" si="144"/>
        <v>0</v>
      </c>
      <c r="P1571">
        <f t="shared" si="145"/>
        <v>0</v>
      </c>
      <c r="Q1571" t="s">
        <v>8322</v>
      </c>
      <c r="R1571" t="s">
        <v>8344</v>
      </c>
      <c r="S1571" s="11">
        <f t="shared" si="146"/>
        <v>41389.679560185185</v>
      </c>
      <c r="T1571" s="11">
        <f t="shared" si="147"/>
        <v>41419.679560185185</v>
      </c>
      <c r="U1571" t="str">
        <f t="shared" si="148"/>
        <v>2013</v>
      </c>
      <c r="V1571" t="str">
        <f t="shared" si="149"/>
        <v>April</v>
      </c>
    </row>
    <row r="1572" spans="1:22" ht="60" x14ac:dyDescent="0.2">
      <c r="A1572">
        <v>1570</v>
      </c>
      <c r="B1572" s="3" t="s">
        <v>8186</v>
      </c>
      <c r="C1572" s="3" t="s">
        <v>5410</v>
      </c>
      <c r="D1572">
        <v>6000</v>
      </c>
      <c r="E1572">
        <v>2484</v>
      </c>
      <c r="F1572" t="s">
        <v>8036</v>
      </c>
      <c r="G1572" t="s">
        <v>7953</v>
      </c>
      <c r="H1572" t="s">
        <v>7975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8019</v>
      </c>
      <c r="O1572">
        <f t="shared" si="144"/>
        <v>41.4</v>
      </c>
      <c r="P1572">
        <f t="shared" si="145"/>
        <v>47.77</v>
      </c>
      <c r="Q1572" t="s">
        <v>8322</v>
      </c>
      <c r="R1572" t="s">
        <v>8344</v>
      </c>
      <c r="S1572" s="11">
        <f t="shared" si="146"/>
        <v>42438.813449074078</v>
      </c>
      <c r="T1572" s="11">
        <f t="shared" si="147"/>
        <v>42468.771782407406</v>
      </c>
      <c r="U1572" t="str">
        <f t="shared" si="148"/>
        <v>2016</v>
      </c>
      <c r="V1572" t="str">
        <f t="shared" si="149"/>
        <v>March</v>
      </c>
    </row>
    <row r="1573" spans="1:22" ht="75" x14ac:dyDescent="0.2">
      <c r="A1573">
        <v>1571</v>
      </c>
      <c r="B1573" s="3" t="s">
        <v>8187</v>
      </c>
      <c r="C1573" s="3" t="s">
        <v>5411</v>
      </c>
      <c r="D1573">
        <v>12100</v>
      </c>
      <c r="E1573">
        <v>80</v>
      </c>
      <c r="F1573" t="s">
        <v>8036</v>
      </c>
      <c r="G1573" t="s">
        <v>7954</v>
      </c>
      <c r="H1573" t="s">
        <v>7976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8019</v>
      </c>
      <c r="O1573">
        <f t="shared" si="144"/>
        <v>0.66</v>
      </c>
      <c r="P1573">
        <f t="shared" si="145"/>
        <v>20</v>
      </c>
      <c r="Q1573" t="s">
        <v>8322</v>
      </c>
      <c r="R1573" t="s">
        <v>8344</v>
      </c>
      <c r="S1573" s="11">
        <f t="shared" si="146"/>
        <v>42144.769479166673</v>
      </c>
      <c r="T1573" s="11">
        <f t="shared" si="147"/>
        <v>42174.769479166673</v>
      </c>
      <c r="U1573" t="str">
        <f t="shared" si="148"/>
        <v>2015</v>
      </c>
      <c r="V1573" t="str">
        <f t="shared" si="149"/>
        <v>May</v>
      </c>
    </row>
    <row r="1574" spans="1:22" ht="75" x14ac:dyDescent="0.2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8036</v>
      </c>
      <c r="G1574" t="s">
        <v>7954</v>
      </c>
      <c r="H1574" t="s">
        <v>7976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8019</v>
      </c>
      <c r="O1574">
        <f t="shared" si="144"/>
        <v>5</v>
      </c>
      <c r="P1574">
        <f t="shared" si="145"/>
        <v>41.67</v>
      </c>
      <c r="Q1574" t="s">
        <v>8322</v>
      </c>
      <c r="R1574" t="s">
        <v>8344</v>
      </c>
      <c r="S1574" s="11">
        <f t="shared" si="146"/>
        <v>42404.033090277779</v>
      </c>
      <c r="T1574" s="11">
        <f t="shared" si="147"/>
        <v>42428.999305555553</v>
      </c>
      <c r="U1574" t="str">
        <f t="shared" si="148"/>
        <v>2016</v>
      </c>
      <c r="V1574" t="str">
        <f t="shared" si="149"/>
        <v>February</v>
      </c>
    </row>
    <row r="1575" spans="1:22" ht="90" x14ac:dyDescent="0.2">
      <c r="A1575">
        <v>1573</v>
      </c>
      <c r="B1575" s="3" t="s">
        <v>8188</v>
      </c>
      <c r="C1575" s="3" t="s">
        <v>5413</v>
      </c>
      <c r="D1575">
        <v>9000</v>
      </c>
      <c r="E1575">
        <v>223</v>
      </c>
      <c r="F1575" t="s">
        <v>8036</v>
      </c>
      <c r="G1575" t="s">
        <v>7958</v>
      </c>
      <c r="H1575" t="s">
        <v>7980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8019</v>
      </c>
      <c r="O1575">
        <f t="shared" si="144"/>
        <v>2.48</v>
      </c>
      <c r="P1575">
        <f t="shared" si="145"/>
        <v>74.33</v>
      </c>
      <c r="Q1575" t="s">
        <v>8322</v>
      </c>
      <c r="R1575" t="s">
        <v>8344</v>
      </c>
      <c r="S1575" s="11">
        <f t="shared" si="146"/>
        <v>42786.000023148154</v>
      </c>
      <c r="T1575" s="11">
        <f t="shared" si="147"/>
        <v>42826.165972222225</v>
      </c>
      <c r="U1575" t="str">
        <f t="shared" si="148"/>
        <v>2017</v>
      </c>
      <c r="V1575" t="str">
        <f t="shared" si="149"/>
        <v>February</v>
      </c>
    </row>
    <row r="1576" spans="1:22" ht="75" x14ac:dyDescent="0.2">
      <c r="A1576">
        <v>1574</v>
      </c>
      <c r="B1576" s="3" t="s">
        <v>8189</v>
      </c>
      <c r="C1576" s="3" t="s">
        <v>5414</v>
      </c>
      <c r="D1576">
        <v>10000</v>
      </c>
      <c r="E1576">
        <v>506</v>
      </c>
      <c r="F1576" t="s">
        <v>8036</v>
      </c>
      <c r="G1576" t="s">
        <v>7953</v>
      </c>
      <c r="H1576" t="s">
        <v>7975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8019</v>
      </c>
      <c r="O1576">
        <f t="shared" si="144"/>
        <v>5.0599999999999996</v>
      </c>
      <c r="P1576">
        <f t="shared" si="145"/>
        <v>84.33</v>
      </c>
      <c r="Q1576" t="s">
        <v>8322</v>
      </c>
      <c r="R1576" t="s">
        <v>8344</v>
      </c>
      <c r="S1576" s="11">
        <f t="shared" si="146"/>
        <v>42017.927418981482</v>
      </c>
      <c r="T1576" s="11">
        <f t="shared" si="147"/>
        <v>42052.927418981482</v>
      </c>
      <c r="U1576" t="str">
        <f t="shared" si="148"/>
        <v>2015</v>
      </c>
      <c r="V1576" t="str">
        <f t="shared" si="149"/>
        <v>January</v>
      </c>
    </row>
    <row r="1577" spans="1:22" ht="75" x14ac:dyDescent="0.2">
      <c r="A1577">
        <v>1575</v>
      </c>
      <c r="B1577" s="3" t="s">
        <v>8190</v>
      </c>
      <c r="C1577" s="3" t="s">
        <v>5415</v>
      </c>
      <c r="D1577">
        <v>10000</v>
      </c>
      <c r="E1577">
        <v>2291</v>
      </c>
      <c r="F1577" t="s">
        <v>8036</v>
      </c>
      <c r="G1577" t="s">
        <v>7953</v>
      </c>
      <c r="H1577" t="s">
        <v>7975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8019</v>
      </c>
      <c r="O1577">
        <f t="shared" si="144"/>
        <v>22.91</v>
      </c>
      <c r="P1577">
        <f t="shared" si="145"/>
        <v>65.459999999999994</v>
      </c>
      <c r="Q1577" t="s">
        <v>8322</v>
      </c>
      <c r="R1577" t="s">
        <v>8344</v>
      </c>
      <c r="S1577" s="11">
        <f t="shared" si="146"/>
        <v>41799.524259259262</v>
      </c>
      <c r="T1577" s="11">
        <f t="shared" si="147"/>
        <v>41829.524259259262</v>
      </c>
      <c r="U1577" t="str">
        <f t="shared" si="148"/>
        <v>2014</v>
      </c>
      <c r="V1577" t="str">
        <f t="shared" si="149"/>
        <v>June</v>
      </c>
    </row>
    <row r="1578" spans="1:22" ht="45" x14ac:dyDescent="0.2">
      <c r="A1578">
        <v>1576</v>
      </c>
      <c r="B1578" s="3" t="s">
        <v>8191</v>
      </c>
      <c r="C1578" s="3" t="s">
        <v>5416</v>
      </c>
      <c r="D1578">
        <v>5000</v>
      </c>
      <c r="E1578">
        <v>650</v>
      </c>
      <c r="F1578" t="s">
        <v>8036</v>
      </c>
      <c r="G1578" t="s">
        <v>7953</v>
      </c>
      <c r="H1578" t="s">
        <v>7975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8019</v>
      </c>
      <c r="O1578">
        <f t="shared" si="144"/>
        <v>13</v>
      </c>
      <c r="P1578">
        <f t="shared" si="145"/>
        <v>65</v>
      </c>
      <c r="Q1578" t="s">
        <v>8322</v>
      </c>
      <c r="R1578" t="s">
        <v>8344</v>
      </c>
      <c r="S1578" s="11">
        <f t="shared" si="146"/>
        <v>42140.879259259258</v>
      </c>
      <c r="T1578" s="11">
        <f t="shared" si="147"/>
        <v>42185.879259259258</v>
      </c>
      <c r="U1578" t="str">
        <f t="shared" si="148"/>
        <v>2015</v>
      </c>
      <c r="V1578" t="str">
        <f t="shared" si="149"/>
        <v>May</v>
      </c>
    </row>
    <row r="1579" spans="1:22" ht="75" x14ac:dyDescent="0.2">
      <c r="A1579">
        <v>1577</v>
      </c>
      <c r="B1579" s="3" t="s">
        <v>8192</v>
      </c>
      <c r="C1579" s="3" t="s">
        <v>5417</v>
      </c>
      <c r="D1579">
        <v>10000</v>
      </c>
      <c r="E1579">
        <v>55</v>
      </c>
      <c r="F1579" t="s">
        <v>8036</v>
      </c>
      <c r="G1579" t="s">
        <v>7953</v>
      </c>
      <c r="H1579" t="s">
        <v>7975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8019</v>
      </c>
      <c r="O1579">
        <f t="shared" si="144"/>
        <v>0.55000000000000004</v>
      </c>
      <c r="P1579">
        <f t="shared" si="145"/>
        <v>27.5</v>
      </c>
      <c r="Q1579" t="s">
        <v>8322</v>
      </c>
      <c r="R1579" t="s">
        <v>8344</v>
      </c>
      <c r="S1579" s="11">
        <f t="shared" si="146"/>
        <v>41054.847777777781</v>
      </c>
      <c r="T1579" s="11">
        <f t="shared" si="147"/>
        <v>41114.847777777781</v>
      </c>
      <c r="U1579" t="str">
        <f t="shared" si="148"/>
        <v>2012</v>
      </c>
      <c r="V1579" t="str">
        <f t="shared" si="149"/>
        <v>May</v>
      </c>
    </row>
    <row r="1580" spans="1:22" ht="75" x14ac:dyDescent="0.2">
      <c r="A1580">
        <v>1578</v>
      </c>
      <c r="B1580" s="3" t="s">
        <v>8193</v>
      </c>
      <c r="C1580" s="3" t="s">
        <v>5418</v>
      </c>
      <c r="D1580">
        <v>1897</v>
      </c>
      <c r="E1580">
        <v>205</v>
      </c>
      <c r="F1580" t="s">
        <v>8036</v>
      </c>
      <c r="G1580" t="s">
        <v>7953</v>
      </c>
      <c r="H1580" t="s">
        <v>7975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8019</v>
      </c>
      <c r="O1580">
        <f t="shared" si="144"/>
        <v>10.81</v>
      </c>
      <c r="P1580">
        <f t="shared" si="145"/>
        <v>51.25</v>
      </c>
      <c r="Q1580" t="s">
        <v>8322</v>
      </c>
      <c r="R1580" t="s">
        <v>8344</v>
      </c>
      <c r="S1580" s="11">
        <f t="shared" si="146"/>
        <v>40399.065868055557</v>
      </c>
      <c r="T1580" s="11">
        <f t="shared" si="147"/>
        <v>40423.083333333336</v>
      </c>
      <c r="U1580" t="str">
        <f t="shared" si="148"/>
        <v>2010</v>
      </c>
      <c r="V1580" t="str">
        <f t="shared" si="149"/>
        <v>August</v>
      </c>
    </row>
    <row r="1581" spans="1:22" ht="60" x14ac:dyDescent="0.2">
      <c r="A1581">
        <v>1579</v>
      </c>
      <c r="B1581" s="3" t="s">
        <v>8194</v>
      </c>
      <c r="C1581" s="3" t="s">
        <v>5419</v>
      </c>
      <c r="D1581">
        <v>3333</v>
      </c>
      <c r="E1581">
        <v>28</v>
      </c>
      <c r="F1581" t="s">
        <v>8036</v>
      </c>
      <c r="G1581" t="s">
        <v>7953</v>
      </c>
      <c r="H1581" t="s">
        <v>7975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8019</v>
      </c>
      <c r="O1581">
        <f t="shared" si="144"/>
        <v>0.84</v>
      </c>
      <c r="P1581">
        <f t="shared" si="145"/>
        <v>14</v>
      </c>
      <c r="Q1581" t="s">
        <v>8322</v>
      </c>
      <c r="R1581" t="s">
        <v>8344</v>
      </c>
      <c r="S1581" s="11">
        <f t="shared" si="146"/>
        <v>41481.996423611112</v>
      </c>
      <c r="T1581" s="11">
        <f t="shared" si="147"/>
        <v>41514.996423611112</v>
      </c>
      <c r="U1581" t="str">
        <f t="shared" si="148"/>
        <v>2013</v>
      </c>
      <c r="V1581" t="str">
        <f t="shared" si="149"/>
        <v>July</v>
      </c>
    </row>
    <row r="1582" spans="1:22" ht="60" x14ac:dyDescent="0.2">
      <c r="A1582">
        <v>1580</v>
      </c>
      <c r="B1582" s="3" t="s">
        <v>8195</v>
      </c>
      <c r="C1582" s="3" t="s">
        <v>5420</v>
      </c>
      <c r="D1582">
        <v>1750</v>
      </c>
      <c r="E1582">
        <v>0</v>
      </c>
      <c r="F1582" t="s">
        <v>8036</v>
      </c>
      <c r="G1582" t="s">
        <v>7953</v>
      </c>
      <c r="H1582" t="s">
        <v>7975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8019</v>
      </c>
      <c r="O1582">
        <f t="shared" si="144"/>
        <v>0</v>
      </c>
      <c r="P1582">
        <f t="shared" si="145"/>
        <v>0</v>
      </c>
      <c r="Q1582" t="s">
        <v>8322</v>
      </c>
      <c r="R1582" t="s">
        <v>8344</v>
      </c>
      <c r="S1582" s="11">
        <f t="shared" si="146"/>
        <v>40990.050069444449</v>
      </c>
      <c r="T1582" s="11">
        <f t="shared" si="147"/>
        <v>41050.050069444449</v>
      </c>
      <c r="U1582" t="str">
        <f t="shared" si="148"/>
        <v>2012</v>
      </c>
      <c r="V1582" t="str">
        <f t="shared" si="149"/>
        <v>March</v>
      </c>
    </row>
    <row r="1583" spans="1:22" ht="60" x14ac:dyDescent="0.2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8020</v>
      </c>
      <c r="O1583">
        <f t="shared" si="144"/>
        <v>0.5</v>
      </c>
      <c r="P1583">
        <f t="shared" si="145"/>
        <v>5</v>
      </c>
      <c r="Q1583" t="s">
        <v>8338</v>
      </c>
      <c r="R1583" t="s">
        <v>8345</v>
      </c>
      <c r="S1583" s="11">
        <f t="shared" si="146"/>
        <v>42325.448958333334</v>
      </c>
      <c r="T1583" s="11">
        <f t="shared" si="147"/>
        <v>42357.448958333334</v>
      </c>
      <c r="U1583" t="str">
        <f t="shared" si="148"/>
        <v>2015</v>
      </c>
      <c r="V1583" t="str">
        <f t="shared" si="149"/>
        <v>November</v>
      </c>
    </row>
    <row r="1584" spans="1:22" ht="30" x14ac:dyDescent="0.2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8020</v>
      </c>
      <c r="O1584">
        <f t="shared" si="144"/>
        <v>9.3000000000000007</v>
      </c>
      <c r="P1584">
        <f t="shared" si="145"/>
        <v>31</v>
      </c>
      <c r="Q1584" t="s">
        <v>8338</v>
      </c>
      <c r="R1584" t="s">
        <v>8345</v>
      </c>
      <c r="S1584" s="11">
        <f t="shared" si="146"/>
        <v>42246.789965277778</v>
      </c>
      <c r="T1584" s="11">
        <f t="shared" si="147"/>
        <v>42303.888888888891</v>
      </c>
      <c r="U1584" t="str">
        <f t="shared" si="148"/>
        <v>2015</v>
      </c>
      <c r="V1584" t="str">
        <f t="shared" si="149"/>
        <v>August</v>
      </c>
    </row>
    <row r="1585" spans="1:22" ht="75" x14ac:dyDescent="0.2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8020</v>
      </c>
      <c r="O1585">
        <f t="shared" si="144"/>
        <v>0.08</v>
      </c>
      <c r="P1585">
        <f t="shared" si="145"/>
        <v>15</v>
      </c>
      <c r="Q1585" t="s">
        <v>8338</v>
      </c>
      <c r="R1585" t="s">
        <v>8345</v>
      </c>
      <c r="S1585" s="11">
        <f t="shared" si="146"/>
        <v>41877.904988425929</v>
      </c>
      <c r="T1585" s="11">
        <f t="shared" si="147"/>
        <v>41907.904988425929</v>
      </c>
      <c r="U1585" t="str">
        <f t="shared" si="148"/>
        <v>2014</v>
      </c>
      <c r="V1585" t="str">
        <f t="shared" si="149"/>
        <v>August</v>
      </c>
    </row>
    <row r="1586" spans="1:22" ht="75" x14ac:dyDescent="0.2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8020</v>
      </c>
      <c r="O1586">
        <f t="shared" si="144"/>
        <v>0</v>
      </c>
      <c r="P1586">
        <f t="shared" si="145"/>
        <v>0</v>
      </c>
      <c r="Q1586" t="s">
        <v>8338</v>
      </c>
      <c r="R1586" t="s">
        <v>8345</v>
      </c>
      <c r="S1586" s="11">
        <f t="shared" si="146"/>
        <v>41779.649317129632</v>
      </c>
      <c r="T1586" s="11">
        <f t="shared" si="147"/>
        <v>41789.649317129632</v>
      </c>
      <c r="U1586" t="str">
        <f t="shared" si="148"/>
        <v>2014</v>
      </c>
      <c r="V1586" t="str">
        <f t="shared" si="149"/>
        <v>May</v>
      </c>
    </row>
    <row r="1587" spans="1:22" ht="75" x14ac:dyDescent="0.2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8020</v>
      </c>
      <c r="O1587">
        <f t="shared" si="144"/>
        <v>79</v>
      </c>
      <c r="P1587">
        <f t="shared" si="145"/>
        <v>131.66999999999999</v>
      </c>
      <c r="Q1587" t="s">
        <v>8338</v>
      </c>
      <c r="R1587" t="s">
        <v>8345</v>
      </c>
      <c r="S1587" s="11">
        <f t="shared" si="146"/>
        <v>42707.895462962959</v>
      </c>
      <c r="T1587" s="11">
        <f t="shared" si="147"/>
        <v>42729.458333333328</v>
      </c>
      <c r="U1587" t="str">
        <f t="shared" si="148"/>
        <v>2016</v>
      </c>
      <c r="V1587" t="str">
        <f t="shared" si="149"/>
        <v>December</v>
      </c>
    </row>
    <row r="1588" spans="1:22" ht="30" x14ac:dyDescent="0.2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8020</v>
      </c>
      <c r="O1588">
        <f t="shared" si="144"/>
        <v>0</v>
      </c>
      <c r="P1588">
        <f t="shared" si="145"/>
        <v>0</v>
      </c>
      <c r="Q1588" t="s">
        <v>8338</v>
      </c>
      <c r="R1588" t="s">
        <v>8345</v>
      </c>
      <c r="S1588" s="11">
        <f t="shared" si="146"/>
        <v>42069.104421296302</v>
      </c>
      <c r="T1588" s="11">
        <f t="shared" si="147"/>
        <v>42099.062754629631</v>
      </c>
      <c r="U1588" t="str">
        <f t="shared" si="148"/>
        <v>2015</v>
      </c>
      <c r="V1588" t="str">
        <f t="shared" si="149"/>
        <v>March</v>
      </c>
    </row>
    <row r="1589" spans="1:22" ht="75" x14ac:dyDescent="0.2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8020</v>
      </c>
      <c r="O1589">
        <f t="shared" si="144"/>
        <v>0.01</v>
      </c>
      <c r="P1589">
        <f t="shared" si="145"/>
        <v>1</v>
      </c>
      <c r="Q1589" t="s">
        <v>8338</v>
      </c>
      <c r="R1589" t="s">
        <v>8345</v>
      </c>
      <c r="S1589" s="11">
        <f t="shared" si="146"/>
        <v>41956.950983796298</v>
      </c>
      <c r="T1589" s="11">
        <f t="shared" si="147"/>
        <v>41986.950983796298</v>
      </c>
      <c r="U1589" t="str">
        <f t="shared" si="148"/>
        <v>2014</v>
      </c>
      <c r="V1589" t="str">
        <f t="shared" si="149"/>
        <v>November</v>
      </c>
    </row>
    <row r="1590" spans="1:22" ht="30" x14ac:dyDescent="0.2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8020</v>
      </c>
      <c r="O1590">
        <f t="shared" si="144"/>
        <v>0</v>
      </c>
      <c r="P1590">
        <f t="shared" si="145"/>
        <v>0</v>
      </c>
      <c r="Q1590" t="s">
        <v>8338</v>
      </c>
      <c r="R1590" t="s">
        <v>8345</v>
      </c>
      <c r="S1590" s="11">
        <f t="shared" si="146"/>
        <v>42005.24998842593</v>
      </c>
      <c r="T1590" s="11">
        <f t="shared" si="147"/>
        <v>42035.841666666667</v>
      </c>
      <c r="U1590" t="str">
        <f t="shared" si="148"/>
        <v>2015</v>
      </c>
      <c r="V1590" t="str">
        <f t="shared" si="149"/>
        <v>January</v>
      </c>
    </row>
    <row r="1591" spans="1:22" ht="60" x14ac:dyDescent="0.2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8020</v>
      </c>
      <c r="O1591">
        <f t="shared" si="144"/>
        <v>0</v>
      </c>
      <c r="P1591">
        <f t="shared" si="145"/>
        <v>0</v>
      </c>
      <c r="Q1591" t="s">
        <v>8338</v>
      </c>
      <c r="R1591" t="s">
        <v>8345</v>
      </c>
      <c r="S1591" s="11">
        <f t="shared" si="146"/>
        <v>42256.984791666662</v>
      </c>
      <c r="T1591" s="11">
        <f t="shared" si="147"/>
        <v>42286.984791666662</v>
      </c>
      <c r="U1591" t="str">
        <f t="shared" si="148"/>
        <v>2015</v>
      </c>
      <c r="V1591" t="str">
        <f t="shared" si="149"/>
        <v>September</v>
      </c>
    </row>
    <row r="1592" spans="1:22" ht="30" x14ac:dyDescent="0.2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8020</v>
      </c>
      <c r="O1592">
        <f t="shared" si="144"/>
        <v>1.7</v>
      </c>
      <c r="P1592">
        <f t="shared" si="145"/>
        <v>510</v>
      </c>
      <c r="Q1592" t="s">
        <v>8338</v>
      </c>
      <c r="R1592" t="s">
        <v>8345</v>
      </c>
      <c r="S1592" s="11">
        <f t="shared" si="146"/>
        <v>42240.857222222221</v>
      </c>
      <c r="T1592" s="11">
        <f t="shared" si="147"/>
        <v>42270.857222222221</v>
      </c>
      <c r="U1592" t="str">
        <f t="shared" si="148"/>
        <v>2015</v>
      </c>
      <c r="V1592" t="str">
        <f t="shared" si="149"/>
        <v>August</v>
      </c>
    </row>
    <row r="1593" spans="1:22" ht="75" x14ac:dyDescent="0.2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8020</v>
      </c>
      <c r="O1593">
        <f t="shared" si="144"/>
        <v>29.23</v>
      </c>
      <c r="P1593">
        <f t="shared" si="145"/>
        <v>44.48</v>
      </c>
      <c r="Q1593" t="s">
        <v>8338</v>
      </c>
      <c r="R1593" t="s">
        <v>8345</v>
      </c>
      <c r="S1593" s="11">
        <f t="shared" si="146"/>
        <v>42433.726168981477</v>
      </c>
      <c r="T1593" s="11">
        <f t="shared" si="147"/>
        <v>42463.68450231482</v>
      </c>
      <c r="U1593" t="str">
        <f t="shared" si="148"/>
        <v>2016</v>
      </c>
      <c r="V1593" t="str">
        <f t="shared" si="149"/>
        <v>March</v>
      </c>
    </row>
    <row r="1594" spans="1:22" ht="45" x14ac:dyDescent="0.2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8020</v>
      </c>
      <c r="O1594">
        <f t="shared" si="144"/>
        <v>0</v>
      </c>
      <c r="P1594">
        <f t="shared" si="145"/>
        <v>0</v>
      </c>
      <c r="Q1594" t="s">
        <v>8338</v>
      </c>
      <c r="R1594" t="s">
        <v>8345</v>
      </c>
      <c r="S1594" s="11">
        <f t="shared" si="146"/>
        <v>42046.072743055556</v>
      </c>
      <c r="T1594" s="11">
        <f t="shared" si="147"/>
        <v>42091.031076388885</v>
      </c>
      <c r="U1594" t="str">
        <f t="shared" si="148"/>
        <v>2015</v>
      </c>
      <c r="V1594" t="str">
        <f t="shared" si="149"/>
        <v>February</v>
      </c>
    </row>
    <row r="1595" spans="1:22" ht="45" x14ac:dyDescent="0.2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8020</v>
      </c>
      <c r="O1595">
        <f t="shared" si="144"/>
        <v>0.01</v>
      </c>
      <c r="P1595">
        <f t="shared" si="145"/>
        <v>1</v>
      </c>
      <c r="Q1595" t="s">
        <v>8338</v>
      </c>
      <c r="R1595" t="s">
        <v>8345</v>
      </c>
      <c r="S1595" s="11">
        <f t="shared" si="146"/>
        <v>42033.845543981486</v>
      </c>
      <c r="T1595" s="11">
        <f t="shared" si="147"/>
        <v>42063.845543981486</v>
      </c>
      <c r="U1595" t="str">
        <f t="shared" si="148"/>
        <v>2015</v>
      </c>
      <c r="V1595" t="str">
        <f t="shared" si="149"/>
        <v>January</v>
      </c>
    </row>
    <row r="1596" spans="1:22" ht="45" x14ac:dyDescent="0.2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8020</v>
      </c>
      <c r="O1596">
        <f t="shared" si="144"/>
        <v>20.5</v>
      </c>
      <c r="P1596">
        <f t="shared" si="145"/>
        <v>20.5</v>
      </c>
      <c r="Q1596" t="s">
        <v>8338</v>
      </c>
      <c r="R1596" t="s">
        <v>8345</v>
      </c>
      <c r="S1596" s="11">
        <f t="shared" si="146"/>
        <v>42445.712754629625</v>
      </c>
      <c r="T1596" s="11">
        <f t="shared" si="147"/>
        <v>42505.681249999994</v>
      </c>
      <c r="U1596" t="str">
        <f t="shared" si="148"/>
        <v>2016</v>
      </c>
      <c r="V1596" t="str">
        <f t="shared" si="149"/>
        <v>March</v>
      </c>
    </row>
    <row r="1597" spans="1:22" ht="75" x14ac:dyDescent="0.2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8020</v>
      </c>
      <c r="O1597">
        <f t="shared" si="144"/>
        <v>0.28000000000000003</v>
      </c>
      <c r="P1597">
        <f t="shared" si="145"/>
        <v>40</v>
      </c>
      <c r="Q1597" t="s">
        <v>8338</v>
      </c>
      <c r="R1597" t="s">
        <v>8345</v>
      </c>
      <c r="S1597" s="11">
        <f t="shared" si="146"/>
        <v>41780.050092592595</v>
      </c>
      <c r="T1597" s="11">
        <f t="shared" si="147"/>
        <v>41808.842361111114</v>
      </c>
      <c r="U1597" t="str">
        <f t="shared" si="148"/>
        <v>2014</v>
      </c>
      <c r="V1597" t="str">
        <f t="shared" si="149"/>
        <v>May</v>
      </c>
    </row>
    <row r="1598" spans="1:22" ht="60" x14ac:dyDescent="0.2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8020</v>
      </c>
      <c r="O1598">
        <f t="shared" si="144"/>
        <v>2.31</v>
      </c>
      <c r="P1598">
        <f t="shared" si="145"/>
        <v>25</v>
      </c>
      <c r="Q1598" t="s">
        <v>8338</v>
      </c>
      <c r="R1598" t="s">
        <v>8345</v>
      </c>
      <c r="S1598" s="11">
        <f t="shared" si="146"/>
        <v>41941.430196759262</v>
      </c>
      <c r="T1598" s="11">
        <f t="shared" si="147"/>
        <v>41986.471863425926</v>
      </c>
      <c r="U1598" t="str">
        <f t="shared" si="148"/>
        <v>2014</v>
      </c>
      <c r="V1598" t="str">
        <f t="shared" si="149"/>
        <v>October</v>
      </c>
    </row>
    <row r="1599" spans="1:22" ht="75" x14ac:dyDescent="0.2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8020</v>
      </c>
      <c r="O1599">
        <f t="shared" si="144"/>
        <v>0</v>
      </c>
      <c r="P1599">
        <f t="shared" si="145"/>
        <v>0</v>
      </c>
      <c r="Q1599" t="s">
        <v>8338</v>
      </c>
      <c r="R1599" t="s">
        <v>8345</v>
      </c>
      <c r="S1599" s="11">
        <f t="shared" si="146"/>
        <v>42603.354131944448</v>
      </c>
      <c r="T1599" s="11">
        <f t="shared" si="147"/>
        <v>42633.354131944448</v>
      </c>
      <c r="U1599" t="str">
        <f t="shared" si="148"/>
        <v>2016</v>
      </c>
      <c r="V1599" t="str">
        <f t="shared" si="149"/>
        <v>August</v>
      </c>
    </row>
    <row r="1600" spans="1:22" ht="75" x14ac:dyDescent="0.2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8020</v>
      </c>
      <c r="O1600">
        <f t="shared" si="144"/>
        <v>0.13</v>
      </c>
      <c r="P1600">
        <f t="shared" si="145"/>
        <v>1</v>
      </c>
      <c r="Q1600" t="s">
        <v>8338</v>
      </c>
      <c r="R1600" t="s">
        <v>8345</v>
      </c>
      <c r="S1600" s="11">
        <f t="shared" si="146"/>
        <v>42151.667337962965</v>
      </c>
      <c r="T1600" s="11">
        <f t="shared" si="147"/>
        <v>42211.667337962965</v>
      </c>
      <c r="U1600" t="str">
        <f t="shared" si="148"/>
        <v>2015</v>
      </c>
      <c r="V1600" t="str">
        <f t="shared" si="149"/>
        <v>May</v>
      </c>
    </row>
    <row r="1601" spans="1:22" ht="60" x14ac:dyDescent="0.2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8020</v>
      </c>
      <c r="O1601">
        <f t="shared" si="144"/>
        <v>0</v>
      </c>
      <c r="P1601">
        <f t="shared" si="145"/>
        <v>0</v>
      </c>
      <c r="Q1601" t="s">
        <v>8338</v>
      </c>
      <c r="R1601" t="s">
        <v>8345</v>
      </c>
      <c r="S1601" s="11">
        <f t="shared" si="146"/>
        <v>42438.53907407407</v>
      </c>
      <c r="T1601" s="11">
        <f t="shared" si="147"/>
        <v>42468.497407407413</v>
      </c>
      <c r="U1601" t="str">
        <f t="shared" si="148"/>
        <v>2016</v>
      </c>
      <c r="V1601" t="str">
        <f t="shared" si="149"/>
        <v>March</v>
      </c>
    </row>
    <row r="1602" spans="1:22" ht="75" x14ac:dyDescent="0.2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8020</v>
      </c>
      <c r="O1602">
        <f t="shared" si="144"/>
        <v>7.34</v>
      </c>
      <c r="P1602">
        <f t="shared" si="145"/>
        <v>40.78</v>
      </c>
      <c r="Q1602" t="s">
        <v>8338</v>
      </c>
      <c r="R1602" t="s">
        <v>8345</v>
      </c>
      <c r="S1602" s="11">
        <f t="shared" si="146"/>
        <v>41791.057314814818</v>
      </c>
      <c r="T1602" s="11">
        <f t="shared" si="147"/>
        <v>41835.21597222222</v>
      </c>
      <c r="U1602" t="str">
        <f t="shared" si="148"/>
        <v>2014</v>
      </c>
      <c r="V1602" t="str">
        <f t="shared" si="149"/>
        <v>June</v>
      </c>
    </row>
    <row r="1603" spans="1:22" ht="60" x14ac:dyDescent="0.2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8005</v>
      </c>
      <c r="O1603">
        <f t="shared" ref="O1603:O1666" si="150">ROUND((E1603/D1603)*100,2)</f>
        <v>108.25</v>
      </c>
      <c r="P1603">
        <f t="shared" ref="P1603:P1666" si="151">IF(L1603&gt;0,ROUND(E1603/L1603,2),0)</f>
        <v>48.33</v>
      </c>
      <c r="Q1603" t="s">
        <v>8325</v>
      </c>
      <c r="R1603" t="s">
        <v>8326</v>
      </c>
      <c r="S1603" s="11">
        <f t="shared" ref="S1603:S1666" si="152">(((J1603/60)/60)/24)+DATE(1970,1,1)</f>
        <v>40638.092974537038</v>
      </c>
      <c r="T1603" s="11">
        <f t="shared" ref="T1603:T1666" si="153">(((I1603/60)/60)/24)+DATE(1970,1,1)</f>
        <v>40668.092974537038</v>
      </c>
      <c r="U1603" t="str">
        <f t="shared" ref="U1603:U1666" si="154">TEXT(S1603,"yyyy")</f>
        <v>2011</v>
      </c>
      <c r="V1603" t="str">
        <f t="shared" ref="V1603:V1666" si="155">TEXT(S1603,"mmmm")</f>
        <v>April</v>
      </c>
    </row>
    <row r="1604" spans="1:22" ht="60" x14ac:dyDescent="0.2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8005</v>
      </c>
      <c r="O1604">
        <f t="shared" si="150"/>
        <v>100.17</v>
      </c>
      <c r="P1604">
        <f t="shared" si="151"/>
        <v>46.95</v>
      </c>
      <c r="Q1604" t="s">
        <v>8325</v>
      </c>
      <c r="R1604" t="s">
        <v>8326</v>
      </c>
      <c r="S1604" s="11">
        <f t="shared" si="152"/>
        <v>40788.297650462962</v>
      </c>
      <c r="T1604" s="11">
        <f t="shared" si="153"/>
        <v>40830.958333333336</v>
      </c>
      <c r="U1604" t="str">
        <f t="shared" si="154"/>
        <v>2011</v>
      </c>
      <c r="V1604" t="str">
        <f t="shared" si="155"/>
        <v>September</v>
      </c>
    </row>
    <row r="1605" spans="1:22" ht="60" x14ac:dyDescent="0.2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8005</v>
      </c>
      <c r="O1605">
        <f t="shared" si="150"/>
        <v>100.03</v>
      </c>
      <c r="P1605">
        <f t="shared" si="151"/>
        <v>66.69</v>
      </c>
      <c r="Q1605" t="s">
        <v>8325</v>
      </c>
      <c r="R1605" t="s">
        <v>8326</v>
      </c>
      <c r="S1605" s="11">
        <f t="shared" si="152"/>
        <v>40876.169664351852</v>
      </c>
      <c r="T1605" s="11">
        <f t="shared" si="153"/>
        <v>40936.169664351852</v>
      </c>
      <c r="U1605" t="str">
        <f t="shared" si="154"/>
        <v>2011</v>
      </c>
      <c r="V1605" t="str">
        <f t="shared" si="155"/>
        <v>November</v>
      </c>
    </row>
    <row r="1606" spans="1:22" ht="75" x14ac:dyDescent="0.2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8005</v>
      </c>
      <c r="O1606">
        <f t="shared" si="150"/>
        <v>122.11</v>
      </c>
      <c r="P1606">
        <f t="shared" si="151"/>
        <v>48.84</v>
      </c>
      <c r="Q1606" t="s">
        <v>8325</v>
      </c>
      <c r="R1606" t="s">
        <v>8326</v>
      </c>
      <c r="S1606" s="11">
        <f t="shared" si="152"/>
        <v>40945.845312500001</v>
      </c>
      <c r="T1606" s="11">
        <f t="shared" si="153"/>
        <v>40985.80364583333</v>
      </c>
      <c r="U1606" t="str">
        <f t="shared" si="154"/>
        <v>2012</v>
      </c>
      <c r="V1606" t="str">
        <f t="shared" si="155"/>
        <v>February</v>
      </c>
    </row>
    <row r="1607" spans="1:22" ht="75" x14ac:dyDescent="0.2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8005</v>
      </c>
      <c r="O1607">
        <f t="shared" si="150"/>
        <v>100.69</v>
      </c>
      <c r="P1607">
        <f t="shared" si="151"/>
        <v>137.31</v>
      </c>
      <c r="Q1607" t="s">
        <v>8325</v>
      </c>
      <c r="R1607" t="s">
        <v>8326</v>
      </c>
      <c r="S1607" s="11">
        <f t="shared" si="152"/>
        <v>40747.012881944444</v>
      </c>
      <c r="T1607" s="11">
        <f t="shared" si="153"/>
        <v>40756.291666666664</v>
      </c>
      <c r="U1607" t="str">
        <f t="shared" si="154"/>
        <v>2011</v>
      </c>
      <c r="V1607" t="str">
        <f t="shared" si="155"/>
        <v>July</v>
      </c>
    </row>
    <row r="1608" spans="1:22" ht="75" x14ac:dyDescent="0.2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8005</v>
      </c>
      <c r="O1608">
        <f t="shared" si="150"/>
        <v>101</v>
      </c>
      <c r="P1608">
        <f t="shared" si="151"/>
        <v>87.83</v>
      </c>
      <c r="Q1608" t="s">
        <v>8325</v>
      </c>
      <c r="R1608" t="s">
        <v>8326</v>
      </c>
      <c r="S1608" s="11">
        <f t="shared" si="152"/>
        <v>40536.111550925925</v>
      </c>
      <c r="T1608" s="11">
        <f t="shared" si="153"/>
        <v>40626.069884259261</v>
      </c>
      <c r="U1608" t="str">
        <f t="shared" si="154"/>
        <v>2010</v>
      </c>
      <c r="V1608" t="str">
        <f t="shared" si="155"/>
        <v>December</v>
      </c>
    </row>
    <row r="1609" spans="1:22" ht="60" x14ac:dyDescent="0.2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8005</v>
      </c>
      <c r="O1609">
        <f t="shared" si="150"/>
        <v>145.11000000000001</v>
      </c>
      <c r="P1609">
        <f t="shared" si="151"/>
        <v>70.790000000000006</v>
      </c>
      <c r="Q1609" t="s">
        <v>8325</v>
      </c>
      <c r="R1609" t="s">
        <v>8326</v>
      </c>
      <c r="S1609" s="11">
        <f t="shared" si="152"/>
        <v>41053.80846064815</v>
      </c>
      <c r="T1609" s="11">
        <f t="shared" si="153"/>
        <v>41074.80846064815</v>
      </c>
      <c r="U1609" t="str">
        <f t="shared" si="154"/>
        <v>2012</v>
      </c>
      <c r="V1609" t="str">
        <f t="shared" si="155"/>
        <v>May</v>
      </c>
    </row>
    <row r="1610" spans="1:22" ht="60" x14ac:dyDescent="0.2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8005</v>
      </c>
      <c r="O1610">
        <f t="shared" si="150"/>
        <v>101.25</v>
      </c>
      <c r="P1610">
        <f t="shared" si="151"/>
        <v>52.83</v>
      </c>
      <c r="Q1610" t="s">
        <v>8325</v>
      </c>
      <c r="R1610" t="s">
        <v>8326</v>
      </c>
      <c r="S1610" s="11">
        <f t="shared" si="152"/>
        <v>41607.83085648148</v>
      </c>
      <c r="T1610" s="11">
        <f t="shared" si="153"/>
        <v>41640.226388888892</v>
      </c>
      <c r="U1610" t="str">
        <f t="shared" si="154"/>
        <v>2013</v>
      </c>
      <c r="V1610" t="str">
        <f t="shared" si="155"/>
        <v>November</v>
      </c>
    </row>
    <row r="1611" spans="1:22" ht="75" x14ac:dyDescent="0.2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8005</v>
      </c>
      <c r="O1611">
        <f t="shared" si="150"/>
        <v>118.33</v>
      </c>
      <c r="P1611">
        <f t="shared" si="151"/>
        <v>443.75</v>
      </c>
      <c r="Q1611" t="s">
        <v>8325</v>
      </c>
      <c r="R1611" t="s">
        <v>8326</v>
      </c>
      <c r="S1611" s="11">
        <f t="shared" si="152"/>
        <v>40796.001261574071</v>
      </c>
      <c r="T1611" s="11">
        <f t="shared" si="153"/>
        <v>40849.333333333336</v>
      </c>
      <c r="U1611" t="str">
        <f t="shared" si="154"/>
        <v>2011</v>
      </c>
      <c r="V1611" t="str">
        <f t="shared" si="155"/>
        <v>September</v>
      </c>
    </row>
    <row r="1612" spans="1:22" ht="60" x14ac:dyDescent="0.2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8005</v>
      </c>
      <c r="O1612">
        <f t="shared" si="150"/>
        <v>271.85000000000002</v>
      </c>
      <c r="P1612">
        <f t="shared" si="151"/>
        <v>48.54</v>
      </c>
      <c r="Q1612" t="s">
        <v>8325</v>
      </c>
      <c r="R1612" t="s">
        <v>8326</v>
      </c>
      <c r="S1612" s="11">
        <f t="shared" si="152"/>
        <v>41228.924884259257</v>
      </c>
      <c r="T1612" s="11">
        <f t="shared" si="153"/>
        <v>41258.924884259257</v>
      </c>
      <c r="U1612" t="str">
        <f t="shared" si="154"/>
        <v>2012</v>
      </c>
      <c r="V1612" t="str">
        <f t="shared" si="155"/>
        <v>November</v>
      </c>
    </row>
    <row r="1613" spans="1:22" ht="45" x14ac:dyDescent="0.2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8005</v>
      </c>
      <c r="O1613">
        <f t="shared" si="150"/>
        <v>125.13</v>
      </c>
      <c r="P1613">
        <f t="shared" si="151"/>
        <v>37.07</v>
      </c>
      <c r="Q1613" t="s">
        <v>8325</v>
      </c>
      <c r="R1613" t="s">
        <v>8326</v>
      </c>
      <c r="S1613" s="11">
        <f t="shared" si="152"/>
        <v>41409.00037037037</v>
      </c>
      <c r="T1613" s="11">
        <f t="shared" si="153"/>
        <v>41430.00037037037</v>
      </c>
      <c r="U1613" t="str">
        <f t="shared" si="154"/>
        <v>2013</v>
      </c>
      <c r="V1613" t="str">
        <f t="shared" si="155"/>
        <v>May</v>
      </c>
    </row>
    <row r="1614" spans="1:22" ht="75" x14ac:dyDescent="0.2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8005</v>
      </c>
      <c r="O1614">
        <f t="shared" si="150"/>
        <v>110</v>
      </c>
      <c r="P1614">
        <f t="shared" si="151"/>
        <v>50</v>
      </c>
      <c r="Q1614" t="s">
        <v>8325</v>
      </c>
      <c r="R1614" t="s">
        <v>8326</v>
      </c>
      <c r="S1614" s="11">
        <f t="shared" si="152"/>
        <v>41246.874814814815</v>
      </c>
      <c r="T1614" s="11">
        <f t="shared" si="153"/>
        <v>41276.874814814815</v>
      </c>
      <c r="U1614" t="str">
        <f t="shared" si="154"/>
        <v>2012</v>
      </c>
      <c r="V1614" t="str">
        <f t="shared" si="155"/>
        <v>December</v>
      </c>
    </row>
    <row r="1615" spans="1:22" ht="75" x14ac:dyDescent="0.2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8005</v>
      </c>
      <c r="O1615">
        <f t="shared" si="150"/>
        <v>101.5</v>
      </c>
      <c r="P1615">
        <f t="shared" si="151"/>
        <v>39.04</v>
      </c>
      <c r="Q1615" t="s">
        <v>8325</v>
      </c>
      <c r="R1615" t="s">
        <v>8326</v>
      </c>
      <c r="S1615" s="11">
        <f t="shared" si="152"/>
        <v>41082.069467592592</v>
      </c>
      <c r="T1615" s="11">
        <f t="shared" si="153"/>
        <v>41112.069467592592</v>
      </c>
      <c r="U1615" t="str">
        <f t="shared" si="154"/>
        <v>2012</v>
      </c>
      <c r="V1615" t="str">
        <f t="shared" si="155"/>
        <v>June</v>
      </c>
    </row>
    <row r="1616" spans="1:22" ht="75" x14ac:dyDescent="0.2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8005</v>
      </c>
      <c r="O1616">
        <f t="shared" si="150"/>
        <v>102.7</v>
      </c>
      <c r="P1616">
        <f t="shared" si="151"/>
        <v>66.69</v>
      </c>
      <c r="Q1616" t="s">
        <v>8325</v>
      </c>
      <c r="R1616" t="s">
        <v>8326</v>
      </c>
      <c r="S1616" s="11">
        <f t="shared" si="152"/>
        <v>41794.981122685182</v>
      </c>
      <c r="T1616" s="11">
        <f t="shared" si="153"/>
        <v>41854.708333333336</v>
      </c>
      <c r="U1616" t="str">
        <f t="shared" si="154"/>
        <v>2014</v>
      </c>
      <c r="V1616" t="str">
        <f t="shared" si="155"/>
        <v>June</v>
      </c>
    </row>
    <row r="1617" spans="1:22" ht="75" x14ac:dyDescent="0.2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8005</v>
      </c>
      <c r="O1617">
        <f t="shared" si="150"/>
        <v>114.13</v>
      </c>
      <c r="P1617">
        <f t="shared" si="151"/>
        <v>67.13</v>
      </c>
      <c r="Q1617" t="s">
        <v>8325</v>
      </c>
      <c r="R1617" t="s">
        <v>8326</v>
      </c>
      <c r="S1617" s="11">
        <f t="shared" si="152"/>
        <v>40845.050879629627</v>
      </c>
      <c r="T1617" s="11">
        <f t="shared" si="153"/>
        <v>40890.092546296299</v>
      </c>
      <c r="U1617" t="str">
        <f t="shared" si="154"/>
        <v>2011</v>
      </c>
      <c r="V1617" t="str">
        <f t="shared" si="155"/>
        <v>October</v>
      </c>
    </row>
    <row r="1618" spans="1:22" ht="60" x14ac:dyDescent="0.2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8005</v>
      </c>
      <c r="O1618">
        <f t="shared" si="150"/>
        <v>104.2</v>
      </c>
      <c r="P1618">
        <f t="shared" si="151"/>
        <v>66.37</v>
      </c>
      <c r="Q1618" t="s">
        <v>8325</v>
      </c>
      <c r="R1618" t="s">
        <v>8326</v>
      </c>
      <c r="S1618" s="11">
        <f t="shared" si="152"/>
        <v>41194.715520833335</v>
      </c>
      <c r="T1618" s="11">
        <f t="shared" si="153"/>
        <v>41235.916666666664</v>
      </c>
      <c r="U1618" t="str">
        <f t="shared" si="154"/>
        <v>2012</v>
      </c>
      <c r="V1618" t="str">
        <f t="shared" si="155"/>
        <v>October</v>
      </c>
    </row>
    <row r="1619" spans="1:22" ht="45" x14ac:dyDescent="0.2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8005</v>
      </c>
      <c r="O1619">
        <f t="shared" si="150"/>
        <v>145.86000000000001</v>
      </c>
      <c r="P1619">
        <f t="shared" si="151"/>
        <v>64.62</v>
      </c>
      <c r="Q1619" t="s">
        <v>8325</v>
      </c>
      <c r="R1619" t="s">
        <v>8326</v>
      </c>
      <c r="S1619" s="11">
        <f t="shared" si="152"/>
        <v>41546.664212962962</v>
      </c>
      <c r="T1619" s="11">
        <f t="shared" si="153"/>
        <v>41579.791666666664</v>
      </c>
      <c r="U1619" t="str">
        <f t="shared" si="154"/>
        <v>2013</v>
      </c>
      <c r="V1619" t="str">
        <f t="shared" si="155"/>
        <v>September</v>
      </c>
    </row>
    <row r="1620" spans="1:22" ht="45" x14ac:dyDescent="0.2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8005</v>
      </c>
      <c r="O1620">
        <f t="shared" si="150"/>
        <v>105.07</v>
      </c>
      <c r="P1620">
        <f t="shared" si="151"/>
        <v>58.37</v>
      </c>
      <c r="Q1620" t="s">
        <v>8325</v>
      </c>
      <c r="R1620" t="s">
        <v>8326</v>
      </c>
      <c r="S1620" s="11">
        <f t="shared" si="152"/>
        <v>41301.654340277775</v>
      </c>
      <c r="T1620" s="11">
        <f t="shared" si="153"/>
        <v>41341.654340277775</v>
      </c>
      <c r="U1620" t="str">
        <f t="shared" si="154"/>
        <v>2013</v>
      </c>
      <c r="V1620" t="str">
        <f t="shared" si="155"/>
        <v>January</v>
      </c>
    </row>
    <row r="1621" spans="1:22" ht="75" x14ac:dyDescent="0.2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8005</v>
      </c>
      <c r="O1621">
        <f t="shared" si="150"/>
        <v>133.33000000000001</v>
      </c>
      <c r="P1621">
        <f t="shared" si="151"/>
        <v>86.96</v>
      </c>
      <c r="Q1621" t="s">
        <v>8325</v>
      </c>
      <c r="R1621" t="s">
        <v>8326</v>
      </c>
      <c r="S1621" s="11">
        <f t="shared" si="152"/>
        <v>41876.18618055556</v>
      </c>
      <c r="T1621" s="11">
        <f t="shared" si="153"/>
        <v>41897.18618055556</v>
      </c>
      <c r="U1621" t="str">
        <f t="shared" si="154"/>
        <v>2014</v>
      </c>
      <c r="V1621" t="str">
        <f t="shared" si="155"/>
        <v>August</v>
      </c>
    </row>
    <row r="1622" spans="1:22" ht="45" x14ac:dyDescent="0.2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8005</v>
      </c>
      <c r="O1622">
        <f t="shared" si="150"/>
        <v>113</v>
      </c>
      <c r="P1622">
        <f t="shared" si="151"/>
        <v>66.47</v>
      </c>
      <c r="Q1622" t="s">
        <v>8325</v>
      </c>
      <c r="R1622" t="s">
        <v>8326</v>
      </c>
      <c r="S1622" s="11">
        <f t="shared" si="152"/>
        <v>41321.339583333334</v>
      </c>
      <c r="T1622" s="11">
        <f t="shared" si="153"/>
        <v>41328.339583333334</v>
      </c>
      <c r="U1622" t="str">
        <f t="shared" si="154"/>
        <v>2013</v>
      </c>
      <c r="V1622" t="str">
        <f t="shared" si="155"/>
        <v>February</v>
      </c>
    </row>
    <row r="1623" spans="1:22" ht="60" x14ac:dyDescent="0.2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8005</v>
      </c>
      <c r="O1623">
        <f t="shared" si="150"/>
        <v>121.2</v>
      </c>
      <c r="P1623">
        <f t="shared" si="151"/>
        <v>163.78</v>
      </c>
      <c r="Q1623" t="s">
        <v>8325</v>
      </c>
      <c r="R1623" t="s">
        <v>8326</v>
      </c>
      <c r="S1623" s="11">
        <f t="shared" si="152"/>
        <v>41003.60665509259</v>
      </c>
      <c r="T1623" s="11">
        <f t="shared" si="153"/>
        <v>41057.165972222225</v>
      </c>
      <c r="U1623" t="str">
        <f t="shared" si="154"/>
        <v>2012</v>
      </c>
      <c r="V1623" t="str">
        <f t="shared" si="155"/>
        <v>April</v>
      </c>
    </row>
    <row r="1624" spans="1:22" ht="60" x14ac:dyDescent="0.2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8005</v>
      </c>
      <c r="O1624">
        <f t="shared" si="150"/>
        <v>101.72</v>
      </c>
      <c r="P1624">
        <f t="shared" si="151"/>
        <v>107.98</v>
      </c>
      <c r="Q1624" t="s">
        <v>8325</v>
      </c>
      <c r="R1624" t="s">
        <v>8326</v>
      </c>
      <c r="S1624" s="11">
        <f t="shared" si="152"/>
        <v>41950.29483796296</v>
      </c>
      <c r="T1624" s="11">
        <f t="shared" si="153"/>
        <v>41990.332638888889</v>
      </c>
      <c r="U1624" t="str">
        <f t="shared" si="154"/>
        <v>2014</v>
      </c>
      <c r="V1624" t="str">
        <f t="shared" si="155"/>
        <v>November</v>
      </c>
    </row>
    <row r="1625" spans="1:22" ht="75" x14ac:dyDescent="0.2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8005</v>
      </c>
      <c r="O1625">
        <f t="shared" si="150"/>
        <v>101.07</v>
      </c>
      <c r="P1625">
        <f t="shared" si="151"/>
        <v>42.11</v>
      </c>
      <c r="Q1625" t="s">
        <v>8325</v>
      </c>
      <c r="R1625" t="s">
        <v>8326</v>
      </c>
      <c r="S1625" s="11">
        <f t="shared" si="152"/>
        <v>41453.688530092593</v>
      </c>
      <c r="T1625" s="11">
        <f t="shared" si="153"/>
        <v>41513.688530092593</v>
      </c>
      <c r="U1625" t="str">
        <f t="shared" si="154"/>
        <v>2013</v>
      </c>
      <c r="V1625" t="str">
        <f t="shared" si="155"/>
        <v>June</v>
      </c>
    </row>
    <row r="1626" spans="1:22" ht="60" x14ac:dyDescent="0.2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8005</v>
      </c>
      <c r="O1626">
        <f t="shared" si="150"/>
        <v>118</v>
      </c>
      <c r="P1626">
        <f t="shared" si="151"/>
        <v>47.2</v>
      </c>
      <c r="Q1626" t="s">
        <v>8325</v>
      </c>
      <c r="R1626" t="s">
        <v>8326</v>
      </c>
      <c r="S1626" s="11">
        <f t="shared" si="152"/>
        <v>41243.367303240739</v>
      </c>
      <c r="T1626" s="11">
        <f t="shared" si="153"/>
        <v>41283.367303240739</v>
      </c>
      <c r="U1626" t="str">
        <f t="shared" si="154"/>
        <v>2012</v>
      </c>
      <c r="V1626" t="str">
        <f t="shared" si="155"/>
        <v>November</v>
      </c>
    </row>
    <row r="1627" spans="1:22" ht="75" x14ac:dyDescent="0.2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8005</v>
      </c>
      <c r="O1627">
        <f t="shared" si="150"/>
        <v>155.33000000000001</v>
      </c>
      <c r="P1627">
        <f t="shared" si="151"/>
        <v>112.02</v>
      </c>
      <c r="Q1627" t="s">
        <v>8325</v>
      </c>
      <c r="R1627" t="s">
        <v>8326</v>
      </c>
      <c r="S1627" s="11">
        <f t="shared" si="152"/>
        <v>41135.699687500004</v>
      </c>
      <c r="T1627" s="11">
        <f t="shared" si="153"/>
        <v>41163.699687500004</v>
      </c>
      <c r="U1627" t="str">
        <f t="shared" si="154"/>
        <v>2012</v>
      </c>
      <c r="V1627" t="str">
        <f t="shared" si="155"/>
        <v>August</v>
      </c>
    </row>
    <row r="1628" spans="1:22" ht="60" x14ac:dyDescent="0.2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8005</v>
      </c>
      <c r="O1628">
        <f t="shared" si="150"/>
        <v>101.19</v>
      </c>
      <c r="P1628">
        <f t="shared" si="151"/>
        <v>74.95</v>
      </c>
      <c r="Q1628" t="s">
        <v>8325</v>
      </c>
      <c r="R1628" t="s">
        <v>8326</v>
      </c>
      <c r="S1628" s="11">
        <f t="shared" si="152"/>
        <v>41579.847997685189</v>
      </c>
      <c r="T1628" s="11">
        <f t="shared" si="153"/>
        <v>41609.889664351853</v>
      </c>
      <c r="U1628" t="str">
        <f t="shared" si="154"/>
        <v>2013</v>
      </c>
      <c r="V1628" t="str">
        <f t="shared" si="155"/>
        <v>November</v>
      </c>
    </row>
    <row r="1629" spans="1:22" ht="75" x14ac:dyDescent="0.2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8005</v>
      </c>
      <c r="O1629">
        <f t="shared" si="150"/>
        <v>117</v>
      </c>
      <c r="P1629">
        <f t="shared" si="151"/>
        <v>61.58</v>
      </c>
      <c r="Q1629" t="s">
        <v>8325</v>
      </c>
      <c r="R1629" t="s">
        <v>8326</v>
      </c>
      <c r="S1629" s="11">
        <f t="shared" si="152"/>
        <v>41205.707048611112</v>
      </c>
      <c r="T1629" s="11">
        <f t="shared" si="153"/>
        <v>41239.207638888889</v>
      </c>
      <c r="U1629" t="str">
        <f t="shared" si="154"/>
        <v>2012</v>
      </c>
      <c r="V1629" t="str">
        <f t="shared" si="155"/>
        <v>October</v>
      </c>
    </row>
    <row r="1630" spans="1:22" ht="60" x14ac:dyDescent="0.2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8005</v>
      </c>
      <c r="O1630">
        <f t="shared" si="150"/>
        <v>100.93</v>
      </c>
      <c r="P1630">
        <f t="shared" si="151"/>
        <v>45.88</v>
      </c>
      <c r="Q1630" t="s">
        <v>8325</v>
      </c>
      <c r="R1630" t="s">
        <v>8326</v>
      </c>
      <c r="S1630" s="11">
        <f t="shared" si="152"/>
        <v>41774.737060185187</v>
      </c>
      <c r="T1630" s="11">
        <f t="shared" si="153"/>
        <v>41807.737060185187</v>
      </c>
      <c r="U1630" t="str">
        <f t="shared" si="154"/>
        <v>2014</v>
      </c>
      <c r="V1630" t="str">
        <f t="shared" si="155"/>
        <v>May</v>
      </c>
    </row>
    <row r="1631" spans="1:22" ht="75" x14ac:dyDescent="0.2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8005</v>
      </c>
      <c r="O1631">
        <f t="shared" si="150"/>
        <v>103.67</v>
      </c>
      <c r="P1631">
        <f t="shared" si="151"/>
        <v>75.849999999999994</v>
      </c>
      <c r="Q1631" t="s">
        <v>8325</v>
      </c>
      <c r="R1631" t="s">
        <v>8326</v>
      </c>
      <c r="S1631" s="11">
        <f t="shared" si="152"/>
        <v>41645.867280092592</v>
      </c>
      <c r="T1631" s="11">
        <f t="shared" si="153"/>
        <v>41690.867280092592</v>
      </c>
      <c r="U1631" t="str">
        <f t="shared" si="154"/>
        <v>2014</v>
      </c>
      <c r="V1631" t="str">
        <f t="shared" si="155"/>
        <v>January</v>
      </c>
    </row>
    <row r="1632" spans="1:22" ht="75" x14ac:dyDescent="0.2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8005</v>
      </c>
      <c r="O1632">
        <f t="shared" si="150"/>
        <v>265.25</v>
      </c>
      <c r="P1632">
        <f t="shared" si="151"/>
        <v>84.21</v>
      </c>
      <c r="Q1632" t="s">
        <v>8325</v>
      </c>
      <c r="R1632" t="s">
        <v>8326</v>
      </c>
      <c r="S1632" s="11">
        <f t="shared" si="152"/>
        <v>40939.837673611109</v>
      </c>
      <c r="T1632" s="11">
        <f t="shared" si="153"/>
        <v>40970.290972222225</v>
      </c>
      <c r="U1632" t="str">
        <f t="shared" si="154"/>
        <v>2012</v>
      </c>
      <c r="V1632" t="str">
        <f t="shared" si="155"/>
        <v>January</v>
      </c>
    </row>
    <row r="1633" spans="1:22" ht="75" x14ac:dyDescent="0.2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8005</v>
      </c>
      <c r="O1633">
        <f t="shared" si="150"/>
        <v>155.91</v>
      </c>
      <c r="P1633">
        <f t="shared" si="151"/>
        <v>117.23</v>
      </c>
      <c r="Q1633" t="s">
        <v>8325</v>
      </c>
      <c r="R1633" t="s">
        <v>8326</v>
      </c>
      <c r="S1633" s="11">
        <f t="shared" si="152"/>
        <v>41164.859502314815</v>
      </c>
      <c r="T1633" s="11">
        <f t="shared" si="153"/>
        <v>41194.859502314815</v>
      </c>
      <c r="U1633" t="str">
        <f t="shared" si="154"/>
        <v>2012</v>
      </c>
      <c r="V1633" t="str">
        <f t="shared" si="155"/>
        <v>September</v>
      </c>
    </row>
    <row r="1634" spans="1:22" ht="75" x14ac:dyDescent="0.2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8005</v>
      </c>
      <c r="O1634">
        <f t="shared" si="150"/>
        <v>101.63</v>
      </c>
      <c r="P1634">
        <f t="shared" si="151"/>
        <v>86.49</v>
      </c>
      <c r="Q1634" t="s">
        <v>8325</v>
      </c>
      <c r="R1634" t="s">
        <v>8326</v>
      </c>
      <c r="S1634" s="11">
        <f t="shared" si="152"/>
        <v>40750.340902777774</v>
      </c>
      <c r="T1634" s="11">
        <f t="shared" si="153"/>
        <v>40810.340902777774</v>
      </c>
      <c r="U1634" t="str">
        <f t="shared" si="154"/>
        <v>2011</v>
      </c>
      <c r="V1634" t="str">
        <f t="shared" si="155"/>
        <v>July</v>
      </c>
    </row>
    <row r="1635" spans="1:22" ht="75" x14ac:dyDescent="0.2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8005</v>
      </c>
      <c r="O1635">
        <f t="shared" si="150"/>
        <v>100</v>
      </c>
      <c r="P1635">
        <f t="shared" si="151"/>
        <v>172.41</v>
      </c>
      <c r="Q1635" t="s">
        <v>8325</v>
      </c>
      <c r="R1635" t="s">
        <v>8326</v>
      </c>
      <c r="S1635" s="11">
        <f t="shared" si="152"/>
        <v>40896.883750000001</v>
      </c>
      <c r="T1635" s="11">
        <f t="shared" si="153"/>
        <v>40924.208333333336</v>
      </c>
      <c r="U1635" t="str">
        <f t="shared" si="154"/>
        <v>2011</v>
      </c>
      <c r="V1635" t="str">
        <f t="shared" si="155"/>
        <v>December</v>
      </c>
    </row>
    <row r="1636" spans="1:22" ht="45" x14ac:dyDescent="0.2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8005</v>
      </c>
      <c r="O1636">
        <f t="shared" si="150"/>
        <v>100.5</v>
      </c>
      <c r="P1636">
        <f t="shared" si="151"/>
        <v>62.81</v>
      </c>
      <c r="Q1636" t="s">
        <v>8325</v>
      </c>
      <c r="R1636" t="s">
        <v>8326</v>
      </c>
      <c r="S1636" s="11">
        <f t="shared" si="152"/>
        <v>40658.189826388887</v>
      </c>
      <c r="T1636" s="11">
        <f t="shared" si="153"/>
        <v>40696.249305555553</v>
      </c>
      <c r="U1636" t="str">
        <f t="shared" si="154"/>
        <v>2011</v>
      </c>
      <c r="V1636" t="str">
        <f t="shared" si="155"/>
        <v>April</v>
      </c>
    </row>
    <row r="1637" spans="1:22" ht="75" x14ac:dyDescent="0.2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8005</v>
      </c>
      <c r="O1637">
        <f t="shared" si="150"/>
        <v>125.3</v>
      </c>
      <c r="P1637">
        <f t="shared" si="151"/>
        <v>67.73</v>
      </c>
      <c r="Q1637" t="s">
        <v>8325</v>
      </c>
      <c r="R1637" t="s">
        <v>8326</v>
      </c>
      <c r="S1637" s="11">
        <f t="shared" si="152"/>
        <v>42502.868761574078</v>
      </c>
      <c r="T1637" s="11">
        <f t="shared" si="153"/>
        <v>42562.868761574078</v>
      </c>
      <c r="U1637" t="str">
        <f t="shared" si="154"/>
        <v>2016</v>
      </c>
      <c r="V1637" t="str">
        <f t="shared" si="155"/>
        <v>May</v>
      </c>
    </row>
    <row r="1638" spans="1:22" ht="75" x14ac:dyDescent="0.2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8005</v>
      </c>
      <c r="O1638">
        <f t="shared" si="150"/>
        <v>103.56</v>
      </c>
      <c r="P1638">
        <f t="shared" si="151"/>
        <v>53.56</v>
      </c>
      <c r="Q1638" t="s">
        <v>8325</v>
      </c>
      <c r="R1638" t="s">
        <v>8326</v>
      </c>
      <c r="S1638" s="11">
        <f t="shared" si="152"/>
        <v>40663.08666666667</v>
      </c>
      <c r="T1638" s="11">
        <f t="shared" si="153"/>
        <v>40706.166666666664</v>
      </c>
      <c r="U1638" t="str">
        <f t="shared" si="154"/>
        <v>2011</v>
      </c>
      <c r="V1638" t="str">
        <f t="shared" si="155"/>
        <v>April</v>
      </c>
    </row>
    <row r="1639" spans="1:22" ht="60" x14ac:dyDescent="0.2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8005</v>
      </c>
      <c r="O1639">
        <f t="shared" si="150"/>
        <v>103.8</v>
      </c>
      <c r="P1639">
        <f t="shared" si="151"/>
        <v>34.6</v>
      </c>
      <c r="Q1639" t="s">
        <v>8325</v>
      </c>
      <c r="R1639" t="s">
        <v>8326</v>
      </c>
      <c r="S1639" s="11">
        <f t="shared" si="152"/>
        <v>40122.751620370371</v>
      </c>
      <c r="T1639" s="11">
        <f t="shared" si="153"/>
        <v>40178.98541666667</v>
      </c>
      <c r="U1639" t="str">
        <f t="shared" si="154"/>
        <v>2009</v>
      </c>
      <c r="V1639" t="str">
        <f t="shared" si="155"/>
        <v>November</v>
      </c>
    </row>
    <row r="1640" spans="1:22" ht="45" x14ac:dyDescent="0.2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8005</v>
      </c>
      <c r="O1640">
        <f t="shared" si="150"/>
        <v>105</v>
      </c>
      <c r="P1640">
        <f t="shared" si="151"/>
        <v>38.89</v>
      </c>
      <c r="Q1640" t="s">
        <v>8325</v>
      </c>
      <c r="R1640" t="s">
        <v>8326</v>
      </c>
      <c r="S1640" s="11">
        <f t="shared" si="152"/>
        <v>41288.68712962963</v>
      </c>
      <c r="T1640" s="11">
        <f t="shared" si="153"/>
        <v>41333.892361111109</v>
      </c>
      <c r="U1640" t="str">
        <f t="shared" si="154"/>
        <v>2013</v>
      </c>
      <c r="V1640" t="str">
        <f t="shared" si="155"/>
        <v>January</v>
      </c>
    </row>
    <row r="1641" spans="1:22" ht="75" x14ac:dyDescent="0.2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8005</v>
      </c>
      <c r="O1641">
        <f t="shared" si="150"/>
        <v>100</v>
      </c>
      <c r="P1641">
        <f t="shared" si="151"/>
        <v>94.74</v>
      </c>
      <c r="Q1641" t="s">
        <v>8325</v>
      </c>
      <c r="R1641" t="s">
        <v>8326</v>
      </c>
      <c r="S1641" s="11">
        <f t="shared" si="152"/>
        <v>40941.652372685188</v>
      </c>
      <c r="T1641" s="11">
        <f t="shared" si="153"/>
        <v>40971.652372685188</v>
      </c>
      <c r="U1641" t="str">
        <f t="shared" si="154"/>
        <v>2012</v>
      </c>
      <c r="V1641" t="str">
        <f t="shared" si="155"/>
        <v>February</v>
      </c>
    </row>
    <row r="1642" spans="1:22" ht="75" x14ac:dyDescent="0.2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8005</v>
      </c>
      <c r="O1642">
        <f t="shared" si="150"/>
        <v>169.86</v>
      </c>
      <c r="P1642">
        <f t="shared" si="151"/>
        <v>39.97</v>
      </c>
      <c r="Q1642" t="s">
        <v>8325</v>
      </c>
      <c r="R1642" t="s">
        <v>8326</v>
      </c>
      <c r="S1642" s="11">
        <f t="shared" si="152"/>
        <v>40379.23096064815</v>
      </c>
      <c r="T1642" s="11">
        <f t="shared" si="153"/>
        <v>40393.082638888889</v>
      </c>
      <c r="U1642" t="str">
        <f t="shared" si="154"/>
        <v>2010</v>
      </c>
      <c r="V1642" t="str">
        <f t="shared" si="155"/>
        <v>July</v>
      </c>
    </row>
    <row r="1643" spans="1:22" ht="45" x14ac:dyDescent="0.2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8021</v>
      </c>
      <c r="O1643">
        <f t="shared" si="150"/>
        <v>101.4</v>
      </c>
      <c r="P1643">
        <f t="shared" si="151"/>
        <v>97.5</v>
      </c>
      <c r="Q1643" t="s">
        <v>8325</v>
      </c>
      <c r="R1643" t="s">
        <v>8346</v>
      </c>
      <c r="S1643" s="11">
        <f t="shared" si="152"/>
        <v>41962.596574074079</v>
      </c>
      <c r="T1643" s="11">
        <f t="shared" si="153"/>
        <v>41992.596574074079</v>
      </c>
      <c r="U1643" t="str">
        <f t="shared" si="154"/>
        <v>2014</v>
      </c>
      <c r="V1643" t="str">
        <f t="shared" si="155"/>
        <v>November</v>
      </c>
    </row>
    <row r="1644" spans="1:22" ht="60" x14ac:dyDescent="0.2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8021</v>
      </c>
      <c r="O1644">
        <f t="shared" si="150"/>
        <v>100</v>
      </c>
      <c r="P1644">
        <f t="shared" si="151"/>
        <v>42.86</v>
      </c>
      <c r="Q1644" t="s">
        <v>8325</v>
      </c>
      <c r="R1644" t="s">
        <v>8346</v>
      </c>
      <c r="S1644" s="11">
        <f t="shared" si="152"/>
        <v>40688.024618055555</v>
      </c>
      <c r="T1644" s="11">
        <f t="shared" si="153"/>
        <v>40708.024618055555</v>
      </c>
      <c r="U1644" t="str">
        <f t="shared" si="154"/>
        <v>2011</v>
      </c>
      <c r="V1644" t="str">
        <f t="shared" si="155"/>
        <v>May</v>
      </c>
    </row>
    <row r="1645" spans="1:22" ht="45" x14ac:dyDescent="0.2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8021</v>
      </c>
      <c r="O1645">
        <f t="shared" si="150"/>
        <v>124.7</v>
      </c>
      <c r="P1645">
        <f t="shared" si="151"/>
        <v>168.51</v>
      </c>
      <c r="Q1645" t="s">
        <v>8325</v>
      </c>
      <c r="R1645" t="s">
        <v>8346</v>
      </c>
      <c r="S1645" s="11">
        <f t="shared" si="152"/>
        <v>41146.824212962965</v>
      </c>
      <c r="T1645" s="11">
        <f t="shared" si="153"/>
        <v>41176.824212962965</v>
      </c>
      <c r="U1645" t="str">
        <f t="shared" si="154"/>
        <v>2012</v>
      </c>
      <c r="V1645" t="str">
        <f t="shared" si="155"/>
        <v>August</v>
      </c>
    </row>
    <row r="1646" spans="1:22" ht="75" x14ac:dyDescent="0.2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8021</v>
      </c>
      <c r="O1646">
        <f t="shared" si="150"/>
        <v>109.5</v>
      </c>
      <c r="P1646">
        <f t="shared" si="151"/>
        <v>85.55</v>
      </c>
      <c r="Q1646" t="s">
        <v>8325</v>
      </c>
      <c r="R1646" t="s">
        <v>8346</v>
      </c>
      <c r="S1646" s="11">
        <f t="shared" si="152"/>
        <v>41175.05972222222</v>
      </c>
      <c r="T1646" s="11">
        <f t="shared" si="153"/>
        <v>41235.101388888892</v>
      </c>
      <c r="U1646" t="str">
        <f t="shared" si="154"/>
        <v>2012</v>
      </c>
      <c r="V1646" t="str">
        <f t="shared" si="155"/>
        <v>September</v>
      </c>
    </row>
    <row r="1647" spans="1:22" ht="75" x14ac:dyDescent="0.2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8021</v>
      </c>
      <c r="O1647">
        <f t="shared" si="150"/>
        <v>110.8</v>
      </c>
      <c r="P1647">
        <f t="shared" si="151"/>
        <v>554</v>
      </c>
      <c r="Q1647" t="s">
        <v>8325</v>
      </c>
      <c r="R1647" t="s">
        <v>8346</v>
      </c>
      <c r="S1647" s="11">
        <f t="shared" si="152"/>
        <v>41521.617361111108</v>
      </c>
      <c r="T1647" s="11">
        <f t="shared" si="153"/>
        <v>41535.617361111108</v>
      </c>
      <c r="U1647" t="str">
        <f t="shared" si="154"/>
        <v>2013</v>
      </c>
      <c r="V1647" t="str">
        <f t="shared" si="155"/>
        <v>September</v>
      </c>
    </row>
    <row r="1648" spans="1:22" ht="75" x14ac:dyDescent="0.2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8021</v>
      </c>
      <c r="O1648">
        <f t="shared" si="150"/>
        <v>110.2</v>
      </c>
      <c r="P1648">
        <f t="shared" si="151"/>
        <v>26.55</v>
      </c>
      <c r="Q1648" t="s">
        <v>8325</v>
      </c>
      <c r="R1648" t="s">
        <v>8346</v>
      </c>
      <c r="S1648" s="11">
        <f t="shared" si="152"/>
        <v>41833.450266203705</v>
      </c>
      <c r="T1648" s="11">
        <f t="shared" si="153"/>
        <v>41865.757638888892</v>
      </c>
      <c r="U1648" t="str">
        <f t="shared" si="154"/>
        <v>2014</v>
      </c>
      <c r="V1648" t="str">
        <f t="shared" si="155"/>
        <v>July</v>
      </c>
    </row>
    <row r="1649" spans="1:22" ht="75" x14ac:dyDescent="0.2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8021</v>
      </c>
      <c r="O1649">
        <f t="shared" si="150"/>
        <v>104.72</v>
      </c>
      <c r="P1649">
        <f t="shared" si="151"/>
        <v>113.83</v>
      </c>
      <c r="Q1649" t="s">
        <v>8325</v>
      </c>
      <c r="R1649" t="s">
        <v>8346</v>
      </c>
      <c r="S1649" s="11">
        <f t="shared" si="152"/>
        <v>41039.409456018519</v>
      </c>
      <c r="T1649" s="11">
        <f t="shared" si="153"/>
        <v>41069.409456018519</v>
      </c>
      <c r="U1649" t="str">
        <f t="shared" si="154"/>
        <v>2012</v>
      </c>
      <c r="V1649" t="str">
        <f t="shared" si="155"/>
        <v>May</v>
      </c>
    </row>
    <row r="1650" spans="1:22" ht="60" x14ac:dyDescent="0.2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8021</v>
      </c>
      <c r="O1650">
        <f t="shared" si="150"/>
        <v>125.26</v>
      </c>
      <c r="P1650">
        <f t="shared" si="151"/>
        <v>32.01</v>
      </c>
      <c r="Q1650" t="s">
        <v>8325</v>
      </c>
      <c r="R1650" t="s">
        <v>8346</v>
      </c>
      <c r="S1650" s="11">
        <f t="shared" si="152"/>
        <v>40592.704652777778</v>
      </c>
      <c r="T1650" s="11">
        <f t="shared" si="153"/>
        <v>40622.662986111114</v>
      </c>
      <c r="U1650" t="str">
        <f t="shared" si="154"/>
        <v>2011</v>
      </c>
      <c r="V1650" t="str">
        <f t="shared" si="155"/>
        <v>February</v>
      </c>
    </row>
    <row r="1651" spans="1:22" ht="75" x14ac:dyDescent="0.2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8021</v>
      </c>
      <c r="O1651">
        <f t="shared" si="150"/>
        <v>100.59</v>
      </c>
      <c r="P1651">
        <f t="shared" si="151"/>
        <v>47.19</v>
      </c>
      <c r="Q1651" t="s">
        <v>8325</v>
      </c>
      <c r="R1651" t="s">
        <v>8346</v>
      </c>
      <c r="S1651" s="11">
        <f t="shared" si="152"/>
        <v>41737.684664351851</v>
      </c>
      <c r="T1651" s="11">
        <f t="shared" si="153"/>
        <v>41782.684664351851</v>
      </c>
      <c r="U1651" t="str">
        <f t="shared" si="154"/>
        <v>2014</v>
      </c>
      <c r="V1651" t="str">
        <f t="shared" si="155"/>
        <v>April</v>
      </c>
    </row>
    <row r="1652" spans="1:22" ht="60" x14ac:dyDescent="0.2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8021</v>
      </c>
      <c r="O1652">
        <f t="shared" si="150"/>
        <v>141.55000000000001</v>
      </c>
      <c r="P1652">
        <f t="shared" si="151"/>
        <v>88.47</v>
      </c>
      <c r="Q1652" t="s">
        <v>8325</v>
      </c>
      <c r="R1652" t="s">
        <v>8346</v>
      </c>
      <c r="S1652" s="11">
        <f t="shared" si="152"/>
        <v>41526.435613425929</v>
      </c>
      <c r="T1652" s="11">
        <f t="shared" si="153"/>
        <v>41556.435613425929</v>
      </c>
      <c r="U1652" t="str">
        <f t="shared" si="154"/>
        <v>2013</v>
      </c>
      <c r="V1652" t="str">
        <f t="shared" si="155"/>
        <v>September</v>
      </c>
    </row>
    <row r="1653" spans="1:22" ht="60" x14ac:dyDescent="0.2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8021</v>
      </c>
      <c r="O1653">
        <f t="shared" si="150"/>
        <v>100.75</v>
      </c>
      <c r="P1653">
        <f t="shared" si="151"/>
        <v>100.75</v>
      </c>
      <c r="Q1653" t="s">
        <v>8325</v>
      </c>
      <c r="R1653" t="s">
        <v>8346</v>
      </c>
      <c r="S1653" s="11">
        <f t="shared" si="152"/>
        <v>40625.900694444441</v>
      </c>
      <c r="T1653" s="11">
        <f t="shared" si="153"/>
        <v>40659.290972222225</v>
      </c>
      <c r="U1653" t="str">
        <f t="shared" si="154"/>
        <v>2011</v>
      </c>
      <c r="V1653" t="str">
        <f t="shared" si="155"/>
        <v>March</v>
      </c>
    </row>
    <row r="1654" spans="1:22" ht="75" x14ac:dyDescent="0.2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8021</v>
      </c>
      <c r="O1654">
        <f t="shared" si="150"/>
        <v>100.67</v>
      </c>
      <c r="P1654">
        <f t="shared" si="151"/>
        <v>64.709999999999994</v>
      </c>
      <c r="Q1654" t="s">
        <v>8325</v>
      </c>
      <c r="R1654" t="s">
        <v>8346</v>
      </c>
      <c r="S1654" s="11">
        <f t="shared" si="152"/>
        <v>41572.492974537039</v>
      </c>
      <c r="T1654" s="11">
        <f t="shared" si="153"/>
        <v>41602.534641203703</v>
      </c>
      <c r="U1654" t="str">
        <f t="shared" si="154"/>
        <v>2013</v>
      </c>
      <c r="V1654" t="str">
        <f t="shared" si="155"/>
        <v>October</v>
      </c>
    </row>
    <row r="1655" spans="1:22" ht="60" x14ac:dyDescent="0.2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8021</v>
      </c>
      <c r="O1655">
        <f t="shared" si="150"/>
        <v>174.23</v>
      </c>
      <c r="P1655">
        <f t="shared" si="151"/>
        <v>51.85</v>
      </c>
      <c r="Q1655" t="s">
        <v>8325</v>
      </c>
      <c r="R1655" t="s">
        <v>8346</v>
      </c>
      <c r="S1655" s="11">
        <f t="shared" si="152"/>
        <v>40626.834444444445</v>
      </c>
      <c r="T1655" s="11">
        <f t="shared" si="153"/>
        <v>40657.834444444445</v>
      </c>
      <c r="U1655" t="str">
        <f t="shared" si="154"/>
        <v>2011</v>
      </c>
      <c r="V1655" t="str">
        <f t="shared" si="155"/>
        <v>March</v>
      </c>
    </row>
    <row r="1656" spans="1:22" ht="75" x14ac:dyDescent="0.2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8021</v>
      </c>
      <c r="O1656">
        <f t="shared" si="150"/>
        <v>119.91</v>
      </c>
      <c r="P1656">
        <f t="shared" si="151"/>
        <v>38.79</v>
      </c>
      <c r="Q1656" t="s">
        <v>8325</v>
      </c>
      <c r="R1656" t="s">
        <v>8346</v>
      </c>
      <c r="S1656" s="11">
        <f t="shared" si="152"/>
        <v>40987.890740740739</v>
      </c>
      <c r="T1656" s="11">
        <f t="shared" si="153"/>
        <v>41017.890740740739</v>
      </c>
      <c r="U1656" t="str">
        <f t="shared" si="154"/>
        <v>2012</v>
      </c>
      <c r="V1656" t="str">
        <f t="shared" si="155"/>
        <v>March</v>
      </c>
    </row>
    <row r="1657" spans="1:22" ht="60" x14ac:dyDescent="0.2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8021</v>
      </c>
      <c r="O1657">
        <f t="shared" si="150"/>
        <v>142.87</v>
      </c>
      <c r="P1657">
        <f t="shared" si="151"/>
        <v>44.65</v>
      </c>
      <c r="Q1657" t="s">
        <v>8325</v>
      </c>
      <c r="R1657" t="s">
        <v>8346</v>
      </c>
      <c r="S1657" s="11">
        <f t="shared" si="152"/>
        <v>40974.791898148149</v>
      </c>
      <c r="T1657" s="11">
        <f t="shared" si="153"/>
        <v>41004.750231481477</v>
      </c>
      <c r="U1657" t="str">
        <f t="shared" si="154"/>
        <v>2012</v>
      </c>
      <c r="V1657" t="str">
        <f t="shared" si="155"/>
        <v>March</v>
      </c>
    </row>
    <row r="1658" spans="1:22" ht="90" x14ac:dyDescent="0.2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8021</v>
      </c>
      <c r="O1658">
        <f t="shared" si="150"/>
        <v>100.33</v>
      </c>
      <c r="P1658">
        <f t="shared" si="151"/>
        <v>156.77000000000001</v>
      </c>
      <c r="Q1658" t="s">
        <v>8325</v>
      </c>
      <c r="R1658" t="s">
        <v>8346</v>
      </c>
      <c r="S1658" s="11">
        <f t="shared" si="152"/>
        <v>41226.928842592592</v>
      </c>
      <c r="T1658" s="11">
        <f t="shared" si="153"/>
        <v>41256.928842592592</v>
      </c>
      <c r="U1658" t="str">
        <f t="shared" si="154"/>
        <v>2012</v>
      </c>
      <c r="V1658" t="str">
        <f t="shared" si="155"/>
        <v>November</v>
      </c>
    </row>
    <row r="1659" spans="1:22" ht="75" x14ac:dyDescent="0.2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8021</v>
      </c>
      <c r="O1659">
        <f t="shared" si="150"/>
        <v>104.93</v>
      </c>
      <c r="P1659">
        <f t="shared" si="151"/>
        <v>118.7</v>
      </c>
      <c r="Q1659" t="s">
        <v>8325</v>
      </c>
      <c r="R1659" t="s">
        <v>8346</v>
      </c>
      <c r="S1659" s="11">
        <f t="shared" si="152"/>
        <v>41023.782037037039</v>
      </c>
      <c r="T1659" s="11">
        <f t="shared" si="153"/>
        <v>41053.782037037039</v>
      </c>
      <c r="U1659" t="str">
        <f t="shared" si="154"/>
        <v>2012</v>
      </c>
      <c r="V1659" t="str">
        <f t="shared" si="155"/>
        <v>April</v>
      </c>
    </row>
    <row r="1660" spans="1:22" ht="75" x14ac:dyDescent="0.2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8021</v>
      </c>
      <c r="O1660">
        <f t="shared" si="150"/>
        <v>132.22999999999999</v>
      </c>
      <c r="P1660">
        <f t="shared" si="151"/>
        <v>74.150000000000006</v>
      </c>
      <c r="Q1660" t="s">
        <v>8325</v>
      </c>
      <c r="R1660" t="s">
        <v>8346</v>
      </c>
      <c r="S1660" s="11">
        <f t="shared" si="152"/>
        <v>41223.22184027778</v>
      </c>
      <c r="T1660" s="11">
        <f t="shared" si="153"/>
        <v>41261.597222222219</v>
      </c>
      <c r="U1660" t="str">
        <f t="shared" si="154"/>
        <v>2012</v>
      </c>
      <c r="V1660" t="str">
        <f t="shared" si="155"/>
        <v>November</v>
      </c>
    </row>
    <row r="1661" spans="1:22" ht="60" x14ac:dyDescent="0.2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8021</v>
      </c>
      <c r="O1661">
        <f t="shared" si="150"/>
        <v>112.8</v>
      </c>
      <c r="P1661">
        <f t="shared" si="151"/>
        <v>12.53</v>
      </c>
      <c r="Q1661" t="s">
        <v>8325</v>
      </c>
      <c r="R1661" t="s">
        <v>8346</v>
      </c>
      <c r="S1661" s="11">
        <f t="shared" si="152"/>
        <v>41596.913437499999</v>
      </c>
      <c r="T1661" s="11">
        <f t="shared" si="153"/>
        <v>41625.5</v>
      </c>
      <c r="U1661" t="str">
        <f t="shared" si="154"/>
        <v>2013</v>
      </c>
      <c r="V1661" t="str">
        <f t="shared" si="155"/>
        <v>November</v>
      </c>
    </row>
    <row r="1662" spans="1:22" ht="75" x14ac:dyDescent="0.2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8021</v>
      </c>
      <c r="O1662">
        <f t="shared" si="150"/>
        <v>1253.75</v>
      </c>
      <c r="P1662">
        <f t="shared" si="151"/>
        <v>27.86</v>
      </c>
      <c r="Q1662" t="s">
        <v>8325</v>
      </c>
      <c r="R1662" t="s">
        <v>8346</v>
      </c>
      <c r="S1662" s="11">
        <f t="shared" si="152"/>
        <v>42459.693865740745</v>
      </c>
      <c r="T1662" s="11">
        <f t="shared" si="153"/>
        <v>42490.915972222225</v>
      </c>
      <c r="U1662" t="str">
        <f t="shared" si="154"/>
        <v>2016</v>
      </c>
      <c r="V1662" t="str">
        <f t="shared" si="155"/>
        <v>March</v>
      </c>
    </row>
    <row r="1663" spans="1:22" ht="75" x14ac:dyDescent="0.2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8021</v>
      </c>
      <c r="O1663">
        <f t="shared" si="150"/>
        <v>102.51</v>
      </c>
      <c r="P1663">
        <f t="shared" si="151"/>
        <v>80.180000000000007</v>
      </c>
      <c r="Q1663" t="s">
        <v>8325</v>
      </c>
      <c r="R1663" t="s">
        <v>8346</v>
      </c>
      <c r="S1663" s="11">
        <f t="shared" si="152"/>
        <v>42343.998043981483</v>
      </c>
      <c r="T1663" s="11">
        <f t="shared" si="153"/>
        <v>42386.875</v>
      </c>
      <c r="U1663" t="str">
        <f t="shared" si="154"/>
        <v>2015</v>
      </c>
      <c r="V1663" t="str">
        <f t="shared" si="155"/>
        <v>December</v>
      </c>
    </row>
    <row r="1664" spans="1:22" ht="75" x14ac:dyDescent="0.2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8021</v>
      </c>
      <c r="O1664">
        <f t="shared" si="150"/>
        <v>102.64</v>
      </c>
      <c r="P1664">
        <f t="shared" si="151"/>
        <v>132.44</v>
      </c>
      <c r="Q1664" t="s">
        <v>8325</v>
      </c>
      <c r="R1664" t="s">
        <v>8346</v>
      </c>
      <c r="S1664" s="11">
        <f t="shared" si="152"/>
        <v>40848.198333333334</v>
      </c>
      <c r="T1664" s="11">
        <f t="shared" si="153"/>
        <v>40908.239999999998</v>
      </c>
      <c r="U1664" t="str">
        <f t="shared" si="154"/>
        <v>2011</v>
      </c>
      <c r="V1664" t="str">
        <f t="shared" si="155"/>
        <v>November</v>
      </c>
    </row>
    <row r="1665" spans="1:22" ht="60" x14ac:dyDescent="0.2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8021</v>
      </c>
      <c r="O1665">
        <f t="shared" si="150"/>
        <v>108</v>
      </c>
      <c r="P1665">
        <f t="shared" si="151"/>
        <v>33.75</v>
      </c>
      <c r="Q1665" t="s">
        <v>8325</v>
      </c>
      <c r="R1665" t="s">
        <v>8346</v>
      </c>
      <c r="S1665" s="11">
        <f t="shared" si="152"/>
        <v>42006.02207175926</v>
      </c>
      <c r="T1665" s="11">
        <f t="shared" si="153"/>
        <v>42036.02207175926</v>
      </c>
      <c r="U1665" t="str">
        <f t="shared" si="154"/>
        <v>2015</v>
      </c>
      <c r="V1665" t="str">
        <f t="shared" si="155"/>
        <v>January</v>
      </c>
    </row>
    <row r="1666" spans="1:22" ht="60" x14ac:dyDescent="0.2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8021</v>
      </c>
      <c r="O1666">
        <f t="shared" si="150"/>
        <v>122.41</v>
      </c>
      <c r="P1666">
        <f t="shared" si="151"/>
        <v>34.380000000000003</v>
      </c>
      <c r="Q1666" t="s">
        <v>8325</v>
      </c>
      <c r="R1666" t="s">
        <v>8346</v>
      </c>
      <c r="S1666" s="11">
        <f t="shared" si="152"/>
        <v>40939.761782407404</v>
      </c>
      <c r="T1666" s="11">
        <f t="shared" si="153"/>
        <v>40984.165972222225</v>
      </c>
      <c r="U1666" t="str">
        <f t="shared" si="154"/>
        <v>2012</v>
      </c>
      <c r="V1666" t="str">
        <f t="shared" si="155"/>
        <v>January</v>
      </c>
    </row>
    <row r="1667" spans="1:22" ht="75" x14ac:dyDescent="0.2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8021</v>
      </c>
      <c r="O1667">
        <f t="shared" ref="O1667:O1730" si="156">ROUND((E1667/D1667)*100,2)</f>
        <v>119.46</v>
      </c>
      <c r="P1667">
        <f t="shared" ref="P1667:P1730" si="157">IF(L1667&gt;0,ROUND(E1667/L1667,2),0)</f>
        <v>44.96</v>
      </c>
      <c r="Q1667" t="s">
        <v>8325</v>
      </c>
      <c r="R1667" t="s">
        <v>8346</v>
      </c>
      <c r="S1667" s="11">
        <f t="shared" ref="S1667:S1730" si="158">(((J1667/60)/60)/24)+DATE(1970,1,1)</f>
        <v>40564.649456018517</v>
      </c>
      <c r="T1667" s="11">
        <f t="shared" ref="T1667:T1730" si="159">(((I1667/60)/60)/24)+DATE(1970,1,1)</f>
        <v>40596.125</v>
      </c>
      <c r="U1667" t="str">
        <f t="shared" ref="U1667:U1730" si="160">TEXT(S1667,"yyyy")</f>
        <v>2011</v>
      </c>
      <c r="V1667" t="str">
        <f t="shared" ref="V1667:V1730" si="161">TEXT(S1667,"mmmm")</f>
        <v>January</v>
      </c>
    </row>
    <row r="1668" spans="1:22" ht="75" x14ac:dyDescent="0.2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8021</v>
      </c>
      <c r="O1668">
        <f t="shared" si="156"/>
        <v>160.88</v>
      </c>
      <c r="P1668">
        <f t="shared" si="157"/>
        <v>41.04</v>
      </c>
      <c r="Q1668" t="s">
        <v>8325</v>
      </c>
      <c r="R1668" t="s">
        <v>8346</v>
      </c>
      <c r="S1668" s="11">
        <f t="shared" si="158"/>
        <v>41331.253159722226</v>
      </c>
      <c r="T1668" s="11">
        <f t="shared" si="159"/>
        <v>41361.211493055554</v>
      </c>
      <c r="U1668" t="str">
        <f t="shared" si="160"/>
        <v>2013</v>
      </c>
      <c r="V1668" t="str">
        <f t="shared" si="161"/>
        <v>February</v>
      </c>
    </row>
    <row r="1669" spans="1:22" ht="60" x14ac:dyDescent="0.2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8021</v>
      </c>
      <c r="O1669">
        <f t="shared" si="156"/>
        <v>126.85</v>
      </c>
      <c r="P1669">
        <f t="shared" si="157"/>
        <v>52.6</v>
      </c>
      <c r="Q1669" t="s">
        <v>8325</v>
      </c>
      <c r="R1669" t="s">
        <v>8346</v>
      </c>
      <c r="S1669" s="11">
        <f t="shared" si="158"/>
        <v>41682.0705787037</v>
      </c>
      <c r="T1669" s="11">
        <f t="shared" si="159"/>
        <v>41709.290972222225</v>
      </c>
      <c r="U1669" t="str">
        <f t="shared" si="160"/>
        <v>2014</v>
      </c>
      <c r="V1669" t="str">
        <f t="shared" si="161"/>
        <v>February</v>
      </c>
    </row>
    <row r="1670" spans="1:22" ht="75" x14ac:dyDescent="0.2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8021</v>
      </c>
      <c r="O1670">
        <f t="shared" si="156"/>
        <v>102.64</v>
      </c>
      <c r="P1670">
        <f t="shared" si="157"/>
        <v>70.78</v>
      </c>
      <c r="Q1670" t="s">
        <v>8325</v>
      </c>
      <c r="R1670" t="s">
        <v>8346</v>
      </c>
      <c r="S1670" s="11">
        <f t="shared" si="158"/>
        <v>40845.14975694444</v>
      </c>
      <c r="T1670" s="11">
        <f t="shared" si="159"/>
        <v>40875.191423611112</v>
      </c>
      <c r="U1670" t="str">
        <f t="shared" si="160"/>
        <v>2011</v>
      </c>
      <c r="V1670" t="str">
        <f t="shared" si="161"/>
        <v>October</v>
      </c>
    </row>
    <row r="1671" spans="1:22" ht="60" x14ac:dyDescent="0.2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8021</v>
      </c>
      <c r="O1671">
        <f t="shared" si="156"/>
        <v>139.75</v>
      </c>
      <c r="P1671">
        <f t="shared" si="157"/>
        <v>53.75</v>
      </c>
      <c r="Q1671" t="s">
        <v>8325</v>
      </c>
      <c r="R1671" t="s">
        <v>8346</v>
      </c>
      <c r="S1671" s="11">
        <f t="shared" si="158"/>
        <v>42461.885138888887</v>
      </c>
      <c r="T1671" s="11">
        <f t="shared" si="159"/>
        <v>42521.885138888887</v>
      </c>
      <c r="U1671" t="str">
        <f t="shared" si="160"/>
        <v>2016</v>
      </c>
      <c r="V1671" t="str">
        <f t="shared" si="161"/>
        <v>April</v>
      </c>
    </row>
    <row r="1672" spans="1:22" ht="75" x14ac:dyDescent="0.2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8021</v>
      </c>
      <c r="O1672">
        <f t="shared" si="156"/>
        <v>102.6</v>
      </c>
      <c r="P1672">
        <f t="shared" si="157"/>
        <v>44.61</v>
      </c>
      <c r="Q1672" t="s">
        <v>8325</v>
      </c>
      <c r="R1672" t="s">
        <v>8346</v>
      </c>
      <c r="S1672" s="11">
        <f t="shared" si="158"/>
        <v>40313.930543981485</v>
      </c>
      <c r="T1672" s="11">
        <f t="shared" si="159"/>
        <v>40364.166666666664</v>
      </c>
      <c r="U1672" t="str">
        <f t="shared" si="160"/>
        <v>2010</v>
      </c>
      <c r="V1672" t="str">
        <f t="shared" si="161"/>
        <v>May</v>
      </c>
    </row>
    <row r="1673" spans="1:22" ht="45" x14ac:dyDescent="0.2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8021</v>
      </c>
      <c r="O1673">
        <f t="shared" si="156"/>
        <v>100.67</v>
      </c>
      <c r="P1673">
        <f t="shared" si="157"/>
        <v>26.15</v>
      </c>
      <c r="Q1673" t="s">
        <v>8325</v>
      </c>
      <c r="R1673" t="s">
        <v>8346</v>
      </c>
      <c r="S1673" s="11">
        <f t="shared" si="158"/>
        <v>42553.54414351852</v>
      </c>
      <c r="T1673" s="11">
        <f t="shared" si="159"/>
        <v>42583.54414351852</v>
      </c>
      <c r="U1673" t="str">
        <f t="shared" si="160"/>
        <v>2016</v>
      </c>
      <c r="V1673" t="str">
        <f t="shared" si="161"/>
        <v>July</v>
      </c>
    </row>
    <row r="1674" spans="1:22" ht="60" x14ac:dyDescent="0.2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8021</v>
      </c>
      <c r="O1674">
        <f t="shared" si="156"/>
        <v>112.94</v>
      </c>
      <c r="P1674">
        <f t="shared" si="157"/>
        <v>39.18</v>
      </c>
      <c r="Q1674" t="s">
        <v>8325</v>
      </c>
      <c r="R1674" t="s">
        <v>8346</v>
      </c>
      <c r="S1674" s="11">
        <f t="shared" si="158"/>
        <v>41034.656597222223</v>
      </c>
      <c r="T1674" s="11">
        <f t="shared" si="159"/>
        <v>41064.656597222223</v>
      </c>
      <c r="U1674" t="str">
        <f t="shared" si="160"/>
        <v>2012</v>
      </c>
      <c r="V1674" t="str">
        <f t="shared" si="161"/>
        <v>May</v>
      </c>
    </row>
    <row r="1675" spans="1:22" ht="60" x14ac:dyDescent="0.2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8021</v>
      </c>
      <c r="O1675">
        <f t="shared" si="156"/>
        <v>128.1</v>
      </c>
      <c r="P1675">
        <f t="shared" si="157"/>
        <v>45.59</v>
      </c>
      <c r="Q1675" t="s">
        <v>8325</v>
      </c>
      <c r="R1675" t="s">
        <v>8346</v>
      </c>
      <c r="S1675" s="11">
        <f t="shared" si="158"/>
        <v>42039.878379629634</v>
      </c>
      <c r="T1675" s="11">
        <f t="shared" si="159"/>
        <v>42069.878379629634</v>
      </c>
      <c r="U1675" t="str">
        <f t="shared" si="160"/>
        <v>2015</v>
      </c>
      <c r="V1675" t="str">
        <f t="shared" si="161"/>
        <v>February</v>
      </c>
    </row>
    <row r="1676" spans="1:22" ht="75" x14ac:dyDescent="0.2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8021</v>
      </c>
      <c r="O1676">
        <f t="shared" si="156"/>
        <v>201.7</v>
      </c>
      <c r="P1676">
        <f t="shared" si="157"/>
        <v>89.25</v>
      </c>
      <c r="Q1676" t="s">
        <v>8325</v>
      </c>
      <c r="R1676" t="s">
        <v>8346</v>
      </c>
      <c r="S1676" s="11">
        <f t="shared" si="158"/>
        <v>42569.605393518519</v>
      </c>
      <c r="T1676" s="11">
        <f t="shared" si="159"/>
        <v>42600.290972222225</v>
      </c>
      <c r="U1676" t="str">
        <f t="shared" si="160"/>
        <v>2016</v>
      </c>
      <c r="V1676" t="str">
        <f t="shared" si="161"/>
        <v>July</v>
      </c>
    </row>
    <row r="1677" spans="1:22" ht="45" x14ac:dyDescent="0.2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8021</v>
      </c>
      <c r="O1677">
        <f t="shared" si="156"/>
        <v>137.41999999999999</v>
      </c>
      <c r="P1677">
        <f t="shared" si="157"/>
        <v>40.42</v>
      </c>
      <c r="Q1677" t="s">
        <v>8325</v>
      </c>
      <c r="R1677" t="s">
        <v>8346</v>
      </c>
      <c r="S1677" s="11">
        <f t="shared" si="158"/>
        <v>40802.733101851853</v>
      </c>
      <c r="T1677" s="11">
        <f t="shared" si="159"/>
        <v>40832.918749999997</v>
      </c>
      <c r="U1677" t="str">
        <f t="shared" si="160"/>
        <v>2011</v>
      </c>
      <c r="V1677" t="str">
        <f t="shared" si="161"/>
        <v>September</v>
      </c>
    </row>
    <row r="1678" spans="1:22" ht="45" x14ac:dyDescent="0.2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8021</v>
      </c>
      <c r="O1678">
        <f t="shared" si="156"/>
        <v>115.33</v>
      </c>
      <c r="P1678">
        <f t="shared" si="157"/>
        <v>82.38</v>
      </c>
      <c r="Q1678" t="s">
        <v>8325</v>
      </c>
      <c r="R1678" t="s">
        <v>8346</v>
      </c>
      <c r="S1678" s="11">
        <f t="shared" si="158"/>
        <v>40973.72623842593</v>
      </c>
      <c r="T1678" s="11">
        <f t="shared" si="159"/>
        <v>41020.165972222225</v>
      </c>
      <c r="U1678" t="str">
        <f t="shared" si="160"/>
        <v>2012</v>
      </c>
      <c r="V1678" t="str">
        <f t="shared" si="161"/>
        <v>March</v>
      </c>
    </row>
    <row r="1679" spans="1:22" ht="60" x14ac:dyDescent="0.2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8021</v>
      </c>
      <c r="O1679">
        <f t="shared" si="156"/>
        <v>111.67</v>
      </c>
      <c r="P1679">
        <f t="shared" si="157"/>
        <v>159.52000000000001</v>
      </c>
      <c r="Q1679" t="s">
        <v>8325</v>
      </c>
      <c r="R1679" t="s">
        <v>8346</v>
      </c>
      <c r="S1679" s="11">
        <f t="shared" si="158"/>
        <v>42416.407129629632</v>
      </c>
      <c r="T1679" s="11">
        <f t="shared" si="159"/>
        <v>42476.249305555553</v>
      </c>
      <c r="U1679" t="str">
        <f t="shared" si="160"/>
        <v>2016</v>
      </c>
      <c r="V1679" t="str">
        <f t="shared" si="161"/>
        <v>February</v>
      </c>
    </row>
    <row r="1680" spans="1:22" ht="60" x14ac:dyDescent="0.2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8021</v>
      </c>
      <c r="O1680">
        <f t="shared" si="156"/>
        <v>118.4</v>
      </c>
      <c r="P1680">
        <f t="shared" si="157"/>
        <v>36.24</v>
      </c>
      <c r="Q1680" t="s">
        <v>8325</v>
      </c>
      <c r="R1680" t="s">
        <v>8346</v>
      </c>
      <c r="S1680" s="11">
        <f t="shared" si="158"/>
        <v>41662.854988425926</v>
      </c>
      <c r="T1680" s="11">
        <f t="shared" si="159"/>
        <v>41676.854988425926</v>
      </c>
      <c r="U1680" t="str">
        <f t="shared" si="160"/>
        <v>2014</v>
      </c>
      <c r="V1680" t="str">
        <f t="shared" si="161"/>
        <v>January</v>
      </c>
    </row>
    <row r="1681" spans="1:22" ht="75" x14ac:dyDescent="0.2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8021</v>
      </c>
      <c r="O1681">
        <f t="shared" si="156"/>
        <v>175</v>
      </c>
      <c r="P1681">
        <f t="shared" si="157"/>
        <v>62.5</v>
      </c>
      <c r="Q1681" t="s">
        <v>8325</v>
      </c>
      <c r="R1681" t="s">
        <v>8346</v>
      </c>
      <c r="S1681" s="11">
        <f t="shared" si="158"/>
        <v>40723.068807870368</v>
      </c>
      <c r="T1681" s="11">
        <f t="shared" si="159"/>
        <v>40746.068807870368</v>
      </c>
      <c r="U1681" t="str">
        <f t="shared" si="160"/>
        <v>2011</v>
      </c>
      <c r="V1681" t="str">
        <f t="shared" si="161"/>
        <v>June</v>
      </c>
    </row>
    <row r="1682" spans="1:22" ht="45" x14ac:dyDescent="0.2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8021</v>
      </c>
      <c r="O1682">
        <f t="shared" si="156"/>
        <v>117.5</v>
      </c>
      <c r="P1682">
        <f t="shared" si="157"/>
        <v>47</v>
      </c>
      <c r="Q1682" t="s">
        <v>8325</v>
      </c>
      <c r="R1682" t="s">
        <v>8346</v>
      </c>
      <c r="S1682" s="11">
        <f t="shared" si="158"/>
        <v>41802.757719907408</v>
      </c>
      <c r="T1682" s="11">
        <f t="shared" si="159"/>
        <v>41832.757719907408</v>
      </c>
      <c r="U1682" t="str">
        <f t="shared" si="160"/>
        <v>2014</v>
      </c>
      <c r="V1682" t="str">
        <f t="shared" si="161"/>
        <v>June</v>
      </c>
    </row>
    <row r="1683" spans="1:22" ht="75" x14ac:dyDescent="0.2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8022</v>
      </c>
      <c r="O1683">
        <f t="shared" si="156"/>
        <v>101.42</v>
      </c>
      <c r="P1683">
        <f t="shared" si="157"/>
        <v>74.58</v>
      </c>
      <c r="Q1683" t="s">
        <v>8325</v>
      </c>
      <c r="R1683" t="s">
        <v>8347</v>
      </c>
      <c r="S1683" s="11">
        <f t="shared" si="158"/>
        <v>42774.121342592596</v>
      </c>
      <c r="T1683" s="11">
        <f t="shared" si="159"/>
        <v>42823.083333333328</v>
      </c>
      <c r="U1683" t="str">
        <f t="shared" si="160"/>
        <v>2017</v>
      </c>
      <c r="V1683" t="str">
        <f t="shared" si="161"/>
        <v>February</v>
      </c>
    </row>
    <row r="1684" spans="1:22" ht="75" x14ac:dyDescent="0.2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8022</v>
      </c>
      <c r="O1684">
        <f t="shared" si="156"/>
        <v>0</v>
      </c>
      <c r="P1684">
        <f t="shared" si="157"/>
        <v>0</v>
      </c>
      <c r="Q1684" t="s">
        <v>8325</v>
      </c>
      <c r="R1684" t="s">
        <v>8347</v>
      </c>
      <c r="S1684" s="11">
        <f t="shared" si="158"/>
        <v>42779.21365740741</v>
      </c>
      <c r="T1684" s="11">
        <f t="shared" si="159"/>
        <v>42839.171990740739</v>
      </c>
      <c r="U1684" t="str">
        <f t="shared" si="160"/>
        <v>2017</v>
      </c>
      <c r="V1684" t="str">
        <f t="shared" si="161"/>
        <v>February</v>
      </c>
    </row>
    <row r="1685" spans="1:22" ht="75" x14ac:dyDescent="0.2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8022</v>
      </c>
      <c r="O1685">
        <f t="shared" si="156"/>
        <v>21.71</v>
      </c>
      <c r="P1685">
        <f t="shared" si="157"/>
        <v>76</v>
      </c>
      <c r="Q1685" t="s">
        <v>8325</v>
      </c>
      <c r="R1685" t="s">
        <v>8347</v>
      </c>
      <c r="S1685" s="11">
        <f t="shared" si="158"/>
        <v>42808.781689814816</v>
      </c>
      <c r="T1685" s="11">
        <f t="shared" si="159"/>
        <v>42832.781689814816</v>
      </c>
      <c r="U1685" t="str">
        <f t="shared" si="160"/>
        <v>2017</v>
      </c>
      <c r="V1685" t="str">
        <f t="shared" si="161"/>
        <v>March</v>
      </c>
    </row>
    <row r="1686" spans="1:22" ht="45" x14ac:dyDescent="0.2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8022</v>
      </c>
      <c r="O1686">
        <f t="shared" si="156"/>
        <v>109.13</v>
      </c>
      <c r="P1686">
        <f t="shared" si="157"/>
        <v>86.44</v>
      </c>
      <c r="Q1686" t="s">
        <v>8325</v>
      </c>
      <c r="R1686" t="s">
        <v>8347</v>
      </c>
      <c r="S1686" s="11">
        <f t="shared" si="158"/>
        <v>42783.815289351856</v>
      </c>
      <c r="T1686" s="11">
        <f t="shared" si="159"/>
        <v>42811.773622685185</v>
      </c>
      <c r="U1686" t="str">
        <f t="shared" si="160"/>
        <v>2017</v>
      </c>
      <c r="V1686" t="str">
        <f t="shared" si="161"/>
        <v>February</v>
      </c>
    </row>
    <row r="1687" spans="1:22" ht="75" x14ac:dyDescent="0.2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8022</v>
      </c>
      <c r="O1687">
        <f t="shared" si="156"/>
        <v>102.86</v>
      </c>
      <c r="P1687">
        <f t="shared" si="157"/>
        <v>24</v>
      </c>
      <c r="Q1687" t="s">
        <v>8325</v>
      </c>
      <c r="R1687" t="s">
        <v>8347</v>
      </c>
      <c r="S1687" s="11">
        <f t="shared" si="158"/>
        <v>42788.2502662037</v>
      </c>
      <c r="T1687" s="11">
        <f t="shared" si="159"/>
        <v>42818.208599537036</v>
      </c>
      <c r="U1687" t="str">
        <f t="shared" si="160"/>
        <v>2017</v>
      </c>
      <c r="V1687" t="str">
        <f t="shared" si="161"/>
        <v>February</v>
      </c>
    </row>
    <row r="1688" spans="1:22" ht="75" x14ac:dyDescent="0.2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8022</v>
      </c>
      <c r="O1688">
        <f t="shared" si="156"/>
        <v>0.36</v>
      </c>
      <c r="P1688">
        <f t="shared" si="157"/>
        <v>18</v>
      </c>
      <c r="Q1688" t="s">
        <v>8325</v>
      </c>
      <c r="R1688" t="s">
        <v>8347</v>
      </c>
      <c r="S1688" s="11">
        <f t="shared" si="158"/>
        <v>42792.843969907408</v>
      </c>
      <c r="T1688" s="11">
        <f t="shared" si="159"/>
        <v>42852.802303240736</v>
      </c>
      <c r="U1688" t="str">
        <f t="shared" si="160"/>
        <v>2017</v>
      </c>
      <c r="V1688" t="str">
        <f t="shared" si="161"/>
        <v>February</v>
      </c>
    </row>
    <row r="1689" spans="1:22" ht="75" x14ac:dyDescent="0.2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8022</v>
      </c>
      <c r="O1689">
        <f t="shared" si="156"/>
        <v>31.25</v>
      </c>
      <c r="P1689">
        <f t="shared" si="157"/>
        <v>80.13</v>
      </c>
      <c r="Q1689" t="s">
        <v>8325</v>
      </c>
      <c r="R1689" t="s">
        <v>8347</v>
      </c>
      <c r="S1689" s="11">
        <f t="shared" si="158"/>
        <v>42802.046817129631</v>
      </c>
      <c r="T1689" s="11">
        <f t="shared" si="159"/>
        <v>42835.84375</v>
      </c>
      <c r="U1689" t="str">
        <f t="shared" si="160"/>
        <v>2017</v>
      </c>
      <c r="V1689" t="str">
        <f t="shared" si="161"/>
        <v>March</v>
      </c>
    </row>
    <row r="1690" spans="1:22" ht="75" x14ac:dyDescent="0.2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8022</v>
      </c>
      <c r="O1690">
        <f t="shared" si="156"/>
        <v>44.3</v>
      </c>
      <c r="P1690">
        <f t="shared" si="157"/>
        <v>253.14</v>
      </c>
      <c r="Q1690" t="s">
        <v>8325</v>
      </c>
      <c r="R1690" t="s">
        <v>8347</v>
      </c>
      <c r="S1690" s="11">
        <f t="shared" si="158"/>
        <v>42804.534652777773</v>
      </c>
      <c r="T1690" s="11">
        <f t="shared" si="159"/>
        <v>42834.492986111116</v>
      </c>
      <c r="U1690" t="str">
        <f t="shared" si="160"/>
        <v>2017</v>
      </c>
      <c r="V1690" t="str">
        <f t="shared" si="161"/>
        <v>March</v>
      </c>
    </row>
    <row r="1691" spans="1:22" ht="30" x14ac:dyDescent="0.2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8022</v>
      </c>
      <c r="O1691">
        <f t="shared" si="156"/>
        <v>100</v>
      </c>
      <c r="P1691">
        <f t="shared" si="157"/>
        <v>171.43</v>
      </c>
      <c r="Q1691" t="s">
        <v>8325</v>
      </c>
      <c r="R1691" t="s">
        <v>8347</v>
      </c>
      <c r="S1691" s="11">
        <f t="shared" si="158"/>
        <v>42780.942476851851</v>
      </c>
      <c r="T1691" s="11">
        <f t="shared" si="159"/>
        <v>42810.900810185187</v>
      </c>
      <c r="U1691" t="str">
        <f t="shared" si="160"/>
        <v>2017</v>
      </c>
      <c r="V1691" t="str">
        <f t="shared" si="161"/>
        <v>February</v>
      </c>
    </row>
    <row r="1692" spans="1:22" ht="60" x14ac:dyDescent="0.2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8022</v>
      </c>
      <c r="O1692">
        <f t="shared" si="156"/>
        <v>25.4</v>
      </c>
      <c r="P1692">
        <f t="shared" si="157"/>
        <v>57.73</v>
      </c>
      <c r="Q1692" t="s">
        <v>8325</v>
      </c>
      <c r="R1692" t="s">
        <v>8347</v>
      </c>
      <c r="S1692" s="11">
        <f t="shared" si="158"/>
        <v>42801.43104166667</v>
      </c>
      <c r="T1692" s="11">
        <f t="shared" si="159"/>
        <v>42831.389374999999</v>
      </c>
      <c r="U1692" t="str">
        <f t="shared" si="160"/>
        <v>2017</v>
      </c>
      <c r="V1692" t="str">
        <f t="shared" si="161"/>
        <v>March</v>
      </c>
    </row>
    <row r="1693" spans="1:22" ht="75" x14ac:dyDescent="0.2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8022</v>
      </c>
      <c r="O1693">
        <f t="shared" si="156"/>
        <v>33.47</v>
      </c>
      <c r="P1693">
        <f t="shared" si="157"/>
        <v>264.26</v>
      </c>
      <c r="Q1693" t="s">
        <v>8325</v>
      </c>
      <c r="R1693" t="s">
        <v>8347</v>
      </c>
      <c r="S1693" s="11">
        <f t="shared" si="158"/>
        <v>42795.701481481476</v>
      </c>
      <c r="T1693" s="11">
        <f t="shared" si="159"/>
        <v>42828.041666666672</v>
      </c>
      <c r="U1693" t="str">
        <f t="shared" si="160"/>
        <v>2017</v>
      </c>
      <c r="V1693" t="str">
        <f t="shared" si="161"/>
        <v>March</v>
      </c>
    </row>
    <row r="1694" spans="1:22" ht="60" x14ac:dyDescent="0.2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8022</v>
      </c>
      <c r="O1694">
        <f t="shared" si="156"/>
        <v>47.8</v>
      </c>
      <c r="P1694">
        <f t="shared" si="157"/>
        <v>159.33000000000001</v>
      </c>
      <c r="Q1694" t="s">
        <v>8325</v>
      </c>
      <c r="R1694" t="s">
        <v>8347</v>
      </c>
      <c r="S1694" s="11">
        <f t="shared" si="158"/>
        <v>42788.151238425926</v>
      </c>
      <c r="T1694" s="11">
        <f t="shared" si="159"/>
        <v>42820.999305555553</v>
      </c>
      <c r="U1694" t="str">
        <f t="shared" si="160"/>
        <v>2017</v>
      </c>
      <c r="V1694" t="str">
        <f t="shared" si="161"/>
        <v>February</v>
      </c>
    </row>
    <row r="1695" spans="1:22" ht="75" x14ac:dyDescent="0.2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8022</v>
      </c>
      <c r="O1695">
        <f t="shared" si="156"/>
        <v>9.33</v>
      </c>
      <c r="P1695">
        <f t="shared" si="157"/>
        <v>35</v>
      </c>
      <c r="Q1695" t="s">
        <v>8325</v>
      </c>
      <c r="R1695" t="s">
        <v>8347</v>
      </c>
      <c r="S1695" s="11">
        <f t="shared" si="158"/>
        <v>42803.920277777783</v>
      </c>
      <c r="T1695" s="11">
        <f t="shared" si="159"/>
        <v>42834.833333333328</v>
      </c>
      <c r="U1695" t="str">
        <f t="shared" si="160"/>
        <v>2017</v>
      </c>
      <c r="V1695" t="str">
        <f t="shared" si="161"/>
        <v>March</v>
      </c>
    </row>
    <row r="1696" spans="1:22" ht="75" x14ac:dyDescent="0.2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8022</v>
      </c>
      <c r="O1696">
        <f t="shared" si="156"/>
        <v>0.05</v>
      </c>
      <c r="P1696">
        <f t="shared" si="157"/>
        <v>5</v>
      </c>
      <c r="Q1696" t="s">
        <v>8325</v>
      </c>
      <c r="R1696" t="s">
        <v>8347</v>
      </c>
      <c r="S1696" s="11">
        <f t="shared" si="158"/>
        <v>42791.669837962967</v>
      </c>
      <c r="T1696" s="11">
        <f t="shared" si="159"/>
        <v>42821.191666666666</v>
      </c>
      <c r="U1696" t="str">
        <f t="shared" si="160"/>
        <v>2017</v>
      </c>
      <c r="V1696" t="str">
        <f t="shared" si="161"/>
        <v>February</v>
      </c>
    </row>
    <row r="1697" spans="1:22" ht="90" x14ac:dyDescent="0.2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8022</v>
      </c>
      <c r="O1697">
        <f t="shared" si="156"/>
        <v>11.71</v>
      </c>
      <c r="P1697">
        <f t="shared" si="157"/>
        <v>61.09</v>
      </c>
      <c r="Q1697" t="s">
        <v>8325</v>
      </c>
      <c r="R1697" t="s">
        <v>8347</v>
      </c>
      <c r="S1697" s="11">
        <f t="shared" si="158"/>
        <v>42801.031412037039</v>
      </c>
      <c r="T1697" s="11">
        <f t="shared" si="159"/>
        <v>42835.041666666672</v>
      </c>
      <c r="U1697" t="str">
        <f t="shared" si="160"/>
        <v>2017</v>
      </c>
      <c r="V1697" t="str">
        <f t="shared" si="161"/>
        <v>March</v>
      </c>
    </row>
    <row r="1698" spans="1:22" ht="75" x14ac:dyDescent="0.2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8022</v>
      </c>
      <c r="O1698">
        <f t="shared" si="156"/>
        <v>0</v>
      </c>
      <c r="P1698">
        <f t="shared" si="157"/>
        <v>0</v>
      </c>
      <c r="Q1698" t="s">
        <v>8325</v>
      </c>
      <c r="R1698" t="s">
        <v>8347</v>
      </c>
      <c r="S1698" s="11">
        <f t="shared" si="158"/>
        <v>42796.069571759261</v>
      </c>
      <c r="T1698" s="11">
        <f t="shared" si="159"/>
        <v>42826.027905092589</v>
      </c>
      <c r="U1698" t="str">
        <f t="shared" si="160"/>
        <v>2017</v>
      </c>
      <c r="V1698" t="str">
        <f t="shared" si="161"/>
        <v>March</v>
      </c>
    </row>
    <row r="1699" spans="1:22" ht="75" x14ac:dyDescent="0.2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8022</v>
      </c>
      <c r="O1699">
        <f t="shared" si="156"/>
        <v>20.21</v>
      </c>
      <c r="P1699">
        <f t="shared" si="157"/>
        <v>114.82</v>
      </c>
      <c r="Q1699" t="s">
        <v>8325</v>
      </c>
      <c r="R1699" t="s">
        <v>8347</v>
      </c>
      <c r="S1699" s="11">
        <f t="shared" si="158"/>
        <v>42805.032962962956</v>
      </c>
      <c r="T1699" s="11">
        <f t="shared" si="159"/>
        <v>42834.991296296299</v>
      </c>
      <c r="U1699" t="str">
        <f t="shared" si="160"/>
        <v>2017</v>
      </c>
      <c r="V1699" t="str">
        <f t="shared" si="161"/>
        <v>March</v>
      </c>
    </row>
    <row r="1700" spans="1:22" ht="75" x14ac:dyDescent="0.2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8022</v>
      </c>
      <c r="O1700">
        <f t="shared" si="156"/>
        <v>0</v>
      </c>
      <c r="P1700">
        <f t="shared" si="157"/>
        <v>0</v>
      </c>
      <c r="Q1700" t="s">
        <v>8325</v>
      </c>
      <c r="R1700" t="s">
        <v>8347</v>
      </c>
      <c r="S1700" s="11">
        <f t="shared" si="158"/>
        <v>42796.207870370374</v>
      </c>
      <c r="T1700" s="11">
        <f t="shared" si="159"/>
        <v>42820.147916666669</v>
      </c>
      <c r="U1700" t="str">
        <f t="shared" si="160"/>
        <v>2017</v>
      </c>
      <c r="V1700" t="str">
        <f t="shared" si="161"/>
        <v>March</v>
      </c>
    </row>
    <row r="1701" spans="1:22" ht="75" x14ac:dyDescent="0.2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8022</v>
      </c>
      <c r="O1701">
        <f t="shared" si="156"/>
        <v>4.2300000000000004</v>
      </c>
      <c r="P1701">
        <f t="shared" si="157"/>
        <v>54</v>
      </c>
      <c r="Q1701" t="s">
        <v>8325</v>
      </c>
      <c r="R1701" t="s">
        <v>8347</v>
      </c>
      <c r="S1701" s="11">
        <f t="shared" si="158"/>
        <v>42806.863946759258</v>
      </c>
      <c r="T1701" s="11">
        <f t="shared" si="159"/>
        <v>42836.863946759258</v>
      </c>
      <c r="U1701" t="str">
        <f t="shared" si="160"/>
        <v>2017</v>
      </c>
      <c r="V1701" t="str">
        <f t="shared" si="161"/>
        <v>March</v>
      </c>
    </row>
    <row r="1702" spans="1:22" ht="75" x14ac:dyDescent="0.2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8022</v>
      </c>
      <c r="O1702">
        <f t="shared" si="156"/>
        <v>26.06</v>
      </c>
      <c r="P1702">
        <f t="shared" si="157"/>
        <v>65.97</v>
      </c>
      <c r="Q1702" t="s">
        <v>8325</v>
      </c>
      <c r="R1702" t="s">
        <v>8347</v>
      </c>
      <c r="S1702" s="11">
        <f t="shared" si="158"/>
        <v>42796.071643518517</v>
      </c>
      <c r="T1702" s="11">
        <f t="shared" si="159"/>
        <v>42826.166666666672</v>
      </c>
      <c r="U1702" t="str">
        <f t="shared" si="160"/>
        <v>2017</v>
      </c>
      <c r="V1702" t="str">
        <f t="shared" si="161"/>
        <v>March</v>
      </c>
    </row>
    <row r="1703" spans="1:22" ht="75" x14ac:dyDescent="0.2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8022</v>
      </c>
      <c r="O1703">
        <f t="shared" si="156"/>
        <v>0.2</v>
      </c>
      <c r="P1703">
        <f t="shared" si="157"/>
        <v>5</v>
      </c>
      <c r="Q1703" t="s">
        <v>8325</v>
      </c>
      <c r="R1703" t="s">
        <v>8347</v>
      </c>
      <c r="S1703" s="11">
        <f t="shared" si="158"/>
        <v>41989.664409722223</v>
      </c>
      <c r="T1703" s="11">
        <f t="shared" si="159"/>
        <v>42019.664409722223</v>
      </c>
      <c r="U1703" t="str">
        <f t="shared" si="160"/>
        <v>2014</v>
      </c>
      <c r="V1703" t="str">
        <f t="shared" si="161"/>
        <v>December</v>
      </c>
    </row>
    <row r="1704" spans="1:22" ht="60" x14ac:dyDescent="0.2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8022</v>
      </c>
      <c r="O1704">
        <f t="shared" si="156"/>
        <v>0.01</v>
      </c>
      <c r="P1704">
        <f t="shared" si="157"/>
        <v>1</v>
      </c>
      <c r="Q1704" t="s">
        <v>8325</v>
      </c>
      <c r="R1704" t="s">
        <v>8347</v>
      </c>
      <c r="S1704" s="11">
        <f t="shared" si="158"/>
        <v>42063.869791666672</v>
      </c>
      <c r="T1704" s="11">
        <f t="shared" si="159"/>
        <v>42093.828125</v>
      </c>
      <c r="U1704" t="str">
        <f t="shared" si="160"/>
        <v>2015</v>
      </c>
      <c r="V1704" t="str">
        <f t="shared" si="161"/>
        <v>February</v>
      </c>
    </row>
    <row r="1705" spans="1:22" ht="60" x14ac:dyDescent="0.2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8022</v>
      </c>
      <c r="O1705">
        <f t="shared" si="156"/>
        <v>1.02</v>
      </c>
      <c r="P1705">
        <f t="shared" si="157"/>
        <v>25.5</v>
      </c>
      <c r="Q1705" t="s">
        <v>8325</v>
      </c>
      <c r="R1705" t="s">
        <v>8347</v>
      </c>
      <c r="S1705" s="11">
        <f t="shared" si="158"/>
        <v>42187.281678240746</v>
      </c>
      <c r="T1705" s="11">
        <f t="shared" si="159"/>
        <v>42247.281678240746</v>
      </c>
      <c r="U1705" t="str">
        <f t="shared" si="160"/>
        <v>2015</v>
      </c>
      <c r="V1705" t="str">
        <f t="shared" si="161"/>
        <v>July</v>
      </c>
    </row>
    <row r="1706" spans="1:22" ht="60" x14ac:dyDescent="0.2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8022</v>
      </c>
      <c r="O1706">
        <f t="shared" si="156"/>
        <v>65.099999999999994</v>
      </c>
      <c r="P1706">
        <f t="shared" si="157"/>
        <v>118.36</v>
      </c>
      <c r="Q1706" t="s">
        <v>8325</v>
      </c>
      <c r="R1706" t="s">
        <v>8347</v>
      </c>
      <c r="S1706" s="11">
        <f t="shared" si="158"/>
        <v>42021.139733796299</v>
      </c>
      <c r="T1706" s="11">
        <f t="shared" si="159"/>
        <v>42051.139733796299</v>
      </c>
      <c r="U1706" t="str">
        <f t="shared" si="160"/>
        <v>2015</v>
      </c>
      <c r="V1706" t="str">
        <f t="shared" si="161"/>
        <v>January</v>
      </c>
    </row>
    <row r="1707" spans="1:22" ht="60" x14ac:dyDescent="0.2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8022</v>
      </c>
      <c r="O1707">
        <f t="shared" si="156"/>
        <v>0</v>
      </c>
      <c r="P1707">
        <f t="shared" si="157"/>
        <v>0</v>
      </c>
      <c r="Q1707" t="s">
        <v>8325</v>
      </c>
      <c r="R1707" t="s">
        <v>8347</v>
      </c>
      <c r="S1707" s="11">
        <f t="shared" si="158"/>
        <v>42245.016736111109</v>
      </c>
      <c r="T1707" s="11">
        <f t="shared" si="159"/>
        <v>42256.666666666672</v>
      </c>
      <c r="U1707" t="str">
        <f t="shared" si="160"/>
        <v>2015</v>
      </c>
      <c r="V1707" t="str">
        <f t="shared" si="161"/>
        <v>August</v>
      </c>
    </row>
    <row r="1708" spans="1:22" ht="75" x14ac:dyDescent="0.2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8022</v>
      </c>
      <c r="O1708">
        <f t="shared" si="156"/>
        <v>0</v>
      </c>
      <c r="P1708">
        <f t="shared" si="157"/>
        <v>0</v>
      </c>
      <c r="Q1708" t="s">
        <v>8325</v>
      </c>
      <c r="R1708" t="s">
        <v>8347</v>
      </c>
      <c r="S1708" s="11">
        <f t="shared" si="158"/>
        <v>42179.306388888886</v>
      </c>
      <c r="T1708" s="11">
        <f t="shared" si="159"/>
        <v>42239.306388888886</v>
      </c>
      <c r="U1708" t="str">
        <f t="shared" si="160"/>
        <v>2015</v>
      </c>
      <c r="V1708" t="str">
        <f t="shared" si="161"/>
        <v>June</v>
      </c>
    </row>
    <row r="1709" spans="1:22" ht="75" x14ac:dyDescent="0.2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8022</v>
      </c>
      <c r="O1709">
        <f t="shared" si="156"/>
        <v>9.74</v>
      </c>
      <c r="P1709">
        <f t="shared" si="157"/>
        <v>54.11</v>
      </c>
      <c r="Q1709" t="s">
        <v>8325</v>
      </c>
      <c r="R1709" t="s">
        <v>8347</v>
      </c>
      <c r="S1709" s="11">
        <f t="shared" si="158"/>
        <v>42427.721006944441</v>
      </c>
      <c r="T1709" s="11">
        <f t="shared" si="159"/>
        <v>42457.679340277777</v>
      </c>
      <c r="U1709" t="str">
        <f t="shared" si="160"/>
        <v>2016</v>
      </c>
      <c r="V1709" t="str">
        <f t="shared" si="161"/>
        <v>February</v>
      </c>
    </row>
    <row r="1710" spans="1:22" ht="75" x14ac:dyDescent="0.2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8022</v>
      </c>
      <c r="O1710">
        <f t="shared" si="156"/>
        <v>0</v>
      </c>
      <c r="P1710">
        <f t="shared" si="157"/>
        <v>0</v>
      </c>
      <c r="Q1710" t="s">
        <v>8325</v>
      </c>
      <c r="R1710" t="s">
        <v>8347</v>
      </c>
      <c r="S1710" s="11">
        <f t="shared" si="158"/>
        <v>42451.866967592592</v>
      </c>
      <c r="T1710" s="11">
        <f t="shared" si="159"/>
        <v>42491.866967592592</v>
      </c>
      <c r="U1710" t="str">
        <f t="shared" si="160"/>
        <v>2016</v>
      </c>
      <c r="V1710" t="str">
        <f t="shared" si="161"/>
        <v>March</v>
      </c>
    </row>
    <row r="1711" spans="1:22" ht="60" x14ac:dyDescent="0.2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8022</v>
      </c>
      <c r="O1711">
        <f t="shared" si="156"/>
        <v>4.8600000000000003</v>
      </c>
      <c r="P1711">
        <f t="shared" si="157"/>
        <v>21.25</v>
      </c>
      <c r="Q1711" t="s">
        <v>8325</v>
      </c>
      <c r="R1711" t="s">
        <v>8347</v>
      </c>
      <c r="S1711" s="11">
        <f t="shared" si="158"/>
        <v>41841.56381944444</v>
      </c>
      <c r="T1711" s="11">
        <f t="shared" si="159"/>
        <v>41882.818749999999</v>
      </c>
      <c r="U1711" t="str">
        <f t="shared" si="160"/>
        <v>2014</v>
      </c>
      <c r="V1711" t="str">
        <f t="shared" si="161"/>
        <v>July</v>
      </c>
    </row>
    <row r="1712" spans="1:22" ht="60" x14ac:dyDescent="0.2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8022</v>
      </c>
      <c r="O1712">
        <f t="shared" si="156"/>
        <v>0.68</v>
      </c>
      <c r="P1712">
        <f t="shared" si="157"/>
        <v>34</v>
      </c>
      <c r="Q1712" t="s">
        <v>8325</v>
      </c>
      <c r="R1712" t="s">
        <v>8347</v>
      </c>
      <c r="S1712" s="11">
        <f t="shared" si="158"/>
        <v>42341.59129629629</v>
      </c>
      <c r="T1712" s="11">
        <f t="shared" si="159"/>
        <v>42387.541666666672</v>
      </c>
      <c r="U1712" t="str">
        <f t="shared" si="160"/>
        <v>2015</v>
      </c>
      <c r="V1712" t="str">
        <f t="shared" si="161"/>
        <v>December</v>
      </c>
    </row>
    <row r="1713" spans="1:22" ht="75" x14ac:dyDescent="0.2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8022</v>
      </c>
      <c r="O1713">
        <f t="shared" si="156"/>
        <v>10.5</v>
      </c>
      <c r="P1713">
        <f t="shared" si="157"/>
        <v>525</v>
      </c>
      <c r="Q1713" t="s">
        <v>8325</v>
      </c>
      <c r="R1713" t="s">
        <v>8347</v>
      </c>
      <c r="S1713" s="11">
        <f t="shared" si="158"/>
        <v>41852.646226851852</v>
      </c>
      <c r="T1713" s="11">
        <f t="shared" si="159"/>
        <v>41883.646226851852</v>
      </c>
      <c r="U1713" t="str">
        <f t="shared" si="160"/>
        <v>2014</v>
      </c>
      <c r="V1713" t="str">
        <f t="shared" si="161"/>
        <v>August</v>
      </c>
    </row>
    <row r="1714" spans="1:22" ht="75" x14ac:dyDescent="0.2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8022</v>
      </c>
      <c r="O1714">
        <f t="shared" si="156"/>
        <v>0</v>
      </c>
      <c r="P1714">
        <f t="shared" si="157"/>
        <v>0</v>
      </c>
      <c r="Q1714" t="s">
        <v>8325</v>
      </c>
      <c r="R1714" t="s">
        <v>8347</v>
      </c>
      <c r="S1714" s="11">
        <f t="shared" si="158"/>
        <v>42125.913807870369</v>
      </c>
      <c r="T1714" s="11">
        <f t="shared" si="159"/>
        <v>42185.913807870369</v>
      </c>
      <c r="U1714" t="str">
        <f t="shared" si="160"/>
        <v>2015</v>
      </c>
      <c r="V1714" t="str">
        <f t="shared" si="161"/>
        <v>May</v>
      </c>
    </row>
    <row r="1715" spans="1:22" ht="75" x14ac:dyDescent="0.2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8022</v>
      </c>
      <c r="O1715">
        <f t="shared" si="156"/>
        <v>1.67</v>
      </c>
      <c r="P1715">
        <f t="shared" si="157"/>
        <v>50</v>
      </c>
      <c r="Q1715" t="s">
        <v>8325</v>
      </c>
      <c r="R1715" t="s">
        <v>8347</v>
      </c>
      <c r="S1715" s="11">
        <f t="shared" si="158"/>
        <v>41887.801064814819</v>
      </c>
      <c r="T1715" s="11">
        <f t="shared" si="159"/>
        <v>41917.801064814819</v>
      </c>
      <c r="U1715" t="str">
        <f t="shared" si="160"/>
        <v>2014</v>
      </c>
      <c r="V1715" t="str">
        <f t="shared" si="161"/>
        <v>September</v>
      </c>
    </row>
    <row r="1716" spans="1:22" ht="75" x14ac:dyDescent="0.2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8022</v>
      </c>
      <c r="O1716">
        <f t="shared" si="156"/>
        <v>7.87</v>
      </c>
      <c r="P1716">
        <f t="shared" si="157"/>
        <v>115.71</v>
      </c>
      <c r="Q1716" t="s">
        <v>8325</v>
      </c>
      <c r="R1716" t="s">
        <v>8347</v>
      </c>
      <c r="S1716" s="11">
        <f t="shared" si="158"/>
        <v>42095.918530092589</v>
      </c>
      <c r="T1716" s="11">
        <f t="shared" si="159"/>
        <v>42125.918530092589</v>
      </c>
      <c r="U1716" t="str">
        <f t="shared" si="160"/>
        <v>2015</v>
      </c>
      <c r="V1716" t="str">
        <f t="shared" si="161"/>
        <v>April</v>
      </c>
    </row>
    <row r="1717" spans="1:22" ht="60" x14ac:dyDescent="0.2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8022</v>
      </c>
      <c r="O1717">
        <f t="shared" si="156"/>
        <v>0.22</v>
      </c>
      <c r="P1717">
        <f t="shared" si="157"/>
        <v>5.5</v>
      </c>
      <c r="Q1717" t="s">
        <v>8325</v>
      </c>
      <c r="R1717" t="s">
        <v>8347</v>
      </c>
      <c r="S1717" s="11">
        <f t="shared" si="158"/>
        <v>42064.217418981483</v>
      </c>
      <c r="T1717" s="11">
        <f t="shared" si="159"/>
        <v>42094.140277777777</v>
      </c>
      <c r="U1717" t="str">
        <f t="shared" si="160"/>
        <v>2015</v>
      </c>
      <c r="V1717" t="str">
        <f t="shared" si="161"/>
        <v>March</v>
      </c>
    </row>
    <row r="1718" spans="1:22" ht="75" x14ac:dyDescent="0.2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8022</v>
      </c>
      <c r="O1718">
        <f t="shared" si="156"/>
        <v>7.5</v>
      </c>
      <c r="P1718">
        <f t="shared" si="157"/>
        <v>50</v>
      </c>
      <c r="Q1718" t="s">
        <v>8325</v>
      </c>
      <c r="R1718" t="s">
        <v>8347</v>
      </c>
      <c r="S1718" s="11">
        <f t="shared" si="158"/>
        <v>42673.577534722222</v>
      </c>
      <c r="T1718" s="11">
        <f t="shared" si="159"/>
        <v>42713.619201388887</v>
      </c>
      <c r="U1718" t="str">
        <f t="shared" si="160"/>
        <v>2016</v>
      </c>
      <c r="V1718" t="str">
        <f t="shared" si="161"/>
        <v>October</v>
      </c>
    </row>
    <row r="1719" spans="1:22" ht="60" x14ac:dyDescent="0.2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8022</v>
      </c>
      <c r="O1719">
        <f t="shared" si="156"/>
        <v>42.73</v>
      </c>
      <c r="P1719">
        <f t="shared" si="157"/>
        <v>34.020000000000003</v>
      </c>
      <c r="Q1719" t="s">
        <v>8325</v>
      </c>
      <c r="R1719" t="s">
        <v>8347</v>
      </c>
      <c r="S1719" s="11">
        <f t="shared" si="158"/>
        <v>42460.98192129629</v>
      </c>
      <c r="T1719" s="11">
        <f t="shared" si="159"/>
        <v>42481.166666666672</v>
      </c>
      <c r="U1719" t="str">
        <f t="shared" si="160"/>
        <v>2016</v>
      </c>
      <c r="V1719" t="str">
        <f t="shared" si="161"/>
        <v>March</v>
      </c>
    </row>
    <row r="1720" spans="1:22" x14ac:dyDescent="0.2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8022</v>
      </c>
      <c r="O1720">
        <f t="shared" si="156"/>
        <v>0.21</v>
      </c>
      <c r="P1720">
        <f t="shared" si="157"/>
        <v>37.5</v>
      </c>
      <c r="Q1720" t="s">
        <v>8325</v>
      </c>
      <c r="R1720" t="s">
        <v>8347</v>
      </c>
      <c r="S1720" s="11">
        <f t="shared" si="158"/>
        <v>42460.610520833332</v>
      </c>
      <c r="T1720" s="11">
        <f t="shared" si="159"/>
        <v>42504.207638888889</v>
      </c>
      <c r="U1720" t="str">
        <f t="shared" si="160"/>
        <v>2016</v>
      </c>
      <c r="V1720" t="str">
        <f t="shared" si="161"/>
        <v>March</v>
      </c>
    </row>
    <row r="1721" spans="1:22" ht="75" x14ac:dyDescent="0.2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8022</v>
      </c>
      <c r="O1721">
        <f t="shared" si="156"/>
        <v>0.88</v>
      </c>
      <c r="P1721">
        <f t="shared" si="157"/>
        <v>11.67</v>
      </c>
      <c r="Q1721" t="s">
        <v>8325</v>
      </c>
      <c r="R1721" t="s">
        <v>8347</v>
      </c>
      <c r="S1721" s="11">
        <f t="shared" si="158"/>
        <v>41869.534618055557</v>
      </c>
      <c r="T1721" s="11">
        <f t="shared" si="159"/>
        <v>41899.534618055557</v>
      </c>
      <c r="U1721" t="str">
        <f t="shared" si="160"/>
        <v>2014</v>
      </c>
      <c r="V1721" t="str">
        <f t="shared" si="161"/>
        <v>August</v>
      </c>
    </row>
    <row r="1722" spans="1:22" ht="75" x14ac:dyDescent="0.2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8022</v>
      </c>
      <c r="O1722">
        <f t="shared" si="156"/>
        <v>5.63</v>
      </c>
      <c r="P1722">
        <f t="shared" si="157"/>
        <v>28.13</v>
      </c>
      <c r="Q1722" t="s">
        <v>8325</v>
      </c>
      <c r="R1722" t="s">
        <v>8347</v>
      </c>
      <c r="S1722" s="11">
        <f t="shared" si="158"/>
        <v>41922.783229166671</v>
      </c>
      <c r="T1722" s="11">
        <f t="shared" si="159"/>
        <v>41952.824895833335</v>
      </c>
      <c r="U1722" t="str">
        <f t="shared" si="160"/>
        <v>2014</v>
      </c>
      <c r="V1722" t="str">
        <f t="shared" si="161"/>
        <v>October</v>
      </c>
    </row>
    <row r="1723" spans="1:22" ht="75" x14ac:dyDescent="0.2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8022</v>
      </c>
      <c r="O1723">
        <f t="shared" si="156"/>
        <v>0</v>
      </c>
      <c r="P1723">
        <f t="shared" si="157"/>
        <v>0</v>
      </c>
      <c r="Q1723" t="s">
        <v>8325</v>
      </c>
      <c r="R1723" t="s">
        <v>8347</v>
      </c>
      <c r="S1723" s="11">
        <f t="shared" si="158"/>
        <v>42319.461377314816</v>
      </c>
      <c r="T1723" s="11">
        <f t="shared" si="159"/>
        <v>42349.461377314816</v>
      </c>
      <c r="U1723" t="str">
        <f t="shared" si="160"/>
        <v>2015</v>
      </c>
      <c r="V1723" t="str">
        <f t="shared" si="161"/>
        <v>November</v>
      </c>
    </row>
    <row r="1724" spans="1:22" ht="60" x14ac:dyDescent="0.2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8022</v>
      </c>
      <c r="O1724">
        <f t="shared" si="156"/>
        <v>0.03</v>
      </c>
      <c r="P1724">
        <f t="shared" si="157"/>
        <v>1</v>
      </c>
      <c r="Q1724" t="s">
        <v>8325</v>
      </c>
      <c r="R1724" t="s">
        <v>8347</v>
      </c>
      <c r="S1724" s="11">
        <f t="shared" si="158"/>
        <v>42425.960983796293</v>
      </c>
      <c r="T1724" s="11">
        <f t="shared" si="159"/>
        <v>42463.006944444445</v>
      </c>
      <c r="U1724" t="str">
        <f t="shared" si="160"/>
        <v>2016</v>
      </c>
      <c r="V1724" t="str">
        <f t="shared" si="161"/>
        <v>February</v>
      </c>
    </row>
    <row r="1725" spans="1:22" ht="75" x14ac:dyDescent="0.2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8022</v>
      </c>
      <c r="O1725">
        <f t="shared" si="156"/>
        <v>6.5</v>
      </c>
      <c r="P1725">
        <f t="shared" si="157"/>
        <v>216.67</v>
      </c>
      <c r="Q1725" t="s">
        <v>8325</v>
      </c>
      <c r="R1725" t="s">
        <v>8347</v>
      </c>
      <c r="S1725" s="11">
        <f t="shared" si="158"/>
        <v>42129.82540509259</v>
      </c>
      <c r="T1725" s="11">
        <f t="shared" si="159"/>
        <v>42186.25</v>
      </c>
      <c r="U1725" t="str">
        <f t="shared" si="160"/>
        <v>2015</v>
      </c>
      <c r="V1725" t="str">
        <f t="shared" si="161"/>
        <v>May</v>
      </c>
    </row>
    <row r="1726" spans="1:22" ht="75" x14ac:dyDescent="0.2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8022</v>
      </c>
      <c r="O1726">
        <f t="shared" si="156"/>
        <v>0.57999999999999996</v>
      </c>
      <c r="P1726">
        <f t="shared" si="157"/>
        <v>8.75</v>
      </c>
      <c r="Q1726" t="s">
        <v>8325</v>
      </c>
      <c r="R1726" t="s">
        <v>8347</v>
      </c>
      <c r="S1726" s="11">
        <f t="shared" si="158"/>
        <v>41912.932430555556</v>
      </c>
      <c r="T1726" s="11">
        <f t="shared" si="159"/>
        <v>41942.932430555556</v>
      </c>
      <c r="U1726" t="str">
        <f t="shared" si="160"/>
        <v>2014</v>
      </c>
      <c r="V1726" t="str">
        <f t="shared" si="161"/>
        <v>September</v>
      </c>
    </row>
    <row r="1727" spans="1:22" ht="75" x14ac:dyDescent="0.2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8022</v>
      </c>
      <c r="O1727">
        <f t="shared" si="156"/>
        <v>10.18</v>
      </c>
      <c r="P1727">
        <f t="shared" si="157"/>
        <v>62.22</v>
      </c>
      <c r="Q1727" t="s">
        <v>8325</v>
      </c>
      <c r="R1727" t="s">
        <v>8347</v>
      </c>
      <c r="S1727" s="11">
        <f t="shared" si="158"/>
        <v>41845.968159722222</v>
      </c>
      <c r="T1727" s="11">
        <f t="shared" si="159"/>
        <v>41875.968159722222</v>
      </c>
      <c r="U1727" t="str">
        <f t="shared" si="160"/>
        <v>2014</v>
      </c>
      <c r="V1727" t="str">
        <f t="shared" si="161"/>
        <v>July</v>
      </c>
    </row>
    <row r="1728" spans="1:22" ht="45" x14ac:dyDescent="0.2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8022</v>
      </c>
      <c r="O1728">
        <f t="shared" si="156"/>
        <v>33.78</v>
      </c>
      <c r="P1728">
        <f t="shared" si="157"/>
        <v>137.25</v>
      </c>
      <c r="Q1728" t="s">
        <v>8325</v>
      </c>
      <c r="R1728" t="s">
        <v>8347</v>
      </c>
      <c r="S1728" s="11">
        <f t="shared" si="158"/>
        <v>41788.919722222221</v>
      </c>
      <c r="T1728" s="11">
        <f t="shared" si="159"/>
        <v>41817.919722222221</v>
      </c>
      <c r="U1728" t="str">
        <f t="shared" si="160"/>
        <v>2014</v>
      </c>
      <c r="V1728" t="str">
        <f t="shared" si="161"/>
        <v>May</v>
      </c>
    </row>
    <row r="1729" spans="1:22" ht="75" x14ac:dyDescent="0.2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8022</v>
      </c>
      <c r="O1729">
        <f t="shared" si="156"/>
        <v>0.03</v>
      </c>
      <c r="P1729">
        <f t="shared" si="157"/>
        <v>1</v>
      </c>
      <c r="Q1729" t="s">
        <v>8325</v>
      </c>
      <c r="R1729" t="s">
        <v>8347</v>
      </c>
      <c r="S1729" s="11">
        <f t="shared" si="158"/>
        <v>42044.927974537044</v>
      </c>
      <c r="T1729" s="11">
        <f t="shared" si="159"/>
        <v>42099.458333333328</v>
      </c>
      <c r="U1729" t="str">
        <f t="shared" si="160"/>
        <v>2015</v>
      </c>
      <c r="V1729" t="str">
        <f t="shared" si="161"/>
        <v>February</v>
      </c>
    </row>
    <row r="1730" spans="1:22" ht="60" x14ac:dyDescent="0.2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8022</v>
      </c>
      <c r="O1730">
        <f t="shared" si="156"/>
        <v>68.400000000000006</v>
      </c>
      <c r="P1730">
        <f t="shared" si="157"/>
        <v>122.14</v>
      </c>
      <c r="Q1730" t="s">
        <v>8325</v>
      </c>
      <c r="R1730" t="s">
        <v>8347</v>
      </c>
      <c r="S1730" s="11">
        <f t="shared" si="158"/>
        <v>42268.625856481478</v>
      </c>
      <c r="T1730" s="11">
        <f t="shared" si="159"/>
        <v>42298.625856481478</v>
      </c>
      <c r="U1730" t="str">
        <f t="shared" si="160"/>
        <v>2015</v>
      </c>
      <c r="V1730" t="str">
        <f t="shared" si="161"/>
        <v>September</v>
      </c>
    </row>
    <row r="1731" spans="1:22" ht="60" x14ac:dyDescent="0.2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8022</v>
      </c>
      <c r="O1731">
        <f t="shared" ref="O1731:O1794" si="162">ROUND((E1731/D1731)*100,2)</f>
        <v>0</v>
      </c>
      <c r="P1731">
        <f t="shared" ref="P1731:P1794" si="163">IF(L1731&gt;0,ROUND(E1731/L1731,2),0)</f>
        <v>0</v>
      </c>
      <c r="Q1731" t="s">
        <v>8325</v>
      </c>
      <c r="R1731" t="s">
        <v>8347</v>
      </c>
      <c r="S1731" s="11">
        <f t="shared" ref="S1731:S1794" si="164">(((J1731/60)/60)/24)+DATE(1970,1,1)</f>
        <v>42471.052152777775</v>
      </c>
      <c r="T1731" s="11">
        <f t="shared" ref="T1731:T1794" si="165">(((I1731/60)/60)/24)+DATE(1970,1,1)</f>
        <v>42531.052152777775</v>
      </c>
      <c r="U1731" t="str">
        <f t="shared" ref="U1731:U1794" si="166">TEXT(S1731,"yyyy")</f>
        <v>2016</v>
      </c>
      <c r="V1731" t="str">
        <f t="shared" ref="V1731:V1794" si="167">TEXT(S1731,"mmmm")</f>
        <v>April</v>
      </c>
    </row>
    <row r="1732" spans="1:22" ht="60" x14ac:dyDescent="0.2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8022</v>
      </c>
      <c r="O1732">
        <f t="shared" si="162"/>
        <v>0</v>
      </c>
      <c r="P1732">
        <f t="shared" si="163"/>
        <v>0</v>
      </c>
      <c r="Q1732" t="s">
        <v>8325</v>
      </c>
      <c r="R1732" t="s">
        <v>8347</v>
      </c>
      <c r="S1732" s="11">
        <f t="shared" si="164"/>
        <v>42272.087766203709</v>
      </c>
      <c r="T1732" s="11">
        <f t="shared" si="165"/>
        <v>42302.087766203709</v>
      </c>
      <c r="U1732" t="str">
        <f t="shared" si="166"/>
        <v>2015</v>
      </c>
      <c r="V1732" t="str">
        <f t="shared" si="167"/>
        <v>September</v>
      </c>
    </row>
    <row r="1733" spans="1:22" ht="45" x14ac:dyDescent="0.2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8022</v>
      </c>
      <c r="O1733">
        <f t="shared" si="162"/>
        <v>0</v>
      </c>
      <c r="P1733">
        <f t="shared" si="163"/>
        <v>0</v>
      </c>
      <c r="Q1733" t="s">
        <v>8325</v>
      </c>
      <c r="R1733" t="s">
        <v>8347</v>
      </c>
      <c r="S1733" s="11">
        <f t="shared" si="164"/>
        <v>42152.906851851847</v>
      </c>
      <c r="T1733" s="11">
        <f t="shared" si="165"/>
        <v>42166.625</v>
      </c>
      <c r="U1733" t="str">
        <f t="shared" si="166"/>
        <v>2015</v>
      </c>
      <c r="V1733" t="str">
        <f t="shared" si="167"/>
        <v>May</v>
      </c>
    </row>
    <row r="1734" spans="1:22" ht="75" x14ac:dyDescent="0.2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8022</v>
      </c>
      <c r="O1734">
        <f t="shared" si="162"/>
        <v>0</v>
      </c>
      <c r="P1734">
        <f t="shared" si="163"/>
        <v>0</v>
      </c>
      <c r="Q1734" t="s">
        <v>8325</v>
      </c>
      <c r="R1734" t="s">
        <v>8347</v>
      </c>
      <c r="S1734" s="11">
        <f t="shared" si="164"/>
        <v>42325.683807870373</v>
      </c>
      <c r="T1734" s="11">
        <f t="shared" si="165"/>
        <v>42385.208333333328</v>
      </c>
      <c r="U1734" t="str">
        <f t="shared" si="166"/>
        <v>2015</v>
      </c>
      <c r="V1734" t="str">
        <f t="shared" si="167"/>
        <v>November</v>
      </c>
    </row>
    <row r="1735" spans="1:22" ht="75" x14ac:dyDescent="0.2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8022</v>
      </c>
      <c r="O1735">
        <f t="shared" si="162"/>
        <v>0</v>
      </c>
      <c r="P1735">
        <f t="shared" si="163"/>
        <v>0</v>
      </c>
      <c r="Q1735" t="s">
        <v>8325</v>
      </c>
      <c r="R1735" t="s">
        <v>8347</v>
      </c>
      <c r="S1735" s="11">
        <f t="shared" si="164"/>
        <v>42614.675625000003</v>
      </c>
      <c r="T1735" s="11">
        <f t="shared" si="165"/>
        <v>42626.895833333328</v>
      </c>
      <c r="U1735" t="str">
        <f t="shared" si="166"/>
        <v>2016</v>
      </c>
      <c r="V1735" t="str">
        <f t="shared" si="167"/>
        <v>September</v>
      </c>
    </row>
    <row r="1736" spans="1:22" ht="60" x14ac:dyDescent="0.2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8022</v>
      </c>
      <c r="O1736">
        <f t="shared" si="162"/>
        <v>0.02</v>
      </c>
      <c r="P1736">
        <f t="shared" si="163"/>
        <v>1</v>
      </c>
      <c r="Q1736" t="s">
        <v>8325</v>
      </c>
      <c r="R1736" t="s">
        <v>8347</v>
      </c>
      <c r="S1736" s="11">
        <f t="shared" si="164"/>
        <v>42102.036527777775</v>
      </c>
      <c r="T1736" s="11">
        <f t="shared" si="165"/>
        <v>42132.036527777775</v>
      </c>
      <c r="U1736" t="str">
        <f t="shared" si="166"/>
        <v>2015</v>
      </c>
      <c r="V1736" t="str">
        <f t="shared" si="167"/>
        <v>April</v>
      </c>
    </row>
    <row r="1737" spans="1:22" ht="60" x14ac:dyDescent="0.2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8022</v>
      </c>
      <c r="O1737">
        <f t="shared" si="162"/>
        <v>11</v>
      </c>
      <c r="P1737">
        <f t="shared" si="163"/>
        <v>55</v>
      </c>
      <c r="Q1737" t="s">
        <v>8325</v>
      </c>
      <c r="R1737" t="s">
        <v>8347</v>
      </c>
      <c r="S1737" s="11">
        <f t="shared" si="164"/>
        <v>42559.814178240747</v>
      </c>
      <c r="T1737" s="11">
        <f t="shared" si="165"/>
        <v>42589.814178240747</v>
      </c>
      <c r="U1737" t="str">
        <f t="shared" si="166"/>
        <v>2016</v>
      </c>
      <c r="V1737" t="str">
        <f t="shared" si="167"/>
        <v>July</v>
      </c>
    </row>
    <row r="1738" spans="1:22" ht="45" x14ac:dyDescent="0.2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8022</v>
      </c>
      <c r="O1738">
        <f t="shared" si="162"/>
        <v>0.73</v>
      </c>
      <c r="P1738">
        <f t="shared" si="163"/>
        <v>22</v>
      </c>
      <c r="Q1738" t="s">
        <v>8325</v>
      </c>
      <c r="R1738" t="s">
        <v>8347</v>
      </c>
      <c r="S1738" s="11">
        <f t="shared" si="164"/>
        <v>42286.861493055556</v>
      </c>
      <c r="T1738" s="11">
        <f t="shared" si="165"/>
        <v>42316.90315972222</v>
      </c>
      <c r="U1738" t="str">
        <f t="shared" si="166"/>
        <v>2015</v>
      </c>
      <c r="V1738" t="str">
        <f t="shared" si="167"/>
        <v>October</v>
      </c>
    </row>
    <row r="1739" spans="1:22" ht="75" x14ac:dyDescent="0.2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8022</v>
      </c>
      <c r="O1739">
        <f t="shared" si="162"/>
        <v>21.25</v>
      </c>
      <c r="P1739">
        <f t="shared" si="163"/>
        <v>56.67</v>
      </c>
      <c r="Q1739" t="s">
        <v>8325</v>
      </c>
      <c r="R1739" t="s">
        <v>8347</v>
      </c>
      <c r="S1739" s="11">
        <f t="shared" si="164"/>
        <v>42175.948981481488</v>
      </c>
      <c r="T1739" s="11">
        <f t="shared" si="165"/>
        <v>42205.948981481488</v>
      </c>
      <c r="U1739" t="str">
        <f t="shared" si="166"/>
        <v>2015</v>
      </c>
      <c r="V1739" t="str">
        <f t="shared" si="167"/>
        <v>June</v>
      </c>
    </row>
    <row r="1740" spans="1:22" ht="45" x14ac:dyDescent="0.2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8022</v>
      </c>
      <c r="O1740">
        <f t="shared" si="162"/>
        <v>0.4</v>
      </c>
      <c r="P1740">
        <f t="shared" si="163"/>
        <v>20</v>
      </c>
      <c r="Q1740" t="s">
        <v>8325</v>
      </c>
      <c r="R1740" t="s">
        <v>8347</v>
      </c>
      <c r="S1740" s="11">
        <f t="shared" si="164"/>
        <v>41884.874328703707</v>
      </c>
      <c r="T1740" s="11">
        <f t="shared" si="165"/>
        <v>41914.874328703707</v>
      </c>
      <c r="U1740" t="str">
        <f t="shared" si="166"/>
        <v>2014</v>
      </c>
      <c r="V1740" t="str">
        <f t="shared" si="167"/>
        <v>September</v>
      </c>
    </row>
    <row r="1741" spans="1:22" ht="60" x14ac:dyDescent="0.2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8022</v>
      </c>
      <c r="O1741">
        <f t="shared" si="162"/>
        <v>0.1</v>
      </c>
      <c r="P1741">
        <f t="shared" si="163"/>
        <v>1</v>
      </c>
      <c r="Q1741" t="s">
        <v>8325</v>
      </c>
      <c r="R1741" t="s">
        <v>8347</v>
      </c>
      <c r="S1741" s="11">
        <f t="shared" si="164"/>
        <v>42435.874212962968</v>
      </c>
      <c r="T1741" s="11">
        <f t="shared" si="165"/>
        <v>42494.832546296297</v>
      </c>
      <c r="U1741" t="str">
        <f t="shared" si="166"/>
        <v>2016</v>
      </c>
      <c r="V1741" t="str">
        <f t="shared" si="167"/>
        <v>March</v>
      </c>
    </row>
    <row r="1742" spans="1:22" ht="60" x14ac:dyDescent="0.2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8022</v>
      </c>
      <c r="O1742">
        <f t="shared" si="162"/>
        <v>0</v>
      </c>
      <c r="P1742">
        <f t="shared" si="163"/>
        <v>0</v>
      </c>
      <c r="Q1742" t="s">
        <v>8325</v>
      </c>
      <c r="R1742" t="s">
        <v>8347</v>
      </c>
      <c r="S1742" s="11">
        <f t="shared" si="164"/>
        <v>42171.817384259266</v>
      </c>
      <c r="T1742" s="11">
        <f t="shared" si="165"/>
        <v>42201.817384259266</v>
      </c>
      <c r="U1742" t="str">
        <f t="shared" si="166"/>
        <v>2015</v>
      </c>
      <c r="V1742" t="str">
        <f t="shared" si="167"/>
        <v>June</v>
      </c>
    </row>
    <row r="1743" spans="1:22" ht="45" x14ac:dyDescent="0.2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8014</v>
      </c>
      <c r="O1743">
        <f t="shared" si="162"/>
        <v>110.83</v>
      </c>
      <c r="P1743">
        <f t="shared" si="163"/>
        <v>25.58</v>
      </c>
      <c r="Q1743" t="s">
        <v>8338</v>
      </c>
      <c r="R1743" t="s">
        <v>8339</v>
      </c>
      <c r="S1743" s="11">
        <f t="shared" si="164"/>
        <v>42120.628136574072</v>
      </c>
      <c r="T1743" s="11">
        <f t="shared" si="165"/>
        <v>42165.628136574072</v>
      </c>
      <c r="U1743" t="str">
        <f t="shared" si="166"/>
        <v>2015</v>
      </c>
      <c r="V1743" t="str">
        <f t="shared" si="167"/>
        <v>April</v>
      </c>
    </row>
    <row r="1744" spans="1:22" ht="75" x14ac:dyDescent="0.2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8014</v>
      </c>
      <c r="O1744">
        <f t="shared" si="162"/>
        <v>108.75</v>
      </c>
      <c r="P1744">
        <f t="shared" si="163"/>
        <v>63.97</v>
      </c>
      <c r="Q1744" t="s">
        <v>8338</v>
      </c>
      <c r="R1744" t="s">
        <v>8339</v>
      </c>
      <c r="S1744" s="11">
        <f t="shared" si="164"/>
        <v>42710.876967592587</v>
      </c>
      <c r="T1744" s="11">
        <f t="shared" si="165"/>
        <v>42742.875</v>
      </c>
      <c r="U1744" t="str">
        <f t="shared" si="166"/>
        <v>2016</v>
      </c>
      <c r="V1744" t="str">
        <f t="shared" si="167"/>
        <v>December</v>
      </c>
    </row>
    <row r="1745" spans="1:22" ht="60" x14ac:dyDescent="0.2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8014</v>
      </c>
      <c r="O1745">
        <f t="shared" si="162"/>
        <v>100.42</v>
      </c>
      <c r="P1745">
        <f t="shared" si="163"/>
        <v>89.93</v>
      </c>
      <c r="Q1745" t="s">
        <v>8338</v>
      </c>
      <c r="R1745" t="s">
        <v>8339</v>
      </c>
      <c r="S1745" s="11">
        <f t="shared" si="164"/>
        <v>42586.925636574073</v>
      </c>
      <c r="T1745" s="11">
        <f t="shared" si="165"/>
        <v>42609.165972222225</v>
      </c>
      <c r="U1745" t="str">
        <f t="shared" si="166"/>
        <v>2016</v>
      </c>
      <c r="V1745" t="str">
        <f t="shared" si="167"/>
        <v>August</v>
      </c>
    </row>
    <row r="1746" spans="1:22" ht="75" x14ac:dyDescent="0.2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8014</v>
      </c>
      <c r="O1746">
        <f t="shared" si="162"/>
        <v>118.45</v>
      </c>
      <c r="P1746">
        <f t="shared" si="163"/>
        <v>93.07</v>
      </c>
      <c r="Q1746" t="s">
        <v>8338</v>
      </c>
      <c r="R1746" t="s">
        <v>8339</v>
      </c>
      <c r="S1746" s="11">
        <f t="shared" si="164"/>
        <v>42026.605057870373</v>
      </c>
      <c r="T1746" s="11">
        <f t="shared" si="165"/>
        <v>42071.563391203701</v>
      </c>
      <c r="U1746" t="str">
        <f t="shared" si="166"/>
        <v>2015</v>
      </c>
      <c r="V1746" t="str">
        <f t="shared" si="167"/>
        <v>January</v>
      </c>
    </row>
    <row r="1747" spans="1:22" ht="75" x14ac:dyDescent="0.2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8014</v>
      </c>
      <c r="O1747">
        <f t="shared" si="162"/>
        <v>114.01</v>
      </c>
      <c r="P1747">
        <f t="shared" si="163"/>
        <v>89.67</v>
      </c>
      <c r="Q1747" t="s">
        <v>8338</v>
      </c>
      <c r="R1747" t="s">
        <v>8339</v>
      </c>
      <c r="S1747" s="11">
        <f t="shared" si="164"/>
        <v>42690.259699074071</v>
      </c>
      <c r="T1747" s="11">
        <f t="shared" si="165"/>
        <v>42726.083333333328</v>
      </c>
      <c r="U1747" t="str">
        <f t="shared" si="166"/>
        <v>2016</v>
      </c>
      <c r="V1747" t="str">
        <f t="shared" si="167"/>
        <v>November</v>
      </c>
    </row>
    <row r="1748" spans="1:22" ht="75" x14ac:dyDescent="0.2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8014</v>
      </c>
      <c r="O1748">
        <f t="shared" si="162"/>
        <v>148.1</v>
      </c>
      <c r="P1748">
        <f t="shared" si="163"/>
        <v>207.62</v>
      </c>
      <c r="Q1748" t="s">
        <v>8338</v>
      </c>
      <c r="R1748" t="s">
        <v>8339</v>
      </c>
      <c r="S1748" s="11">
        <f t="shared" si="164"/>
        <v>42668.176701388889</v>
      </c>
      <c r="T1748" s="11">
        <f t="shared" si="165"/>
        <v>42698.083333333328</v>
      </c>
      <c r="U1748" t="str">
        <f t="shared" si="166"/>
        <v>2016</v>
      </c>
      <c r="V1748" t="str">
        <f t="shared" si="167"/>
        <v>October</v>
      </c>
    </row>
    <row r="1749" spans="1:22" ht="60" x14ac:dyDescent="0.2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8014</v>
      </c>
      <c r="O1749">
        <f t="shared" si="162"/>
        <v>104.96</v>
      </c>
      <c r="P1749">
        <f t="shared" si="163"/>
        <v>59.41</v>
      </c>
      <c r="Q1749" t="s">
        <v>8338</v>
      </c>
      <c r="R1749" t="s">
        <v>8339</v>
      </c>
      <c r="S1749" s="11">
        <f t="shared" si="164"/>
        <v>42292.435532407413</v>
      </c>
      <c r="T1749" s="11">
        <f t="shared" si="165"/>
        <v>42321.625</v>
      </c>
      <c r="U1749" t="str">
        <f t="shared" si="166"/>
        <v>2015</v>
      </c>
      <c r="V1749" t="str">
        <f t="shared" si="167"/>
        <v>October</v>
      </c>
    </row>
    <row r="1750" spans="1:22" ht="45" x14ac:dyDescent="0.2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8014</v>
      </c>
      <c r="O1750">
        <f t="shared" si="162"/>
        <v>129.94999999999999</v>
      </c>
      <c r="P1750">
        <f t="shared" si="163"/>
        <v>358.97</v>
      </c>
      <c r="Q1750" t="s">
        <v>8338</v>
      </c>
      <c r="R1750" t="s">
        <v>8339</v>
      </c>
      <c r="S1750" s="11">
        <f t="shared" si="164"/>
        <v>42219.950729166667</v>
      </c>
      <c r="T1750" s="11">
        <f t="shared" si="165"/>
        <v>42249.950729166667</v>
      </c>
      <c r="U1750" t="str">
        <f t="shared" si="166"/>
        <v>2015</v>
      </c>
      <c r="V1750" t="str">
        <f t="shared" si="167"/>
        <v>August</v>
      </c>
    </row>
    <row r="1751" spans="1:22" ht="75" x14ac:dyDescent="0.2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8014</v>
      </c>
      <c r="O1751">
        <f t="shared" si="162"/>
        <v>123.49</v>
      </c>
      <c r="P1751">
        <f t="shared" si="163"/>
        <v>94.74</v>
      </c>
      <c r="Q1751" t="s">
        <v>8338</v>
      </c>
      <c r="R1751" t="s">
        <v>8339</v>
      </c>
      <c r="S1751" s="11">
        <f t="shared" si="164"/>
        <v>42758.975937499999</v>
      </c>
      <c r="T1751" s="11">
        <f t="shared" si="165"/>
        <v>42795.791666666672</v>
      </c>
      <c r="U1751" t="str">
        <f t="shared" si="166"/>
        <v>2017</v>
      </c>
      <c r="V1751" t="str">
        <f t="shared" si="167"/>
        <v>January</v>
      </c>
    </row>
    <row r="1752" spans="1:22" ht="75" x14ac:dyDescent="0.2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8014</v>
      </c>
      <c r="O1752">
        <f t="shared" si="162"/>
        <v>201.62</v>
      </c>
      <c r="P1752">
        <f t="shared" si="163"/>
        <v>80.650000000000006</v>
      </c>
      <c r="Q1752" t="s">
        <v>8338</v>
      </c>
      <c r="R1752" t="s">
        <v>8339</v>
      </c>
      <c r="S1752" s="11">
        <f t="shared" si="164"/>
        <v>42454.836851851855</v>
      </c>
      <c r="T1752" s="11">
        <f t="shared" si="165"/>
        <v>42479.836851851855</v>
      </c>
      <c r="U1752" t="str">
        <f t="shared" si="166"/>
        <v>2016</v>
      </c>
      <c r="V1752" t="str">
        <f t="shared" si="167"/>
        <v>March</v>
      </c>
    </row>
    <row r="1753" spans="1:22" ht="45" x14ac:dyDescent="0.2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8014</v>
      </c>
      <c r="O1753">
        <f t="shared" si="162"/>
        <v>102.9</v>
      </c>
      <c r="P1753">
        <f t="shared" si="163"/>
        <v>168.69</v>
      </c>
      <c r="Q1753" t="s">
        <v>8338</v>
      </c>
      <c r="R1753" t="s">
        <v>8339</v>
      </c>
      <c r="S1753" s="11">
        <f t="shared" si="164"/>
        <v>42052.7815162037</v>
      </c>
      <c r="T1753" s="11">
        <f t="shared" si="165"/>
        <v>42082.739849537036</v>
      </c>
      <c r="U1753" t="str">
        <f t="shared" si="166"/>
        <v>2015</v>
      </c>
      <c r="V1753" t="str">
        <f t="shared" si="167"/>
        <v>February</v>
      </c>
    </row>
    <row r="1754" spans="1:22" ht="45" x14ac:dyDescent="0.2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8014</v>
      </c>
      <c r="O1754">
        <f t="shared" si="162"/>
        <v>260.17</v>
      </c>
      <c r="P1754">
        <f t="shared" si="163"/>
        <v>34.69</v>
      </c>
      <c r="Q1754" t="s">
        <v>8338</v>
      </c>
      <c r="R1754" t="s">
        <v>8339</v>
      </c>
      <c r="S1754" s="11">
        <f t="shared" si="164"/>
        <v>42627.253263888888</v>
      </c>
      <c r="T1754" s="11">
        <f t="shared" si="165"/>
        <v>42657.253263888888</v>
      </c>
      <c r="U1754" t="str">
        <f t="shared" si="166"/>
        <v>2016</v>
      </c>
      <c r="V1754" t="str">
        <f t="shared" si="167"/>
        <v>September</v>
      </c>
    </row>
    <row r="1755" spans="1:22" ht="75" x14ac:dyDescent="0.2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8014</v>
      </c>
      <c r="O1755">
        <f t="shared" si="162"/>
        <v>108</v>
      </c>
      <c r="P1755">
        <f t="shared" si="163"/>
        <v>462.86</v>
      </c>
      <c r="Q1755" t="s">
        <v>8338</v>
      </c>
      <c r="R1755" t="s">
        <v>8339</v>
      </c>
      <c r="S1755" s="11">
        <f t="shared" si="164"/>
        <v>42420.74962962963</v>
      </c>
      <c r="T1755" s="11">
        <f t="shared" si="165"/>
        <v>42450.707962962959</v>
      </c>
      <c r="U1755" t="str">
        <f t="shared" si="166"/>
        <v>2016</v>
      </c>
      <c r="V1755" t="str">
        <f t="shared" si="167"/>
        <v>February</v>
      </c>
    </row>
    <row r="1756" spans="1:22" ht="75" x14ac:dyDescent="0.2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8014</v>
      </c>
      <c r="O1756">
        <f t="shared" si="162"/>
        <v>110.53</v>
      </c>
      <c r="P1756">
        <f t="shared" si="163"/>
        <v>104.39</v>
      </c>
      <c r="Q1756" t="s">
        <v>8338</v>
      </c>
      <c r="R1756" t="s">
        <v>8339</v>
      </c>
      <c r="S1756" s="11">
        <f t="shared" si="164"/>
        <v>42067.876770833333</v>
      </c>
      <c r="T1756" s="11">
        <f t="shared" si="165"/>
        <v>42097.835104166668</v>
      </c>
      <c r="U1756" t="str">
        <f t="shared" si="166"/>
        <v>2015</v>
      </c>
      <c r="V1756" t="str">
        <f t="shared" si="167"/>
        <v>March</v>
      </c>
    </row>
    <row r="1757" spans="1:22" ht="75" x14ac:dyDescent="0.2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8014</v>
      </c>
      <c r="O1757">
        <f t="shared" si="162"/>
        <v>120</v>
      </c>
      <c r="P1757">
        <f t="shared" si="163"/>
        <v>7.5</v>
      </c>
      <c r="Q1757" t="s">
        <v>8338</v>
      </c>
      <c r="R1757" t="s">
        <v>8339</v>
      </c>
      <c r="S1757" s="11">
        <f t="shared" si="164"/>
        <v>42252.788900462961</v>
      </c>
      <c r="T1757" s="11">
        <f t="shared" si="165"/>
        <v>42282.788900462961</v>
      </c>
      <c r="U1757" t="str">
        <f t="shared" si="166"/>
        <v>2015</v>
      </c>
      <c r="V1757" t="str">
        <f t="shared" si="167"/>
        <v>September</v>
      </c>
    </row>
    <row r="1758" spans="1:22" ht="60" x14ac:dyDescent="0.2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8014</v>
      </c>
      <c r="O1758">
        <f t="shared" si="162"/>
        <v>102.83</v>
      </c>
      <c r="P1758">
        <f t="shared" si="163"/>
        <v>47.13</v>
      </c>
      <c r="Q1758" t="s">
        <v>8338</v>
      </c>
      <c r="R1758" t="s">
        <v>8339</v>
      </c>
      <c r="S1758" s="11">
        <f t="shared" si="164"/>
        <v>42571.167465277773</v>
      </c>
      <c r="T1758" s="11">
        <f t="shared" si="165"/>
        <v>42611.167465277773</v>
      </c>
      <c r="U1758" t="str">
        <f t="shared" si="166"/>
        <v>2016</v>
      </c>
      <c r="V1758" t="str">
        <f t="shared" si="167"/>
        <v>July</v>
      </c>
    </row>
    <row r="1759" spans="1:22" ht="45" x14ac:dyDescent="0.2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8014</v>
      </c>
      <c r="O1759">
        <f t="shared" si="162"/>
        <v>116</v>
      </c>
      <c r="P1759">
        <f t="shared" si="163"/>
        <v>414.29</v>
      </c>
      <c r="Q1759" t="s">
        <v>8338</v>
      </c>
      <c r="R1759" t="s">
        <v>8339</v>
      </c>
      <c r="S1759" s="11">
        <f t="shared" si="164"/>
        <v>42733.827349537038</v>
      </c>
      <c r="T1759" s="11">
        <f t="shared" si="165"/>
        <v>42763.811805555553</v>
      </c>
      <c r="U1759" t="str">
        <f t="shared" si="166"/>
        <v>2016</v>
      </c>
      <c r="V1759" t="str">
        <f t="shared" si="167"/>
        <v>December</v>
      </c>
    </row>
    <row r="1760" spans="1:22" ht="75" x14ac:dyDescent="0.2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8014</v>
      </c>
      <c r="O1760">
        <f t="shared" si="162"/>
        <v>114.7</v>
      </c>
      <c r="P1760">
        <f t="shared" si="163"/>
        <v>42.48</v>
      </c>
      <c r="Q1760" t="s">
        <v>8338</v>
      </c>
      <c r="R1760" t="s">
        <v>8339</v>
      </c>
      <c r="S1760" s="11">
        <f t="shared" si="164"/>
        <v>42505.955925925926</v>
      </c>
      <c r="T1760" s="11">
        <f t="shared" si="165"/>
        <v>42565.955925925926</v>
      </c>
      <c r="U1760" t="str">
        <f t="shared" si="166"/>
        <v>2016</v>
      </c>
      <c r="V1760" t="str">
        <f t="shared" si="167"/>
        <v>May</v>
      </c>
    </row>
    <row r="1761" spans="1:22" ht="30" x14ac:dyDescent="0.2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8014</v>
      </c>
      <c r="O1761">
        <f t="shared" si="162"/>
        <v>106.6</v>
      </c>
      <c r="P1761">
        <f t="shared" si="163"/>
        <v>108.78</v>
      </c>
      <c r="Q1761" t="s">
        <v>8338</v>
      </c>
      <c r="R1761" t="s">
        <v>8339</v>
      </c>
      <c r="S1761" s="11">
        <f t="shared" si="164"/>
        <v>42068.829039351855</v>
      </c>
      <c r="T1761" s="11">
        <f t="shared" si="165"/>
        <v>42088.787372685183</v>
      </c>
      <c r="U1761" t="str">
        <f t="shared" si="166"/>
        <v>2015</v>
      </c>
      <c r="V1761" t="str">
        <f t="shared" si="167"/>
        <v>March</v>
      </c>
    </row>
    <row r="1762" spans="1:22" ht="75" x14ac:dyDescent="0.2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8014</v>
      </c>
      <c r="O1762">
        <f t="shared" si="162"/>
        <v>165.44</v>
      </c>
      <c r="P1762">
        <f t="shared" si="163"/>
        <v>81.099999999999994</v>
      </c>
      <c r="Q1762" t="s">
        <v>8338</v>
      </c>
      <c r="R1762" t="s">
        <v>8339</v>
      </c>
      <c r="S1762" s="11">
        <f t="shared" si="164"/>
        <v>42405.67260416667</v>
      </c>
      <c r="T1762" s="11">
        <f t="shared" si="165"/>
        <v>42425.67260416667</v>
      </c>
      <c r="U1762" t="str">
        <f t="shared" si="166"/>
        <v>2016</v>
      </c>
      <c r="V1762" t="str">
        <f t="shared" si="167"/>
        <v>February</v>
      </c>
    </row>
    <row r="1763" spans="1:22" ht="45" x14ac:dyDescent="0.2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8014</v>
      </c>
      <c r="O1763">
        <f t="shared" si="162"/>
        <v>155</v>
      </c>
      <c r="P1763">
        <f t="shared" si="163"/>
        <v>51.67</v>
      </c>
      <c r="Q1763" t="s">
        <v>8338</v>
      </c>
      <c r="R1763" t="s">
        <v>8339</v>
      </c>
      <c r="S1763" s="11">
        <f t="shared" si="164"/>
        <v>42209.567824074074</v>
      </c>
      <c r="T1763" s="11">
        <f t="shared" si="165"/>
        <v>42259.567824074074</v>
      </c>
      <c r="U1763" t="str">
        <f t="shared" si="166"/>
        <v>2015</v>
      </c>
      <c r="V1763" t="str">
        <f t="shared" si="167"/>
        <v>July</v>
      </c>
    </row>
    <row r="1764" spans="1:22" ht="30" x14ac:dyDescent="0.2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8014</v>
      </c>
      <c r="O1764">
        <f t="shared" si="162"/>
        <v>885</v>
      </c>
      <c r="P1764">
        <f t="shared" si="163"/>
        <v>35.4</v>
      </c>
      <c r="Q1764" t="s">
        <v>8338</v>
      </c>
      <c r="R1764" t="s">
        <v>8339</v>
      </c>
      <c r="S1764" s="11">
        <f t="shared" si="164"/>
        <v>42410.982002314813</v>
      </c>
      <c r="T1764" s="11">
        <f t="shared" si="165"/>
        <v>42440.982002314813</v>
      </c>
      <c r="U1764" t="str">
        <f t="shared" si="166"/>
        <v>2016</v>
      </c>
      <c r="V1764" t="str">
        <f t="shared" si="167"/>
        <v>February</v>
      </c>
    </row>
    <row r="1765" spans="1:22" ht="75" x14ac:dyDescent="0.2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8014</v>
      </c>
      <c r="O1765">
        <f t="shared" si="162"/>
        <v>101.91</v>
      </c>
      <c r="P1765">
        <f t="shared" si="163"/>
        <v>103.64</v>
      </c>
      <c r="Q1765" t="s">
        <v>8338</v>
      </c>
      <c r="R1765" t="s">
        <v>8339</v>
      </c>
      <c r="S1765" s="11">
        <f t="shared" si="164"/>
        <v>42636.868518518517</v>
      </c>
      <c r="T1765" s="11">
        <f t="shared" si="165"/>
        <v>42666.868518518517</v>
      </c>
      <c r="U1765" t="str">
        <f t="shared" si="166"/>
        <v>2016</v>
      </c>
      <c r="V1765" t="str">
        <f t="shared" si="167"/>
        <v>September</v>
      </c>
    </row>
    <row r="1766" spans="1:22" ht="75" x14ac:dyDescent="0.2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8014</v>
      </c>
      <c r="O1766">
        <f t="shared" si="162"/>
        <v>19.600000000000001</v>
      </c>
      <c r="P1766">
        <f t="shared" si="163"/>
        <v>55.28</v>
      </c>
      <c r="Q1766" t="s">
        <v>8338</v>
      </c>
      <c r="R1766" t="s">
        <v>8339</v>
      </c>
      <c r="S1766" s="11">
        <f t="shared" si="164"/>
        <v>41825.485868055555</v>
      </c>
      <c r="T1766" s="11">
        <f t="shared" si="165"/>
        <v>41854.485868055555</v>
      </c>
      <c r="U1766" t="str">
        <f t="shared" si="166"/>
        <v>2014</v>
      </c>
      <c r="V1766" t="str">
        <f t="shared" si="167"/>
        <v>July</v>
      </c>
    </row>
    <row r="1767" spans="1:22" ht="75" x14ac:dyDescent="0.2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8014</v>
      </c>
      <c r="O1767">
        <f t="shared" si="162"/>
        <v>59.47</v>
      </c>
      <c r="P1767">
        <f t="shared" si="163"/>
        <v>72.17</v>
      </c>
      <c r="Q1767" t="s">
        <v>8338</v>
      </c>
      <c r="R1767" t="s">
        <v>8339</v>
      </c>
      <c r="S1767" s="11">
        <f t="shared" si="164"/>
        <v>41834.980462962965</v>
      </c>
      <c r="T1767" s="11">
        <f t="shared" si="165"/>
        <v>41864.980462962965</v>
      </c>
      <c r="U1767" t="str">
        <f t="shared" si="166"/>
        <v>2014</v>
      </c>
      <c r="V1767" t="str">
        <f t="shared" si="167"/>
        <v>July</v>
      </c>
    </row>
    <row r="1768" spans="1:22" ht="60" x14ac:dyDescent="0.2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8014</v>
      </c>
      <c r="O1768">
        <f t="shared" si="162"/>
        <v>0</v>
      </c>
      <c r="P1768">
        <f t="shared" si="163"/>
        <v>0</v>
      </c>
      <c r="Q1768" t="s">
        <v>8338</v>
      </c>
      <c r="R1768" t="s">
        <v>8339</v>
      </c>
      <c r="S1768" s="11">
        <f t="shared" si="164"/>
        <v>41855.859814814816</v>
      </c>
      <c r="T1768" s="11">
        <f t="shared" si="165"/>
        <v>41876.859814814816</v>
      </c>
      <c r="U1768" t="str">
        <f t="shared" si="166"/>
        <v>2014</v>
      </c>
      <c r="V1768" t="str">
        <f t="shared" si="167"/>
        <v>August</v>
      </c>
    </row>
    <row r="1769" spans="1:22" ht="60" x14ac:dyDescent="0.2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8014</v>
      </c>
      <c r="O1769">
        <f t="shared" si="162"/>
        <v>45.72</v>
      </c>
      <c r="P1769">
        <f t="shared" si="163"/>
        <v>58.62</v>
      </c>
      <c r="Q1769" t="s">
        <v>8338</v>
      </c>
      <c r="R1769" t="s">
        <v>8339</v>
      </c>
      <c r="S1769" s="11">
        <f t="shared" si="164"/>
        <v>41824.658379629633</v>
      </c>
      <c r="T1769" s="11">
        <f t="shared" si="165"/>
        <v>41854.658379629633</v>
      </c>
      <c r="U1769" t="str">
        <f t="shared" si="166"/>
        <v>2014</v>
      </c>
      <c r="V1769" t="str">
        <f t="shared" si="167"/>
        <v>July</v>
      </c>
    </row>
    <row r="1770" spans="1:22" ht="75" x14ac:dyDescent="0.2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8014</v>
      </c>
      <c r="O1770">
        <f t="shared" si="162"/>
        <v>3.74</v>
      </c>
      <c r="P1770">
        <f t="shared" si="163"/>
        <v>12.47</v>
      </c>
      <c r="Q1770" t="s">
        <v>8338</v>
      </c>
      <c r="R1770" t="s">
        <v>8339</v>
      </c>
      <c r="S1770" s="11">
        <f t="shared" si="164"/>
        <v>41849.560694444444</v>
      </c>
      <c r="T1770" s="11">
        <f t="shared" si="165"/>
        <v>41909.560694444444</v>
      </c>
      <c r="U1770" t="str">
        <f t="shared" si="166"/>
        <v>2014</v>
      </c>
      <c r="V1770" t="str">
        <f t="shared" si="167"/>
        <v>July</v>
      </c>
    </row>
    <row r="1771" spans="1:22" ht="75" x14ac:dyDescent="0.2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8014</v>
      </c>
      <c r="O1771">
        <f t="shared" si="162"/>
        <v>2.7</v>
      </c>
      <c r="P1771">
        <f t="shared" si="163"/>
        <v>49.14</v>
      </c>
      <c r="Q1771" t="s">
        <v>8338</v>
      </c>
      <c r="R1771" t="s">
        <v>8339</v>
      </c>
      <c r="S1771" s="11">
        <f t="shared" si="164"/>
        <v>41987.818969907406</v>
      </c>
      <c r="T1771" s="11">
        <f t="shared" si="165"/>
        <v>42017.818969907406</v>
      </c>
      <c r="U1771" t="str">
        <f t="shared" si="166"/>
        <v>2014</v>
      </c>
      <c r="V1771" t="str">
        <f t="shared" si="167"/>
        <v>December</v>
      </c>
    </row>
    <row r="1772" spans="1:22" ht="75" x14ac:dyDescent="0.2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8014</v>
      </c>
      <c r="O1772">
        <f t="shared" si="162"/>
        <v>56.51</v>
      </c>
      <c r="P1772">
        <f t="shared" si="163"/>
        <v>150.5</v>
      </c>
      <c r="Q1772" t="s">
        <v>8338</v>
      </c>
      <c r="R1772" t="s">
        <v>8339</v>
      </c>
      <c r="S1772" s="11">
        <f t="shared" si="164"/>
        <v>41891.780023148152</v>
      </c>
      <c r="T1772" s="11">
        <f t="shared" si="165"/>
        <v>41926.780023148152</v>
      </c>
      <c r="U1772" t="str">
        <f t="shared" si="166"/>
        <v>2014</v>
      </c>
      <c r="V1772" t="str">
        <f t="shared" si="167"/>
        <v>September</v>
      </c>
    </row>
    <row r="1773" spans="1:22" ht="75" x14ac:dyDescent="0.2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8014</v>
      </c>
      <c r="O1773">
        <f t="shared" si="162"/>
        <v>21.31</v>
      </c>
      <c r="P1773">
        <f t="shared" si="163"/>
        <v>35.799999999999997</v>
      </c>
      <c r="Q1773" t="s">
        <v>8338</v>
      </c>
      <c r="R1773" t="s">
        <v>8339</v>
      </c>
      <c r="S1773" s="11">
        <f t="shared" si="164"/>
        <v>41905.979629629634</v>
      </c>
      <c r="T1773" s="11">
        <f t="shared" si="165"/>
        <v>41935.979629629634</v>
      </c>
      <c r="U1773" t="str">
        <f t="shared" si="166"/>
        <v>2014</v>
      </c>
      <c r="V1773" t="str">
        <f t="shared" si="167"/>
        <v>September</v>
      </c>
    </row>
    <row r="1774" spans="1:22" ht="60" x14ac:dyDescent="0.2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8014</v>
      </c>
      <c r="O1774">
        <f t="shared" si="162"/>
        <v>15.6</v>
      </c>
      <c r="P1774">
        <f t="shared" si="163"/>
        <v>45.16</v>
      </c>
      <c r="Q1774" t="s">
        <v>8338</v>
      </c>
      <c r="R1774" t="s">
        <v>8339</v>
      </c>
      <c r="S1774" s="11">
        <f t="shared" si="164"/>
        <v>41766.718009259261</v>
      </c>
      <c r="T1774" s="11">
        <f t="shared" si="165"/>
        <v>41826.718009259261</v>
      </c>
      <c r="U1774" t="str">
        <f t="shared" si="166"/>
        <v>2014</v>
      </c>
      <c r="V1774" t="str">
        <f t="shared" si="167"/>
        <v>May</v>
      </c>
    </row>
    <row r="1775" spans="1:22" ht="75" x14ac:dyDescent="0.2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8014</v>
      </c>
      <c r="O1775">
        <f t="shared" si="162"/>
        <v>6.26</v>
      </c>
      <c r="P1775">
        <f t="shared" si="163"/>
        <v>98.79</v>
      </c>
      <c r="Q1775" t="s">
        <v>8338</v>
      </c>
      <c r="R1775" t="s">
        <v>8339</v>
      </c>
      <c r="S1775" s="11">
        <f t="shared" si="164"/>
        <v>41978.760393518518</v>
      </c>
      <c r="T1775" s="11">
        <f t="shared" si="165"/>
        <v>42023.760393518518</v>
      </c>
      <c r="U1775" t="str">
        <f t="shared" si="166"/>
        <v>2014</v>
      </c>
      <c r="V1775" t="str">
        <f t="shared" si="167"/>
        <v>December</v>
      </c>
    </row>
    <row r="1776" spans="1:22" ht="75" x14ac:dyDescent="0.2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8014</v>
      </c>
      <c r="O1776">
        <f t="shared" si="162"/>
        <v>45.92</v>
      </c>
      <c r="P1776">
        <f t="shared" si="163"/>
        <v>88.31</v>
      </c>
      <c r="Q1776" t="s">
        <v>8338</v>
      </c>
      <c r="R1776" t="s">
        <v>8339</v>
      </c>
      <c r="S1776" s="11">
        <f t="shared" si="164"/>
        <v>41930.218657407408</v>
      </c>
      <c r="T1776" s="11">
        <f t="shared" si="165"/>
        <v>41972.624305555553</v>
      </c>
      <c r="U1776" t="str">
        <f t="shared" si="166"/>
        <v>2014</v>
      </c>
      <c r="V1776" t="str">
        <f t="shared" si="167"/>
        <v>October</v>
      </c>
    </row>
    <row r="1777" spans="1:22" ht="75" x14ac:dyDescent="0.2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8014</v>
      </c>
      <c r="O1777">
        <f t="shared" si="162"/>
        <v>65.099999999999994</v>
      </c>
      <c r="P1777">
        <f t="shared" si="163"/>
        <v>170.63</v>
      </c>
      <c r="Q1777" t="s">
        <v>8338</v>
      </c>
      <c r="R1777" t="s">
        <v>8339</v>
      </c>
      <c r="S1777" s="11">
        <f t="shared" si="164"/>
        <v>41891.976388888892</v>
      </c>
      <c r="T1777" s="11">
        <f t="shared" si="165"/>
        <v>41936.976388888892</v>
      </c>
      <c r="U1777" t="str">
        <f t="shared" si="166"/>
        <v>2014</v>
      </c>
      <c r="V1777" t="str">
        <f t="shared" si="167"/>
        <v>September</v>
      </c>
    </row>
    <row r="1778" spans="1:22" ht="75" x14ac:dyDescent="0.2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8014</v>
      </c>
      <c r="O1778">
        <f t="shared" si="162"/>
        <v>6.7</v>
      </c>
      <c r="P1778">
        <f t="shared" si="163"/>
        <v>83.75</v>
      </c>
      <c r="Q1778" t="s">
        <v>8338</v>
      </c>
      <c r="R1778" t="s">
        <v>8339</v>
      </c>
      <c r="S1778" s="11">
        <f t="shared" si="164"/>
        <v>41905.95684027778</v>
      </c>
      <c r="T1778" s="11">
        <f t="shared" si="165"/>
        <v>41941.95684027778</v>
      </c>
      <c r="U1778" t="str">
        <f t="shared" si="166"/>
        <v>2014</v>
      </c>
      <c r="V1778" t="str">
        <f t="shared" si="167"/>
        <v>September</v>
      </c>
    </row>
    <row r="1779" spans="1:22" ht="75" x14ac:dyDescent="0.2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8014</v>
      </c>
      <c r="O1779">
        <f t="shared" si="162"/>
        <v>13.56</v>
      </c>
      <c r="P1779">
        <f t="shared" si="163"/>
        <v>65.099999999999994</v>
      </c>
      <c r="Q1779" t="s">
        <v>8338</v>
      </c>
      <c r="R1779" t="s">
        <v>8339</v>
      </c>
      <c r="S1779" s="11">
        <f t="shared" si="164"/>
        <v>42025.357094907406</v>
      </c>
      <c r="T1779" s="11">
        <f t="shared" si="165"/>
        <v>42055.357094907406</v>
      </c>
      <c r="U1779" t="str">
        <f t="shared" si="166"/>
        <v>2015</v>
      </c>
      <c r="V1779" t="str">
        <f t="shared" si="167"/>
        <v>January</v>
      </c>
    </row>
    <row r="1780" spans="1:22" ht="75" x14ac:dyDescent="0.2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8014</v>
      </c>
      <c r="O1780">
        <f t="shared" si="162"/>
        <v>1.99</v>
      </c>
      <c r="P1780">
        <f t="shared" si="163"/>
        <v>66.33</v>
      </c>
      <c r="Q1780" t="s">
        <v>8338</v>
      </c>
      <c r="R1780" t="s">
        <v>8339</v>
      </c>
      <c r="S1780" s="11">
        <f t="shared" si="164"/>
        <v>42045.86336805555</v>
      </c>
      <c r="T1780" s="11">
        <f t="shared" si="165"/>
        <v>42090.821701388893</v>
      </c>
      <c r="U1780" t="str">
        <f t="shared" si="166"/>
        <v>2015</v>
      </c>
      <c r="V1780" t="str">
        <f t="shared" si="167"/>
        <v>February</v>
      </c>
    </row>
    <row r="1781" spans="1:22" ht="75" x14ac:dyDescent="0.2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8014</v>
      </c>
      <c r="O1781">
        <f t="shared" si="162"/>
        <v>36.24</v>
      </c>
      <c r="P1781">
        <f t="shared" si="163"/>
        <v>104.89</v>
      </c>
      <c r="Q1781" t="s">
        <v>8338</v>
      </c>
      <c r="R1781" t="s">
        <v>8339</v>
      </c>
      <c r="S1781" s="11">
        <f t="shared" si="164"/>
        <v>42585.691898148143</v>
      </c>
      <c r="T1781" s="11">
        <f t="shared" si="165"/>
        <v>42615.691898148143</v>
      </c>
      <c r="U1781" t="str">
        <f t="shared" si="166"/>
        <v>2016</v>
      </c>
      <c r="V1781" t="str">
        <f t="shared" si="167"/>
        <v>August</v>
      </c>
    </row>
    <row r="1782" spans="1:22" ht="75" x14ac:dyDescent="0.2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8014</v>
      </c>
      <c r="O1782">
        <f t="shared" si="162"/>
        <v>39.74</v>
      </c>
      <c r="P1782">
        <f t="shared" si="163"/>
        <v>78.44</v>
      </c>
      <c r="Q1782" t="s">
        <v>8338</v>
      </c>
      <c r="R1782" t="s">
        <v>8339</v>
      </c>
      <c r="S1782" s="11">
        <f t="shared" si="164"/>
        <v>42493.600810185191</v>
      </c>
      <c r="T1782" s="11">
        <f t="shared" si="165"/>
        <v>42553.600810185191</v>
      </c>
      <c r="U1782" t="str">
        <f t="shared" si="166"/>
        <v>2016</v>
      </c>
      <c r="V1782" t="str">
        <f t="shared" si="167"/>
        <v>May</v>
      </c>
    </row>
    <row r="1783" spans="1:22" ht="75" x14ac:dyDescent="0.2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8014</v>
      </c>
      <c r="O1783">
        <f t="shared" si="162"/>
        <v>25.76</v>
      </c>
      <c r="P1783">
        <f t="shared" si="163"/>
        <v>59.04</v>
      </c>
      <c r="Q1783" t="s">
        <v>8338</v>
      </c>
      <c r="R1783" t="s">
        <v>8339</v>
      </c>
      <c r="S1783" s="11">
        <f t="shared" si="164"/>
        <v>42597.617418981477</v>
      </c>
      <c r="T1783" s="11">
        <f t="shared" si="165"/>
        <v>42628.617418981477</v>
      </c>
      <c r="U1783" t="str">
        <f t="shared" si="166"/>
        <v>2016</v>
      </c>
      <c r="V1783" t="str">
        <f t="shared" si="167"/>
        <v>August</v>
      </c>
    </row>
    <row r="1784" spans="1:22" ht="75" x14ac:dyDescent="0.2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8014</v>
      </c>
      <c r="O1784">
        <f t="shared" si="162"/>
        <v>15.49</v>
      </c>
      <c r="P1784">
        <f t="shared" si="163"/>
        <v>71.34</v>
      </c>
      <c r="Q1784" t="s">
        <v>8338</v>
      </c>
      <c r="R1784" t="s">
        <v>8339</v>
      </c>
      <c r="S1784" s="11">
        <f t="shared" si="164"/>
        <v>42388.575104166666</v>
      </c>
      <c r="T1784" s="11">
        <f t="shared" si="165"/>
        <v>42421.575104166666</v>
      </c>
      <c r="U1784" t="str">
        <f t="shared" si="166"/>
        <v>2016</v>
      </c>
      <c r="V1784" t="str">
        <f t="shared" si="167"/>
        <v>January</v>
      </c>
    </row>
    <row r="1785" spans="1:22" ht="75" x14ac:dyDescent="0.2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8014</v>
      </c>
      <c r="O1785">
        <f t="shared" si="162"/>
        <v>23.69</v>
      </c>
      <c r="P1785">
        <f t="shared" si="163"/>
        <v>51.23</v>
      </c>
      <c r="Q1785" t="s">
        <v>8338</v>
      </c>
      <c r="R1785" t="s">
        <v>8339</v>
      </c>
      <c r="S1785" s="11">
        <f t="shared" si="164"/>
        <v>42115.949976851851</v>
      </c>
      <c r="T1785" s="11">
        <f t="shared" si="165"/>
        <v>42145.949976851851</v>
      </c>
      <c r="U1785" t="str">
        <f t="shared" si="166"/>
        <v>2015</v>
      </c>
      <c r="V1785" t="str">
        <f t="shared" si="167"/>
        <v>April</v>
      </c>
    </row>
    <row r="1786" spans="1:22" ht="75" x14ac:dyDescent="0.2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8014</v>
      </c>
      <c r="O1786">
        <f t="shared" si="162"/>
        <v>39.76</v>
      </c>
      <c r="P1786">
        <f t="shared" si="163"/>
        <v>60.24</v>
      </c>
      <c r="Q1786" t="s">
        <v>8338</v>
      </c>
      <c r="R1786" t="s">
        <v>8339</v>
      </c>
      <c r="S1786" s="11">
        <f t="shared" si="164"/>
        <v>42003.655555555553</v>
      </c>
      <c r="T1786" s="11">
        <f t="shared" si="165"/>
        <v>42035.142361111109</v>
      </c>
      <c r="U1786" t="str">
        <f t="shared" si="166"/>
        <v>2014</v>
      </c>
      <c r="V1786" t="str">
        <f t="shared" si="167"/>
        <v>December</v>
      </c>
    </row>
    <row r="1787" spans="1:22" ht="75" x14ac:dyDescent="0.2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8014</v>
      </c>
      <c r="O1787">
        <f t="shared" si="162"/>
        <v>20.22</v>
      </c>
      <c r="P1787">
        <f t="shared" si="163"/>
        <v>44.94</v>
      </c>
      <c r="Q1787" t="s">
        <v>8338</v>
      </c>
      <c r="R1787" t="s">
        <v>8339</v>
      </c>
      <c r="S1787" s="11">
        <f t="shared" si="164"/>
        <v>41897.134895833333</v>
      </c>
      <c r="T1787" s="11">
        <f t="shared" si="165"/>
        <v>41928</v>
      </c>
      <c r="U1787" t="str">
        <f t="shared" si="166"/>
        <v>2014</v>
      </c>
      <c r="V1787" t="str">
        <f t="shared" si="167"/>
        <v>September</v>
      </c>
    </row>
    <row r="1788" spans="1:22" ht="75" x14ac:dyDescent="0.2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8014</v>
      </c>
      <c r="O1788">
        <f t="shared" si="162"/>
        <v>47.63</v>
      </c>
      <c r="P1788">
        <f t="shared" si="163"/>
        <v>31.21</v>
      </c>
      <c r="Q1788" t="s">
        <v>8338</v>
      </c>
      <c r="R1788" t="s">
        <v>8339</v>
      </c>
      <c r="S1788" s="11">
        <f t="shared" si="164"/>
        <v>41958.550659722227</v>
      </c>
      <c r="T1788" s="11">
        <f t="shared" si="165"/>
        <v>41988.550659722227</v>
      </c>
      <c r="U1788" t="str">
        <f t="shared" si="166"/>
        <v>2014</v>
      </c>
      <c r="V1788" t="str">
        <f t="shared" si="167"/>
        <v>November</v>
      </c>
    </row>
    <row r="1789" spans="1:22" ht="60" x14ac:dyDescent="0.2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8014</v>
      </c>
      <c r="O1789">
        <f t="shared" si="162"/>
        <v>15.33</v>
      </c>
      <c r="P1789">
        <f t="shared" si="163"/>
        <v>63.88</v>
      </c>
      <c r="Q1789" t="s">
        <v>8338</v>
      </c>
      <c r="R1789" t="s">
        <v>8339</v>
      </c>
      <c r="S1789" s="11">
        <f t="shared" si="164"/>
        <v>42068.65552083333</v>
      </c>
      <c r="T1789" s="11">
        <f t="shared" si="165"/>
        <v>42098.613854166666</v>
      </c>
      <c r="U1789" t="str">
        <f t="shared" si="166"/>
        <v>2015</v>
      </c>
      <c r="V1789" t="str">
        <f t="shared" si="167"/>
        <v>March</v>
      </c>
    </row>
    <row r="1790" spans="1:22" ht="60" x14ac:dyDescent="0.2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8014</v>
      </c>
      <c r="O1790">
        <f t="shared" si="162"/>
        <v>1.38</v>
      </c>
      <c r="P1790">
        <f t="shared" si="163"/>
        <v>19</v>
      </c>
      <c r="Q1790" t="s">
        <v>8338</v>
      </c>
      <c r="R1790" t="s">
        <v>8339</v>
      </c>
      <c r="S1790" s="11">
        <f t="shared" si="164"/>
        <v>41913.94840277778</v>
      </c>
      <c r="T1790" s="11">
        <f t="shared" si="165"/>
        <v>41943.94840277778</v>
      </c>
      <c r="U1790" t="str">
        <f t="shared" si="166"/>
        <v>2014</v>
      </c>
      <c r="V1790" t="str">
        <f t="shared" si="167"/>
        <v>October</v>
      </c>
    </row>
    <row r="1791" spans="1:22" ht="75" x14ac:dyDescent="0.2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8014</v>
      </c>
      <c r="O1791">
        <f t="shared" si="162"/>
        <v>0.5</v>
      </c>
      <c r="P1791">
        <f t="shared" si="163"/>
        <v>10</v>
      </c>
      <c r="Q1791" t="s">
        <v>8338</v>
      </c>
      <c r="R1791" t="s">
        <v>8339</v>
      </c>
      <c r="S1791" s="11">
        <f t="shared" si="164"/>
        <v>41956.250034722223</v>
      </c>
      <c r="T1791" s="11">
        <f t="shared" si="165"/>
        <v>42016.250034722223</v>
      </c>
      <c r="U1791" t="str">
        <f t="shared" si="166"/>
        <v>2014</v>
      </c>
      <c r="V1791" t="str">
        <f t="shared" si="167"/>
        <v>November</v>
      </c>
    </row>
    <row r="1792" spans="1:22" ht="60" x14ac:dyDescent="0.2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8014</v>
      </c>
      <c r="O1792">
        <f t="shared" si="162"/>
        <v>4.96</v>
      </c>
      <c r="P1792">
        <f t="shared" si="163"/>
        <v>109.07</v>
      </c>
      <c r="Q1792" t="s">
        <v>8338</v>
      </c>
      <c r="R1792" t="s">
        <v>8339</v>
      </c>
      <c r="S1792" s="11">
        <f t="shared" si="164"/>
        <v>42010.674513888895</v>
      </c>
      <c r="T1792" s="11">
        <f t="shared" si="165"/>
        <v>42040.674513888895</v>
      </c>
      <c r="U1792" t="str">
        <f t="shared" si="166"/>
        <v>2015</v>
      </c>
      <c r="V1792" t="str">
        <f t="shared" si="167"/>
        <v>January</v>
      </c>
    </row>
    <row r="1793" spans="1:22" ht="60" x14ac:dyDescent="0.2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8014</v>
      </c>
      <c r="O1793">
        <f t="shared" si="162"/>
        <v>3.57</v>
      </c>
      <c r="P1793">
        <f t="shared" si="163"/>
        <v>26.75</v>
      </c>
      <c r="Q1793" t="s">
        <v>8338</v>
      </c>
      <c r="R1793" t="s">
        <v>8339</v>
      </c>
      <c r="S1793" s="11">
        <f t="shared" si="164"/>
        <v>41973.740335648152</v>
      </c>
      <c r="T1793" s="11">
        <f t="shared" si="165"/>
        <v>42033.740335648152</v>
      </c>
      <c r="U1793" t="str">
        <f t="shared" si="166"/>
        <v>2014</v>
      </c>
      <c r="V1793" t="str">
        <f t="shared" si="167"/>
        <v>November</v>
      </c>
    </row>
    <row r="1794" spans="1:22" ht="60" x14ac:dyDescent="0.2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8014</v>
      </c>
      <c r="O1794">
        <f t="shared" si="162"/>
        <v>61.12</v>
      </c>
      <c r="P1794">
        <f t="shared" si="163"/>
        <v>109.94</v>
      </c>
      <c r="Q1794" t="s">
        <v>8338</v>
      </c>
      <c r="R1794" t="s">
        <v>8339</v>
      </c>
      <c r="S1794" s="11">
        <f t="shared" si="164"/>
        <v>42189.031041666662</v>
      </c>
      <c r="T1794" s="11">
        <f t="shared" si="165"/>
        <v>42226.290972222225</v>
      </c>
      <c r="U1794" t="str">
        <f t="shared" si="166"/>
        <v>2015</v>
      </c>
      <c r="V1794" t="str">
        <f t="shared" si="167"/>
        <v>July</v>
      </c>
    </row>
    <row r="1795" spans="1:22" ht="60" x14ac:dyDescent="0.2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8014</v>
      </c>
      <c r="O1795">
        <f t="shared" ref="O1795:O1858" si="168">ROUND((E1795/D1795)*100,2)</f>
        <v>1.33</v>
      </c>
      <c r="P1795">
        <f t="shared" ref="P1795:P1858" si="169">IF(L1795&gt;0,ROUND(E1795/L1795,2),0)</f>
        <v>20</v>
      </c>
      <c r="Q1795" t="s">
        <v>8338</v>
      </c>
      <c r="R1795" t="s">
        <v>8339</v>
      </c>
      <c r="S1795" s="11">
        <f t="shared" ref="S1795:S1858" si="170">(((J1795/60)/60)/24)+DATE(1970,1,1)</f>
        <v>41940.89166666667</v>
      </c>
      <c r="T1795" s="11">
        <f t="shared" ref="T1795:T1858" si="171">(((I1795/60)/60)/24)+DATE(1970,1,1)</f>
        <v>41970.933333333334</v>
      </c>
      <c r="U1795" t="str">
        <f t="shared" ref="U1795:U1858" si="172">TEXT(S1795,"yyyy")</f>
        <v>2014</v>
      </c>
      <c r="V1795" t="str">
        <f t="shared" ref="V1795:V1858" si="173">TEXT(S1795,"mmmm")</f>
        <v>October</v>
      </c>
    </row>
    <row r="1796" spans="1:22" ht="75" x14ac:dyDescent="0.2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8014</v>
      </c>
      <c r="O1796">
        <f t="shared" si="168"/>
        <v>11.08</v>
      </c>
      <c r="P1796">
        <f t="shared" si="169"/>
        <v>55.39</v>
      </c>
      <c r="Q1796" t="s">
        <v>8338</v>
      </c>
      <c r="R1796" t="s">
        <v>8339</v>
      </c>
      <c r="S1796" s="11">
        <f t="shared" si="170"/>
        <v>42011.551180555558</v>
      </c>
      <c r="T1796" s="11">
        <f t="shared" si="171"/>
        <v>42046.551180555558</v>
      </c>
      <c r="U1796" t="str">
        <f t="shared" si="172"/>
        <v>2015</v>
      </c>
      <c r="V1796" t="str">
        <f t="shared" si="173"/>
        <v>January</v>
      </c>
    </row>
    <row r="1797" spans="1:22" ht="60" x14ac:dyDescent="0.2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8014</v>
      </c>
      <c r="O1797">
        <f t="shared" si="168"/>
        <v>38.74</v>
      </c>
      <c r="P1797">
        <f t="shared" si="169"/>
        <v>133.9</v>
      </c>
      <c r="Q1797" t="s">
        <v>8338</v>
      </c>
      <c r="R1797" t="s">
        <v>8339</v>
      </c>
      <c r="S1797" s="11">
        <f t="shared" si="170"/>
        <v>42628.288668981477</v>
      </c>
      <c r="T1797" s="11">
        <f t="shared" si="171"/>
        <v>42657.666666666672</v>
      </c>
      <c r="U1797" t="str">
        <f t="shared" si="172"/>
        <v>2016</v>
      </c>
      <c r="V1797" t="str">
        <f t="shared" si="173"/>
        <v>September</v>
      </c>
    </row>
    <row r="1798" spans="1:22" ht="75" x14ac:dyDescent="0.2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8014</v>
      </c>
      <c r="O1798">
        <f t="shared" si="168"/>
        <v>22.05</v>
      </c>
      <c r="P1798">
        <f t="shared" si="169"/>
        <v>48.72</v>
      </c>
      <c r="Q1798" t="s">
        <v>8338</v>
      </c>
      <c r="R1798" t="s">
        <v>8339</v>
      </c>
      <c r="S1798" s="11">
        <f t="shared" si="170"/>
        <v>42515.439421296294</v>
      </c>
      <c r="T1798" s="11">
        <f t="shared" si="171"/>
        <v>42575.439421296294</v>
      </c>
      <c r="U1798" t="str">
        <f t="shared" si="172"/>
        <v>2016</v>
      </c>
      <c r="V1798" t="str">
        <f t="shared" si="173"/>
        <v>May</v>
      </c>
    </row>
    <row r="1799" spans="1:22" ht="60" x14ac:dyDescent="0.2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8014</v>
      </c>
      <c r="O1799">
        <f t="shared" si="168"/>
        <v>67.55</v>
      </c>
      <c r="P1799">
        <f t="shared" si="169"/>
        <v>48.25</v>
      </c>
      <c r="Q1799" t="s">
        <v>8338</v>
      </c>
      <c r="R1799" t="s">
        <v>8339</v>
      </c>
      <c r="S1799" s="11">
        <f t="shared" si="170"/>
        <v>42689.56931712963</v>
      </c>
      <c r="T1799" s="11">
        <f t="shared" si="171"/>
        <v>42719.56931712963</v>
      </c>
      <c r="U1799" t="str">
        <f t="shared" si="172"/>
        <v>2016</v>
      </c>
      <c r="V1799" t="str">
        <f t="shared" si="173"/>
        <v>November</v>
      </c>
    </row>
    <row r="1800" spans="1:22" ht="75" x14ac:dyDescent="0.2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8014</v>
      </c>
      <c r="O1800">
        <f t="shared" si="168"/>
        <v>13.64</v>
      </c>
      <c r="P1800">
        <f t="shared" si="169"/>
        <v>58.97</v>
      </c>
      <c r="Q1800" t="s">
        <v>8338</v>
      </c>
      <c r="R1800" t="s">
        <v>8339</v>
      </c>
      <c r="S1800" s="11">
        <f t="shared" si="170"/>
        <v>42344.32677083333</v>
      </c>
      <c r="T1800" s="11">
        <f t="shared" si="171"/>
        <v>42404.32677083333</v>
      </c>
      <c r="U1800" t="str">
        <f t="shared" si="172"/>
        <v>2015</v>
      </c>
      <c r="V1800" t="str">
        <f t="shared" si="173"/>
        <v>December</v>
      </c>
    </row>
    <row r="1801" spans="1:22" ht="45" x14ac:dyDescent="0.2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8014</v>
      </c>
      <c r="O1801">
        <f t="shared" si="168"/>
        <v>1.75</v>
      </c>
      <c r="P1801">
        <f t="shared" si="169"/>
        <v>11.64</v>
      </c>
      <c r="Q1801" t="s">
        <v>8338</v>
      </c>
      <c r="R1801" t="s">
        <v>8339</v>
      </c>
      <c r="S1801" s="11">
        <f t="shared" si="170"/>
        <v>41934.842685185184</v>
      </c>
      <c r="T1801" s="11">
        <f t="shared" si="171"/>
        <v>41954.884351851855</v>
      </c>
      <c r="U1801" t="str">
        <f t="shared" si="172"/>
        <v>2014</v>
      </c>
      <c r="V1801" t="str">
        <f t="shared" si="173"/>
        <v>October</v>
      </c>
    </row>
    <row r="1802" spans="1:22" ht="75" x14ac:dyDescent="0.2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8014</v>
      </c>
      <c r="O1802">
        <f t="shared" si="168"/>
        <v>20.45</v>
      </c>
      <c r="P1802">
        <f t="shared" si="169"/>
        <v>83.72</v>
      </c>
      <c r="Q1802" t="s">
        <v>8338</v>
      </c>
      <c r="R1802" t="s">
        <v>8339</v>
      </c>
      <c r="S1802" s="11">
        <f t="shared" si="170"/>
        <v>42623.606134259258</v>
      </c>
      <c r="T1802" s="11">
        <f t="shared" si="171"/>
        <v>42653.606134259258</v>
      </c>
      <c r="U1802" t="str">
        <f t="shared" si="172"/>
        <v>2016</v>
      </c>
      <c r="V1802" t="str">
        <f t="shared" si="173"/>
        <v>September</v>
      </c>
    </row>
    <row r="1803" spans="1:22" ht="75" x14ac:dyDescent="0.2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8014</v>
      </c>
      <c r="O1803">
        <f t="shared" si="168"/>
        <v>13.85</v>
      </c>
      <c r="P1803">
        <f t="shared" si="169"/>
        <v>63.65</v>
      </c>
      <c r="Q1803" t="s">
        <v>8338</v>
      </c>
      <c r="R1803" t="s">
        <v>8339</v>
      </c>
      <c r="S1803" s="11">
        <f t="shared" si="170"/>
        <v>42321.660509259258</v>
      </c>
      <c r="T1803" s="11">
        <f t="shared" si="171"/>
        <v>42353.506944444445</v>
      </c>
      <c r="U1803" t="str">
        <f t="shared" si="172"/>
        <v>2015</v>
      </c>
      <c r="V1803" t="str">
        <f t="shared" si="173"/>
        <v>November</v>
      </c>
    </row>
    <row r="1804" spans="1:22" ht="45" x14ac:dyDescent="0.2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8014</v>
      </c>
      <c r="O1804">
        <f t="shared" si="168"/>
        <v>48.49</v>
      </c>
      <c r="P1804">
        <f t="shared" si="169"/>
        <v>94.28</v>
      </c>
      <c r="Q1804" t="s">
        <v>8338</v>
      </c>
      <c r="R1804" t="s">
        <v>8339</v>
      </c>
      <c r="S1804" s="11">
        <f t="shared" si="170"/>
        <v>42159.47256944445</v>
      </c>
      <c r="T1804" s="11">
        <f t="shared" si="171"/>
        <v>42182.915972222225</v>
      </c>
      <c r="U1804" t="str">
        <f t="shared" si="172"/>
        <v>2015</v>
      </c>
      <c r="V1804" t="str">
        <f t="shared" si="173"/>
        <v>June</v>
      </c>
    </row>
    <row r="1805" spans="1:22" ht="75" x14ac:dyDescent="0.2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8014</v>
      </c>
      <c r="O1805">
        <f t="shared" si="168"/>
        <v>30.8</v>
      </c>
      <c r="P1805">
        <f t="shared" si="169"/>
        <v>71.87</v>
      </c>
      <c r="Q1805" t="s">
        <v>8338</v>
      </c>
      <c r="R1805" t="s">
        <v>8339</v>
      </c>
      <c r="S1805" s="11">
        <f t="shared" si="170"/>
        <v>42018.071550925932</v>
      </c>
      <c r="T1805" s="11">
        <f t="shared" si="171"/>
        <v>42049.071550925932</v>
      </c>
      <c r="U1805" t="str">
        <f t="shared" si="172"/>
        <v>2015</v>
      </c>
      <c r="V1805" t="str">
        <f t="shared" si="173"/>
        <v>January</v>
      </c>
    </row>
    <row r="1806" spans="1:22" ht="75" x14ac:dyDescent="0.2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8014</v>
      </c>
      <c r="O1806">
        <f t="shared" si="168"/>
        <v>35.17</v>
      </c>
      <c r="P1806">
        <f t="shared" si="169"/>
        <v>104.85</v>
      </c>
      <c r="Q1806" t="s">
        <v>8338</v>
      </c>
      <c r="R1806" t="s">
        <v>8339</v>
      </c>
      <c r="S1806" s="11">
        <f t="shared" si="170"/>
        <v>42282.678287037037</v>
      </c>
      <c r="T1806" s="11">
        <f t="shared" si="171"/>
        <v>42322.719953703709</v>
      </c>
      <c r="U1806" t="str">
        <f t="shared" si="172"/>
        <v>2015</v>
      </c>
      <c r="V1806" t="str">
        <f t="shared" si="173"/>
        <v>October</v>
      </c>
    </row>
    <row r="1807" spans="1:22" ht="75" x14ac:dyDescent="0.2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8014</v>
      </c>
      <c r="O1807">
        <f t="shared" si="168"/>
        <v>36.4</v>
      </c>
      <c r="P1807">
        <f t="shared" si="169"/>
        <v>67.14</v>
      </c>
      <c r="Q1807" t="s">
        <v>8338</v>
      </c>
      <c r="R1807" t="s">
        <v>8339</v>
      </c>
      <c r="S1807" s="11">
        <f t="shared" si="170"/>
        <v>42247.803912037038</v>
      </c>
      <c r="T1807" s="11">
        <f t="shared" si="171"/>
        <v>42279.75</v>
      </c>
      <c r="U1807" t="str">
        <f t="shared" si="172"/>
        <v>2015</v>
      </c>
      <c r="V1807" t="str">
        <f t="shared" si="173"/>
        <v>August</v>
      </c>
    </row>
    <row r="1808" spans="1:22" ht="60" x14ac:dyDescent="0.2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8014</v>
      </c>
      <c r="O1808">
        <f t="shared" si="168"/>
        <v>2.96</v>
      </c>
      <c r="P1808">
        <f t="shared" si="169"/>
        <v>73.88</v>
      </c>
      <c r="Q1808" t="s">
        <v>8338</v>
      </c>
      <c r="R1808" t="s">
        <v>8339</v>
      </c>
      <c r="S1808" s="11">
        <f t="shared" si="170"/>
        <v>41877.638298611113</v>
      </c>
      <c r="T1808" s="11">
        <f t="shared" si="171"/>
        <v>41912.638298611113</v>
      </c>
      <c r="U1808" t="str">
        <f t="shared" si="172"/>
        <v>2014</v>
      </c>
      <c r="V1808" t="str">
        <f t="shared" si="173"/>
        <v>August</v>
      </c>
    </row>
    <row r="1809" spans="1:22" ht="45" x14ac:dyDescent="0.2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8014</v>
      </c>
      <c r="O1809">
        <f t="shared" si="168"/>
        <v>11.06</v>
      </c>
      <c r="P1809">
        <f t="shared" si="169"/>
        <v>69.13</v>
      </c>
      <c r="Q1809" t="s">
        <v>8338</v>
      </c>
      <c r="R1809" t="s">
        <v>8339</v>
      </c>
      <c r="S1809" s="11">
        <f t="shared" si="170"/>
        <v>41880.068437499998</v>
      </c>
      <c r="T1809" s="11">
        <f t="shared" si="171"/>
        <v>41910.068437499998</v>
      </c>
      <c r="U1809" t="str">
        <f t="shared" si="172"/>
        <v>2014</v>
      </c>
      <c r="V1809" t="str">
        <f t="shared" si="173"/>
        <v>August</v>
      </c>
    </row>
    <row r="1810" spans="1:22" ht="75" x14ac:dyDescent="0.2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8014</v>
      </c>
      <c r="O1810">
        <f t="shared" si="168"/>
        <v>41.41</v>
      </c>
      <c r="P1810">
        <f t="shared" si="169"/>
        <v>120.77</v>
      </c>
      <c r="Q1810" t="s">
        <v>8338</v>
      </c>
      <c r="R1810" t="s">
        <v>8339</v>
      </c>
      <c r="S1810" s="11">
        <f t="shared" si="170"/>
        <v>42742.680902777778</v>
      </c>
      <c r="T1810" s="11">
        <f t="shared" si="171"/>
        <v>42777.680902777778</v>
      </c>
      <c r="U1810" t="str">
        <f t="shared" si="172"/>
        <v>2017</v>
      </c>
      <c r="V1810" t="str">
        <f t="shared" si="173"/>
        <v>January</v>
      </c>
    </row>
    <row r="1811" spans="1:22" ht="60" x14ac:dyDescent="0.2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8014</v>
      </c>
      <c r="O1811">
        <f t="shared" si="168"/>
        <v>10.86</v>
      </c>
      <c r="P1811">
        <f t="shared" si="169"/>
        <v>42.22</v>
      </c>
      <c r="Q1811" t="s">
        <v>8338</v>
      </c>
      <c r="R1811" t="s">
        <v>8339</v>
      </c>
      <c r="S1811" s="11">
        <f t="shared" si="170"/>
        <v>42029.907858796301</v>
      </c>
      <c r="T1811" s="11">
        <f t="shared" si="171"/>
        <v>42064.907858796301</v>
      </c>
      <c r="U1811" t="str">
        <f t="shared" si="172"/>
        <v>2015</v>
      </c>
      <c r="V1811" t="str">
        <f t="shared" si="173"/>
        <v>January</v>
      </c>
    </row>
    <row r="1812" spans="1:22" ht="60" x14ac:dyDescent="0.2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8014</v>
      </c>
      <c r="O1812">
        <f t="shared" si="168"/>
        <v>3.33</v>
      </c>
      <c r="P1812">
        <f t="shared" si="169"/>
        <v>7.5</v>
      </c>
      <c r="Q1812" t="s">
        <v>8338</v>
      </c>
      <c r="R1812" t="s">
        <v>8339</v>
      </c>
      <c r="S1812" s="11">
        <f t="shared" si="170"/>
        <v>41860.91002314815</v>
      </c>
      <c r="T1812" s="11">
        <f t="shared" si="171"/>
        <v>41872.91002314815</v>
      </c>
      <c r="U1812" t="str">
        <f t="shared" si="172"/>
        <v>2014</v>
      </c>
      <c r="V1812" t="str">
        <f t="shared" si="173"/>
        <v>August</v>
      </c>
    </row>
    <row r="1813" spans="1:22" ht="60" x14ac:dyDescent="0.2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8014</v>
      </c>
      <c r="O1813">
        <f t="shared" si="168"/>
        <v>7.0000000000000007E-2</v>
      </c>
      <c r="P1813">
        <f t="shared" si="169"/>
        <v>1.54</v>
      </c>
      <c r="Q1813" t="s">
        <v>8338</v>
      </c>
      <c r="R1813" t="s">
        <v>8339</v>
      </c>
      <c r="S1813" s="11">
        <f t="shared" si="170"/>
        <v>41876.433680555558</v>
      </c>
      <c r="T1813" s="11">
        <f t="shared" si="171"/>
        <v>41936.166666666664</v>
      </c>
      <c r="U1813" t="str">
        <f t="shared" si="172"/>
        <v>2014</v>
      </c>
      <c r="V1813" t="str">
        <f t="shared" si="173"/>
        <v>August</v>
      </c>
    </row>
    <row r="1814" spans="1:22" ht="75" x14ac:dyDescent="0.2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8014</v>
      </c>
      <c r="O1814">
        <f t="shared" si="168"/>
        <v>13.31</v>
      </c>
      <c r="P1814">
        <f t="shared" si="169"/>
        <v>37.61</v>
      </c>
      <c r="Q1814" t="s">
        <v>8338</v>
      </c>
      <c r="R1814" t="s">
        <v>8339</v>
      </c>
      <c r="S1814" s="11">
        <f t="shared" si="170"/>
        <v>42524.318703703699</v>
      </c>
      <c r="T1814" s="11">
        <f t="shared" si="171"/>
        <v>42554.318703703699</v>
      </c>
      <c r="U1814" t="str">
        <f t="shared" si="172"/>
        <v>2016</v>
      </c>
      <c r="V1814" t="str">
        <f t="shared" si="173"/>
        <v>June</v>
      </c>
    </row>
    <row r="1815" spans="1:22" ht="60" x14ac:dyDescent="0.2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8014</v>
      </c>
      <c r="O1815">
        <f t="shared" si="168"/>
        <v>0</v>
      </c>
      <c r="P1815">
        <f t="shared" si="169"/>
        <v>0</v>
      </c>
      <c r="Q1815" t="s">
        <v>8338</v>
      </c>
      <c r="R1815" t="s">
        <v>8339</v>
      </c>
      <c r="S1815" s="11">
        <f t="shared" si="170"/>
        <v>41829.889027777775</v>
      </c>
      <c r="T1815" s="11">
        <f t="shared" si="171"/>
        <v>41859.889027777775</v>
      </c>
      <c r="U1815" t="str">
        <f t="shared" si="172"/>
        <v>2014</v>
      </c>
      <c r="V1815" t="str">
        <f t="shared" si="173"/>
        <v>July</v>
      </c>
    </row>
    <row r="1816" spans="1:22" ht="60" x14ac:dyDescent="0.2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8014</v>
      </c>
      <c r="O1816">
        <f t="shared" si="168"/>
        <v>49.18</v>
      </c>
      <c r="P1816">
        <f t="shared" si="169"/>
        <v>42.16</v>
      </c>
      <c r="Q1816" t="s">
        <v>8338</v>
      </c>
      <c r="R1816" t="s">
        <v>8339</v>
      </c>
      <c r="S1816" s="11">
        <f t="shared" si="170"/>
        <v>42033.314074074078</v>
      </c>
      <c r="T1816" s="11">
        <f t="shared" si="171"/>
        <v>42063.314074074078</v>
      </c>
      <c r="U1816" t="str">
        <f t="shared" si="172"/>
        <v>2015</v>
      </c>
      <c r="V1816" t="str">
        <f t="shared" si="173"/>
        <v>January</v>
      </c>
    </row>
    <row r="1817" spans="1:22" ht="75" x14ac:dyDescent="0.2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8014</v>
      </c>
      <c r="O1817">
        <f t="shared" si="168"/>
        <v>0</v>
      </c>
      <c r="P1817">
        <f t="shared" si="169"/>
        <v>0</v>
      </c>
      <c r="Q1817" t="s">
        <v>8338</v>
      </c>
      <c r="R1817" t="s">
        <v>8339</v>
      </c>
      <c r="S1817" s="11">
        <f t="shared" si="170"/>
        <v>42172.906678240746</v>
      </c>
      <c r="T1817" s="11">
        <f t="shared" si="171"/>
        <v>42186.906678240746</v>
      </c>
      <c r="U1817" t="str">
        <f t="shared" si="172"/>
        <v>2015</v>
      </c>
      <c r="V1817" t="str">
        <f t="shared" si="173"/>
        <v>June</v>
      </c>
    </row>
    <row r="1818" spans="1:22" ht="60" x14ac:dyDescent="0.2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8014</v>
      </c>
      <c r="O1818">
        <f t="shared" si="168"/>
        <v>2.04</v>
      </c>
      <c r="P1818">
        <f t="shared" si="169"/>
        <v>84.83</v>
      </c>
      <c r="Q1818" t="s">
        <v>8338</v>
      </c>
      <c r="R1818" t="s">
        <v>8339</v>
      </c>
      <c r="S1818" s="11">
        <f t="shared" si="170"/>
        <v>42548.876192129625</v>
      </c>
      <c r="T1818" s="11">
        <f t="shared" si="171"/>
        <v>42576.791666666672</v>
      </c>
      <c r="U1818" t="str">
        <f t="shared" si="172"/>
        <v>2016</v>
      </c>
      <c r="V1818" t="str">
        <f t="shared" si="173"/>
        <v>June</v>
      </c>
    </row>
    <row r="1819" spans="1:22" ht="45" x14ac:dyDescent="0.2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8014</v>
      </c>
      <c r="O1819">
        <f t="shared" si="168"/>
        <v>52.33</v>
      </c>
      <c r="P1819">
        <f t="shared" si="169"/>
        <v>94.19</v>
      </c>
      <c r="Q1819" t="s">
        <v>8338</v>
      </c>
      <c r="R1819" t="s">
        <v>8339</v>
      </c>
      <c r="S1819" s="11">
        <f t="shared" si="170"/>
        <v>42705.662118055552</v>
      </c>
      <c r="T1819" s="11">
        <f t="shared" si="171"/>
        <v>42765.290972222225</v>
      </c>
      <c r="U1819" t="str">
        <f t="shared" si="172"/>
        <v>2016</v>
      </c>
      <c r="V1819" t="str">
        <f t="shared" si="173"/>
        <v>December</v>
      </c>
    </row>
    <row r="1820" spans="1:22" ht="45" x14ac:dyDescent="0.2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8014</v>
      </c>
      <c r="O1820">
        <f t="shared" si="168"/>
        <v>0</v>
      </c>
      <c r="P1820">
        <f t="shared" si="169"/>
        <v>0</v>
      </c>
      <c r="Q1820" t="s">
        <v>8338</v>
      </c>
      <c r="R1820" t="s">
        <v>8339</v>
      </c>
      <c r="S1820" s="11">
        <f t="shared" si="170"/>
        <v>42067.234375</v>
      </c>
      <c r="T1820" s="11">
        <f t="shared" si="171"/>
        <v>42097.192708333328</v>
      </c>
      <c r="U1820" t="str">
        <f t="shared" si="172"/>
        <v>2015</v>
      </c>
      <c r="V1820" t="str">
        <f t="shared" si="173"/>
        <v>March</v>
      </c>
    </row>
    <row r="1821" spans="1:22" ht="75" x14ac:dyDescent="0.2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8014</v>
      </c>
      <c r="O1821">
        <f t="shared" si="168"/>
        <v>2.08</v>
      </c>
      <c r="P1821">
        <f t="shared" si="169"/>
        <v>6.25</v>
      </c>
      <c r="Q1821" t="s">
        <v>8338</v>
      </c>
      <c r="R1821" t="s">
        <v>8339</v>
      </c>
      <c r="S1821" s="11">
        <f t="shared" si="170"/>
        <v>41820.752268518518</v>
      </c>
      <c r="T1821" s="11">
        <f t="shared" si="171"/>
        <v>41850.752268518518</v>
      </c>
      <c r="U1821" t="str">
        <f t="shared" si="172"/>
        <v>2014</v>
      </c>
      <c r="V1821" t="str">
        <f t="shared" si="173"/>
        <v>June</v>
      </c>
    </row>
    <row r="1822" spans="1:22" ht="90" x14ac:dyDescent="0.2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8014</v>
      </c>
      <c r="O1822">
        <f t="shared" si="168"/>
        <v>6.57</v>
      </c>
      <c r="P1822">
        <f t="shared" si="169"/>
        <v>213.38</v>
      </c>
      <c r="Q1822" t="s">
        <v>8338</v>
      </c>
      <c r="R1822" t="s">
        <v>8339</v>
      </c>
      <c r="S1822" s="11">
        <f t="shared" si="170"/>
        <v>42065.084375000006</v>
      </c>
      <c r="T1822" s="11">
        <f t="shared" si="171"/>
        <v>42095.042708333334</v>
      </c>
      <c r="U1822" t="str">
        <f t="shared" si="172"/>
        <v>2015</v>
      </c>
      <c r="V1822" t="str">
        <f t="shared" si="173"/>
        <v>March</v>
      </c>
    </row>
    <row r="1823" spans="1:22" ht="60" x14ac:dyDescent="0.2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8005</v>
      </c>
      <c r="O1823">
        <f t="shared" si="168"/>
        <v>134.88999999999999</v>
      </c>
      <c r="P1823">
        <f t="shared" si="169"/>
        <v>59.16</v>
      </c>
      <c r="Q1823" t="s">
        <v>8325</v>
      </c>
      <c r="R1823" t="s">
        <v>8326</v>
      </c>
      <c r="S1823" s="11">
        <f t="shared" si="170"/>
        <v>40926.319062499999</v>
      </c>
      <c r="T1823" s="11">
        <f t="shared" si="171"/>
        <v>40971.319062499999</v>
      </c>
      <c r="U1823" t="str">
        <f t="shared" si="172"/>
        <v>2012</v>
      </c>
      <c r="V1823" t="str">
        <f t="shared" si="173"/>
        <v>January</v>
      </c>
    </row>
    <row r="1824" spans="1:22" ht="60" x14ac:dyDescent="0.2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8005</v>
      </c>
      <c r="O1824">
        <f t="shared" si="168"/>
        <v>100</v>
      </c>
      <c r="P1824">
        <f t="shared" si="169"/>
        <v>27.27</v>
      </c>
      <c r="Q1824" t="s">
        <v>8325</v>
      </c>
      <c r="R1824" t="s">
        <v>8326</v>
      </c>
      <c r="S1824" s="11">
        <f t="shared" si="170"/>
        <v>41634.797013888885</v>
      </c>
      <c r="T1824" s="11">
        <f t="shared" si="171"/>
        <v>41670.792361111111</v>
      </c>
      <c r="U1824" t="str">
        <f t="shared" si="172"/>
        <v>2013</v>
      </c>
      <c r="V1824" t="str">
        <f t="shared" si="173"/>
        <v>December</v>
      </c>
    </row>
    <row r="1825" spans="1:22" ht="75" x14ac:dyDescent="0.2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8005</v>
      </c>
      <c r="O1825">
        <f t="shared" si="168"/>
        <v>115.86</v>
      </c>
      <c r="P1825">
        <f t="shared" si="169"/>
        <v>24.58</v>
      </c>
      <c r="Q1825" t="s">
        <v>8325</v>
      </c>
      <c r="R1825" t="s">
        <v>8326</v>
      </c>
      <c r="S1825" s="11">
        <f t="shared" si="170"/>
        <v>41176.684907407405</v>
      </c>
      <c r="T1825" s="11">
        <f t="shared" si="171"/>
        <v>41206.684907407405</v>
      </c>
      <c r="U1825" t="str">
        <f t="shared" si="172"/>
        <v>2012</v>
      </c>
      <c r="V1825" t="str">
        <f t="shared" si="173"/>
        <v>September</v>
      </c>
    </row>
    <row r="1826" spans="1:22" ht="45" x14ac:dyDescent="0.2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8005</v>
      </c>
      <c r="O1826">
        <f t="shared" si="168"/>
        <v>100.07</v>
      </c>
      <c r="P1826">
        <f t="shared" si="169"/>
        <v>75.05</v>
      </c>
      <c r="Q1826" t="s">
        <v>8325</v>
      </c>
      <c r="R1826" t="s">
        <v>8326</v>
      </c>
      <c r="S1826" s="11">
        <f t="shared" si="170"/>
        <v>41626.916284722225</v>
      </c>
      <c r="T1826" s="11">
        <f t="shared" si="171"/>
        <v>41647.088888888888</v>
      </c>
      <c r="U1826" t="str">
        <f t="shared" si="172"/>
        <v>2013</v>
      </c>
      <c r="V1826" t="str">
        <f t="shared" si="173"/>
        <v>December</v>
      </c>
    </row>
    <row r="1827" spans="1:22" ht="75" x14ac:dyDescent="0.2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8005</v>
      </c>
      <c r="O1827">
        <f t="shared" si="168"/>
        <v>105.05</v>
      </c>
      <c r="P1827">
        <f t="shared" si="169"/>
        <v>42.02</v>
      </c>
      <c r="Q1827" t="s">
        <v>8325</v>
      </c>
      <c r="R1827" t="s">
        <v>8326</v>
      </c>
      <c r="S1827" s="11">
        <f t="shared" si="170"/>
        <v>41443.83452546296</v>
      </c>
      <c r="T1827" s="11">
        <f t="shared" si="171"/>
        <v>41466.83452546296</v>
      </c>
      <c r="U1827" t="str">
        <f t="shared" si="172"/>
        <v>2013</v>
      </c>
      <c r="V1827" t="str">
        <f t="shared" si="173"/>
        <v>June</v>
      </c>
    </row>
    <row r="1828" spans="1:22" ht="45" x14ac:dyDescent="0.2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8005</v>
      </c>
      <c r="O1828">
        <f t="shared" si="168"/>
        <v>101</v>
      </c>
      <c r="P1828">
        <f t="shared" si="169"/>
        <v>53.16</v>
      </c>
      <c r="Q1828" t="s">
        <v>8325</v>
      </c>
      <c r="R1828" t="s">
        <v>8326</v>
      </c>
      <c r="S1828" s="11">
        <f t="shared" si="170"/>
        <v>41657.923807870371</v>
      </c>
      <c r="T1828" s="11">
        <f t="shared" si="171"/>
        <v>41687.923807870371</v>
      </c>
      <c r="U1828" t="str">
        <f t="shared" si="172"/>
        <v>2014</v>
      </c>
      <c r="V1828" t="str">
        <f t="shared" si="173"/>
        <v>January</v>
      </c>
    </row>
    <row r="1829" spans="1:22" ht="75" x14ac:dyDescent="0.2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8005</v>
      </c>
      <c r="O1829">
        <f t="shared" si="168"/>
        <v>100.66</v>
      </c>
      <c r="P1829">
        <f t="shared" si="169"/>
        <v>83.89</v>
      </c>
      <c r="Q1829" t="s">
        <v>8325</v>
      </c>
      <c r="R1829" t="s">
        <v>8326</v>
      </c>
      <c r="S1829" s="11">
        <f t="shared" si="170"/>
        <v>40555.325937499998</v>
      </c>
      <c r="T1829" s="11">
        <f t="shared" si="171"/>
        <v>40605.325937499998</v>
      </c>
      <c r="U1829" t="str">
        <f t="shared" si="172"/>
        <v>2011</v>
      </c>
      <c r="V1829" t="str">
        <f t="shared" si="173"/>
        <v>January</v>
      </c>
    </row>
    <row r="1830" spans="1:22" ht="75" x14ac:dyDescent="0.2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8005</v>
      </c>
      <c r="O1830">
        <f t="shared" si="168"/>
        <v>100.16</v>
      </c>
      <c r="P1830">
        <f t="shared" si="169"/>
        <v>417.33</v>
      </c>
      <c r="Q1830" t="s">
        <v>8325</v>
      </c>
      <c r="R1830" t="s">
        <v>8326</v>
      </c>
      <c r="S1830" s="11">
        <f t="shared" si="170"/>
        <v>41736.899652777778</v>
      </c>
      <c r="T1830" s="11">
        <f t="shared" si="171"/>
        <v>41768.916666666664</v>
      </c>
      <c r="U1830" t="str">
        <f t="shared" si="172"/>
        <v>2014</v>
      </c>
      <c r="V1830" t="str">
        <f t="shared" si="173"/>
        <v>April</v>
      </c>
    </row>
    <row r="1831" spans="1:22" ht="60" x14ac:dyDescent="0.2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8005</v>
      </c>
      <c r="O1831">
        <f t="shared" si="168"/>
        <v>166.68</v>
      </c>
      <c r="P1831">
        <f t="shared" si="169"/>
        <v>75.77</v>
      </c>
      <c r="Q1831" t="s">
        <v>8325</v>
      </c>
      <c r="R1831" t="s">
        <v>8326</v>
      </c>
      <c r="S1831" s="11">
        <f t="shared" si="170"/>
        <v>40516.087627314817</v>
      </c>
      <c r="T1831" s="11">
        <f t="shared" si="171"/>
        <v>40564.916666666664</v>
      </c>
      <c r="U1831" t="str">
        <f t="shared" si="172"/>
        <v>2010</v>
      </c>
      <c r="V1831" t="str">
        <f t="shared" si="173"/>
        <v>December</v>
      </c>
    </row>
    <row r="1832" spans="1:22" ht="60" x14ac:dyDescent="0.2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8005</v>
      </c>
      <c r="O1832">
        <f t="shared" si="168"/>
        <v>101.53</v>
      </c>
      <c r="P1832">
        <f t="shared" si="169"/>
        <v>67.39</v>
      </c>
      <c r="Q1832" t="s">
        <v>8325</v>
      </c>
      <c r="R1832" t="s">
        <v>8326</v>
      </c>
      <c r="S1832" s="11">
        <f t="shared" si="170"/>
        <v>41664.684108796297</v>
      </c>
      <c r="T1832" s="11">
        <f t="shared" si="171"/>
        <v>41694.684108796297</v>
      </c>
      <c r="U1832" t="str">
        <f t="shared" si="172"/>
        <v>2014</v>
      </c>
      <c r="V1832" t="str">
        <f t="shared" si="173"/>
        <v>January</v>
      </c>
    </row>
    <row r="1833" spans="1:22" ht="60" x14ac:dyDescent="0.2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8005</v>
      </c>
      <c r="O1833">
        <f t="shared" si="168"/>
        <v>103</v>
      </c>
      <c r="P1833">
        <f t="shared" si="169"/>
        <v>73.569999999999993</v>
      </c>
      <c r="Q1833" t="s">
        <v>8325</v>
      </c>
      <c r="R1833" t="s">
        <v>8326</v>
      </c>
      <c r="S1833" s="11">
        <f t="shared" si="170"/>
        <v>41026.996099537035</v>
      </c>
      <c r="T1833" s="11">
        <f t="shared" si="171"/>
        <v>41041.996099537035</v>
      </c>
      <c r="U1833" t="str">
        <f t="shared" si="172"/>
        <v>2012</v>
      </c>
      <c r="V1833" t="str">
        <f t="shared" si="173"/>
        <v>April</v>
      </c>
    </row>
    <row r="1834" spans="1:22" ht="60" x14ac:dyDescent="0.2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8005</v>
      </c>
      <c r="O1834">
        <f t="shared" si="168"/>
        <v>142.86000000000001</v>
      </c>
      <c r="P1834">
        <f t="shared" si="169"/>
        <v>25</v>
      </c>
      <c r="Q1834" t="s">
        <v>8325</v>
      </c>
      <c r="R1834" t="s">
        <v>8326</v>
      </c>
      <c r="S1834" s="11">
        <f t="shared" si="170"/>
        <v>40576.539664351854</v>
      </c>
      <c r="T1834" s="11">
        <f t="shared" si="171"/>
        <v>40606.539664351854</v>
      </c>
      <c r="U1834" t="str">
        <f t="shared" si="172"/>
        <v>2011</v>
      </c>
      <c r="V1834" t="str">
        <f t="shared" si="173"/>
        <v>February</v>
      </c>
    </row>
    <row r="1835" spans="1:22" ht="75" x14ac:dyDescent="0.2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8005</v>
      </c>
      <c r="O1835">
        <f t="shared" si="168"/>
        <v>262.5</v>
      </c>
      <c r="P1835">
        <f t="shared" si="169"/>
        <v>42</v>
      </c>
      <c r="Q1835" t="s">
        <v>8325</v>
      </c>
      <c r="R1835" t="s">
        <v>8326</v>
      </c>
      <c r="S1835" s="11">
        <f t="shared" si="170"/>
        <v>41303.044016203705</v>
      </c>
      <c r="T1835" s="11">
        <f t="shared" si="171"/>
        <v>41335.332638888889</v>
      </c>
      <c r="U1835" t="str">
        <f t="shared" si="172"/>
        <v>2013</v>
      </c>
      <c r="V1835" t="str">
        <f t="shared" si="173"/>
        <v>January</v>
      </c>
    </row>
    <row r="1836" spans="1:22" ht="45" x14ac:dyDescent="0.2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8005</v>
      </c>
      <c r="O1836">
        <f t="shared" si="168"/>
        <v>118.05</v>
      </c>
      <c r="P1836">
        <f t="shared" si="169"/>
        <v>131.16999999999999</v>
      </c>
      <c r="Q1836" t="s">
        <v>8325</v>
      </c>
      <c r="R1836" t="s">
        <v>8326</v>
      </c>
      <c r="S1836" s="11">
        <f t="shared" si="170"/>
        <v>41988.964062500003</v>
      </c>
      <c r="T1836" s="11">
        <f t="shared" si="171"/>
        <v>42028.964062500003</v>
      </c>
      <c r="U1836" t="str">
        <f t="shared" si="172"/>
        <v>2014</v>
      </c>
      <c r="V1836" t="str">
        <f t="shared" si="173"/>
        <v>December</v>
      </c>
    </row>
    <row r="1837" spans="1:22" ht="90" x14ac:dyDescent="0.2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8005</v>
      </c>
      <c r="O1837">
        <f t="shared" si="168"/>
        <v>104</v>
      </c>
      <c r="P1837">
        <f t="shared" si="169"/>
        <v>47.27</v>
      </c>
      <c r="Q1837" t="s">
        <v>8325</v>
      </c>
      <c r="R1837" t="s">
        <v>8326</v>
      </c>
      <c r="S1837" s="11">
        <f t="shared" si="170"/>
        <v>42430.702210648145</v>
      </c>
      <c r="T1837" s="11">
        <f t="shared" si="171"/>
        <v>42460.660543981481</v>
      </c>
      <c r="U1837" t="str">
        <f t="shared" si="172"/>
        <v>2016</v>
      </c>
      <c r="V1837" t="str">
        <f t="shared" si="173"/>
        <v>March</v>
      </c>
    </row>
    <row r="1838" spans="1:22" ht="30" x14ac:dyDescent="0.2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8005</v>
      </c>
      <c r="O1838">
        <f t="shared" si="168"/>
        <v>200.34</v>
      </c>
      <c r="P1838">
        <f t="shared" si="169"/>
        <v>182.13</v>
      </c>
      <c r="Q1838" t="s">
        <v>8325</v>
      </c>
      <c r="R1838" t="s">
        <v>8326</v>
      </c>
      <c r="S1838" s="11">
        <f t="shared" si="170"/>
        <v>41305.809363425928</v>
      </c>
      <c r="T1838" s="11">
        <f t="shared" si="171"/>
        <v>41322.809363425928</v>
      </c>
      <c r="U1838" t="str">
        <f t="shared" si="172"/>
        <v>2013</v>
      </c>
      <c r="V1838" t="str">
        <f t="shared" si="173"/>
        <v>January</v>
      </c>
    </row>
    <row r="1839" spans="1:22" ht="75" x14ac:dyDescent="0.2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8005</v>
      </c>
      <c r="O1839">
        <f t="shared" si="168"/>
        <v>306.83</v>
      </c>
      <c r="P1839">
        <f t="shared" si="169"/>
        <v>61.37</v>
      </c>
      <c r="Q1839" t="s">
        <v>8325</v>
      </c>
      <c r="R1839" t="s">
        <v>8326</v>
      </c>
      <c r="S1839" s="11">
        <f t="shared" si="170"/>
        <v>40926.047858796301</v>
      </c>
      <c r="T1839" s="11">
        <f t="shared" si="171"/>
        <v>40986.006192129629</v>
      </c>
      <c r="U1839" t="str">
        <f t="shared" si="172"/>
        <v>2012</v>
      </c>
      <c r="V1839" t="str">
        <f t="shared" si="173"/>
        <v>January</v>
      </c>
    </row>
    <row r="1840" spans="1:22" ht="75" x14ac:dyDescent="0.2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8005</v>
      </c>
      <c r="O1840">
        <f t="shared" si="168"/>
        <v>100.15</v>
      </c>
      <c r="P1840">
        <f t="shared" si="169"/>
        <v>35.770000000000003</v>
      </c>
      <c r="Q1840" t="s">
        <v>8325</v>
      </c>
      <c r="R1840" t="s">
        <v>8326</v>
      </c>
      <c r="S1840" s="11">
        <f t="shared" si="170"/>
        <v>40788.786539351851</v>
      </c>
      <c r="T1840" s="11">
        <f t="shared" si="171"/>
        <v>40817.125</v>
      </c>
      <c r="U1840" t="str">
        <f t="shared" si="172"/>
        <v>2011</v>
      </c>
      <c r="V1840" t="str">
        <f t="shared" si="173"/>
        <v>September</v>
      </c>
    </row>
    <row r="1841" spans="1:22" ht="60" x14ac:dyDescent="0.2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8005</v>
      </c>
      <c r="O1841">
        <f t="shared" si="168"/>
        <v>205.3</v>
      </c>
      <c r="P1841">
        <f t="shared" si="169"/>
        <v>45.62</v>
      </c>
      <c r="Q1841" t="s">
        <v>8325</v>
      </c>
      <c r="R1841" t="s">
        <v>8326</v>
      </c>
      <c r="S1841" s="11">
        <f t="shared" si="170"/>
        <v>42614.722013888888</v>
      </c>
      <c r="T1841" s="11">
        <f t="shared" si="171"/>
        <v>42644.722013888888</v>
      </c>
      <c r="U1841" t="str">
        <f t="shared" si="172"/>
        <v>2016</v>
      </c>
      <c r="V1841" t="str">
        <f t="shared" si="173"/>
        <v>September</v>
      </c>
    </row>
    <row r="1842" spans="1:22" ht="75" x14ac:dyDescent="0.2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8005</v>
      </c>
      <c r="O1842">
        <f t="shared" si="168"/>
        <v>108.89</v>
      </c>
      <c r="P1842">
        <f t="shared" si="169"/>
        <v>75.38</v>
      </c>
      <c r="Q1842" t="s">
        <v>8325</v>
      </c>
      <c r="R1842" t="s">
        <v>8326</v>
      </c>
      <c r="S1842" s="11">
        <f t="shared" si="170"/>
        <v>41382.096180555556</v>
      </c>
      <c r="T1842" s="11">
        <f t="shared" si="171"/>
        <v>41401.207638888889</v>
      </c>
      <c r="U1842" t="str">
        <f t="shared" si="172"/>
        <v>2013</v>
      </c>
      <c r="V1842" t="str">
        <f t="shared" si="173"/>
        <v>April</v>
      </c>
    </row>
    <row r="1843" spans="1:22" ht="45" x14ac:dyDescent="0.2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8005</v>
      </c>
      <c r="O1843">
        <f t="shared" si="168"/>
        <v>101.75</v>
      </c>
      <c r="P1843">
        <f t="shared" si="169"/>
        <v>50.88</v>
      </c>
      <c r="Q1843" t="s">
        <v>8325</v>
      </c>
      <c r="R1843" t="s">
        <v>8326</v>
      </c>
      <c r="S1843" s="11">
        <f t="shared" si="170"/>
        <v>41745.84542824074</v>
      </c>
      <c r="T1843" s="11">
        <f t="shared" si="171"/>
        <v>41779.207638888889</v>
      </c>
      <c r="U1843" t="str">
        <f t="shared" si="172"/>
        <v>2014</v>
      </c>
      <c r="V1843" t="str">
        <f t="shared" si="173"/>
        <v>April</v>
      </c>
    </row>
    <row r="1844" spans="1:22" ht="60" x14ac:dyDescent="0.2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8005</v>
      </c>
      <c r="O1844">
        <f t="shared" si="168"/>
        <v>125.25</v>
      </c>
      <c r="P1844">
        <f t="shared" si="169"/>
        <v>119.29</v>
      </c>
      <c r="Q1844" t="s">
        <v>8325</v>
      </c>
      <c r="R1844" t="s">
        <v>8326</v>
      </c>
      <c r="S1844" s="11">
        <f t="shared" si="170"/>
        <v>42031.631724537037</v>
      </c>
      <c r="T1844" s="11">
        <f t="shared" si="171"/>
        <v>42065.249305555553</v>
      </c>
      <c r="U1844" t="str">
        <f t="shared" si="172"/>
        <v>2015</v>
      </c>
      <c r="V1844" t="str">
        <f t="shared" si="173"/>
        <v>January</v>
      </c>
    </row>
    <row r="1845" spans="1:22" ht="75" x14ac:dyDescent="0.2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8005</v>
      </c>
      <c r="O1845">
        <f t="shared" si="168"/>
        <v>124.01</v>
      </c>
      <c r="P1845">
        <f t="shared" si="169"/>
        <v>92.54</v>
      </c>
      <c r="Q1845" t="s">
        <v>8325</v>
      </c>
      <c r="R1845" t="s">
        <v>8326</v>
      </c>
      <c r="S1845" s="11">
        <f t="shared" si="170"/>
        <v>40564.994837962964</v>
      </c>
      <c r="T1845" s="11">
        <f t="shared" si="171"/>
        <v>40594.994837962964</v>
      </c>
      <c r="U1845" t="str">
        <f t="shared" si="172"/>
        <v>2011</v>
      </c>
      <c r="V1845" t="str">
        <f t="shared" si="173"/>
        <v>January</v>
      </c>
    </row>
    <row r="1846" spans="1:22" ht="75" x14ac:dyDescent="0.2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8005</v>
      </c>
      <c r="O1846">
        <f t="shared" si="168"/>
        <v>101.4</v>
      </c>
      <c r="P1846">
        <f t="shared" si="169"/>
        <v>76.05</v>
      </c>
      <c r="Q1846" t="s">
        <v>8325</v>
      </c>
      <c r="R1846" t="s">
        <v>8326</v>
      </c>
      <c r="S1846" s="11">
        <f t="shared" si="170"/>
        <v>40666.973541666666</v>
      </c>
      <c r="T1846" s="11">
        <f t="shared" si="171"/>
        <v>40705.125</v>
      </c>
      <c r="U1846" t="str">
        <f t="shared" si="172"/>
        <v>2011</v>
      </c>
      <c r="V1846" t="str">
        <f t="shared" si="173"/>
        <v>May</v>
      </c>
    </row>
    <row r="1847" spans="1:22" ht="120" x14ac:dyDescent="0.2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8005</v>
      </c>
      <c r="O1847">
        <f t="shared" si="168"/>
        <v>100</v>
      </c>
      <c r="P1847">
        <f t="shared" si="169"/>
        <v>52.63</v>
      </c>
      <c r="Q1847" t="s">
        <v>8325</v>
      </c>
      <c r="R1847" t="s">
        <v>8326</v>
      </c>
      <c r="S1847" s="11">
        <f t="shared" si="170"/>
        <v>42523.333310185189</v>
      </c>
      <c r="T1847" s="11">
        <f t="shared" si="171"/>
        <v>42538.204861111109</v>
      </c>
      <c r="U1847" t="str">
        <f t="shared" si="172"/>
        <v>2016</v>
      </c>
      <c r="V1847" t="str">
        <f t="shared" si="173"/>
        <v>June</v>
      </c>
    </row>
    <row r="1848" spans="1:22" ht="75" x14ac:dyDescent="0.2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8005</v>
      </c>
      <c r="O1848">
        <f t="shared" si="168"/>
        <v>137.93</v>
      </c>
      <c r="P1848">
        <f t="shared" si="169"/>
        <v>98.99</v>
      </c>
      <c r="Q1848" t="s">
        <v>8325</v>
      </c>
      <c r="R1848" t="s">
        <v>8326</v>
      </c>
      <c r="S1848" s="11">
        <f t="shared" si="170"/>
        <v>41228.650196759263</v>
      </c>
      <c r="T1848" s="11">
        <f t="shared" si="171"/>
        <v>41258.650196759263</v>
      </c>
      <c r="U1848" t="str">
        <f t="shared" si="172"/>
        <v>2012</v>
      </c>
      <c r="V1848" t="str">
        <f t="shared" si="173"/>
        <v>November</v>
      </c>
    </row>
    <row r="1849" spans="1:22" ht="75" x14ac:dyDescent="0.2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8005</v>
      </c>
      <c r="O1849">
        <f t="shared" si="168"/>
        <v>120.88</v>
      </c>
      <c r="P1849">
        <f t="shared" si="169"/>
        <v>79.53</v>
      </c>
      <c r="Q1849" t="s">
        <v>8325</v>
      </c>
      <c r="R1849" t="s">
        <v>8326</v>
      </c>
      <c r="S1849" s="11">
        <f t="shared" si="170"/>
        <v>42094.236481481479</v>
      </c>
      <c r="T1849" s="11">
        <f t="shared" si="171"/>
        <v>42115.236481481479</v>
      </c>
      <c r="U1849" t="str">
        <f t="shared" si="172"/>
        <v>2015</v>
      </c>
      <c r="V1849" t="str">
        <f t="shared" si="173"/>
        <v>March</v>
      </c>
    </row>
    <row r="1850" spans="1:22" ht="75" x14ac:dyDescent="0.2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8005</v>
      </c>
      <c r="O1850">
        <f t="shared" si="168"/>
        <v>107.37</v>
      </c>
      <c r="P1850">
        <f t="shared" si="169"/>
        <v>134.21</v>
      </c>
      <c r="Q1850" t="s">
        <v>8325</v>
      </c>
      <c r="R1850" t="s">
        <v>8326</v>
      </c>
      <c r="S1850" s="11">
        <f t="shared" si="170"/>
        <v>40691.788055555553</v>
      </c>
      <c r="T1850" s="11">
        <f t="shared" si="171"/>
        <v>40755.290972222225</v>
      </c>
      <c r="U1850" t="str">
        <f t="shared" si="172"/>
        <v>2011</v>
      </c>
      <c r="V1850" t="str">
        <f t="shared" si="173"/>
        <v>May</v>
      </c>
    </row>
    <row r="1851" spans="1:22" ht="45" x14ac:dyDescent="0.2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8005</v>
      </c>
      <c r="O1851">
        <f t="shared" si="168"/>
        <v>100.33</v>
      </c>
      <c r="P1851">
        <f t="shared" si="169"/>
        <v>37.630000000000003</v>
      </c>
      <c r="Q1851" t="s">
        <v>8325</v>
      </c>
      <c r="R1851" t="s">
        <v>8326</v>
      </c>
      <c r="S1851" s="11">
        <f t="shared" si="170"/>
        <v>41169.845590277779</v>
      </c>
      <c r="T1851" s="11">
        <f t="shared" si="171"/>
        <v>41199.845590277779</v>
      </c>
      <c r="U1851" t="str">
        <f t="shared" si="172"/>
        <v>2012</v>
      </c>
      <c r="V1851" t="str">
        <f t="shared" si="173"/>
        <v>September</v>
      </c>
    </row>
    <row r="1852" spans="1:22" ht="75" x14ac:dyDescent="0.2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8005</v>
      </c>
      <c r="O1852">
        <f t="shared" si="168"/>
        <v>101.52</v>
      </c>
      <c r="P1852">
        <f t="shared" si="169"/>
        <v>51.04</v>
      </c>
      <c r="Q1852" t="s">
        <v>8325</v>
      </c>
      <c r="R1852" t="s">
        <v>8326</v>
      </c>
      <c r="S1852" s="11">
        <f t="shared" si="170"/>
        <v>41800.959490740745</v>
      </c>
      <c r="T1852" s="11">
        <f t="shared" si="171"/>
        <v>41830.959490740745</v>
      </c>
      <c r="U1852" t="str">
        <f t="shared" si="172"/>
        <v>2014</v>
      </c>
      <c r="V1852" t="str">
        <f t="shared" si="173"/>
        <v>June</v>
      </c>
    </row>
    <row r="1853" spans="1:22" ht="75" x14ac:dyDescent="0.2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8005</v>
      </c>
      <c r="O1853">
        <f t="shared" si="168"/>
        <v>100.08</v>
      </c>
      <c r="P1853">
        <f t="shared" si="169"/>
        <v>50.04</v>
      </c>
      <c r="Q1853" t="s">
        <v>8325</v>
      </c>
      <c r="R1853" t="s">
        <v>8326</v>
      </c>
      <c r="S1853" s="11">
        <f t="shared" si="170"/>
        <v>41827.906689814816</v>
      </c>
      <c r="T1853" s="11">
        <f t="shared" si="171"/>
        <v>41848.041666666664</v>
      </c>
      <c r="U1853" t="str">
        <f t="shared" si="172"/>
        <v>2014</v>
      </c>
      <c r="V1853" t="str">
        <f t="shared" si="173"/>
        <v>July</v>
      </c>
    </row>
    <row r="1854" spans="1:22" ht="75" x14ac:dyDescent="0.2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8005</v>
      </c>
      <c r="O1854">
        <f t="shared" si="168"/>
        <v>116.97</v>
      </c>
      <c r="P1854">
        <f t="shared" si="169"/>
        <v>133.93</v>
      </c>
      <c r="Q1854" t="s">
        <v>8325</v>
      </c>
      <c r="R1854" t="s">
        <v>8326</v>
      </c>
      <c r="S1854" s="11">
        <f t="shared" si="170"/>
        <v>42081.77143518519</v>
      </c>
      <c r="T1854" s="11">
        <f t="shared" si="171"/>
        <v>42119</v>
      </c>
      <c r="U1854" t="str">
        <f t="shared" si="172"/>
        <v>2015</v>
      </c>
      <c r="V1854" t="str">
        <f t="shared" si="173"/>
        <v>March</v>
      </c>
    </row>
    <row r="1855" spans="1:22" ht="75" x14ac:dyDescent="0.2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8005</v>
      </c>
      <c r="O1855">
        <f t="shared" si="168"/>
        <v>101.88</v>
      </c>
      <c r="P1855">
        <f t="shared" si="169"/>
        <v>58.21</v>
      </c>
      <c r="Q1855" t="s">
        <v>8325</v>
      </c>
      <c r="R1855" t="s">
        <v>8326</v>
      </c>
      <c r="S1855" s="11">
        <f t="shared" si="170"/>
        <v>41177.060381944444</v>
      </c>
      <c r="T1855" s="11">
        <f t="shared" si="171"/>
        <v>41227.102048611108</v>
      </c>
      <c r="U1855" t="str">
        <f t="shared" si="172"/>
        <v>2012</v>
      </c>
      <c r="V1855" t="str">
        <f t="shared" si="173"/>
        <v>September</v>
      </c>
    </row>
    <row r="1856" spans="1:22" ht="60" x14ac:dyDescent="0.2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8005</v>
      </c>
      <c r="O1856">
        <f t="shared" si="168"/>
        <v>102.12</v>
      </c>
      <c r="P1856">
        <f t="shared" si="169"/>
        <v>88.04</v>
      </c>
      <c r="Q1856" t="s">
        <v>8325</v>
      </c>
      <c r="R1856" t="s">
        <v>8326</v>
      </c>
      <c r="S1856" s="11">
        <f t="shared" si="170"/>
        <v>41388.021261574075</v>
      </c>
      <c r="T1856" s="11">
        <f t="shared" si="171"/>
        <v>41418.021261574075</v>
      </c>
      <c r="U1856" t="str">
        <f t="shared" si="172"/>
        <v>2013</v>
      </c>
      <c r="V1856" t="str">
        <f t="shared" si="173"/>
        <v>April</v>
      </c>
    </row>
    <row r="1857" spans="1:22" ht="60" x14ac:dyDescent="0.2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8005</v>
      </c>
      <c r="O1857">
        <f t="shared" si="168"/>
        <v>154.06</v>
      </c>
      <c r="P1857">
        <f t="shared" si="169"/>
        <v>70.58</v>
      </c>
      <c r="Q1857" t="s">
        <v>8325</v>
      </c>
      <c r="R1857" t="s">
        <v>8326</v>
      </c>
      <c r="S1857" s="11">
        <f t="shared" si="170"/>
        <v>41600.538657407407</v>
      </c>
      <c r="T1857" s="11">
        <f t="shared" si="171"/>
        <v>41645.538657407407</v>
      </c>
      <c r="U1857" t="str">
        <f t="shared" si="172"/>
        <v>2013</v>
      </c>
      <c r="V1857" t="str">
        <f t="shared" si="173"/>
        <v>November</v>
      </c>
    </row>
    <row r="1858" spans="1:22" ht="75" x14ac:dyDescent="0.2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8005</v>
      </c>
      <c r="O1858">
        <f t="shared" si="168"/>
        <v>101.25</v>
      </c>
      <c r="P1858">
        <f t="shared" si="169"/>
        <v>53.29</v>
      </c>
      <c r="Q1858" t="s">
        <v>8325</v>
      </c>
      <c r="R1858" t="s">
        <v>8326</v>
      </c>
      <c r="S1858" s="11">
        <f t="shared" si="170"/>
        <v>41817.854999999996</v>
      </c>
      <c r="T1858" s="11">
        <f t="shared" si="171"/>
        <v>41838.854999999996</v>
      </c>
      <c r="U1858" t="str">
        <f t="shared" si="172"/>
        <v>2014</v>
      </c>
      <c r="V1858" t="str">
        <f t="shared" si="173"/>
        <v>June</v>
      </c>
    </row>
    <row r="1859" spans="1:22" ht="75" x14ac:dyDescent="0.2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8005</v>
      </c>
      <c r="O1859">
        <f t="shared" ref="O1859:O1922" si="174">ROUND((E1859/D1859)*100,2)</f>
        <v>100</v>
      </c>
      <c r="P1859">
        <f t="shared" ref="P1859:P1922" si="175">IF(L1859&gt;0,ROUND(E1859/L1859,2),0)</f>
        <v>136.36000000000001</v>
      </c>
      <c r="Q1859" t="s">
        <v>8325</v>
      </c>
      <c r="R1859" t="s">
        <v>8326</v>
      </c>
      <c r="S1859" s="11">
        <f t="shared" ref="S1859:S1922" si="176">(((J1859/60)/60)/24)+DATE(1970,1,1)</f>
        <v>41864.76866898148</v>
      </c>
      <c r="T1859" s="11">
        <f t="shared" ref="T1859:T1922" si="177">(((I1859/60)/60)/24)+DATE(1970,1,1)</f>
        <v>41894.76866898148</v>
      </c>
      <c r="U1859" t="str">
        <f t="shared" ref="U1859:U1922" si="178">TEXT(S1859,"yyyy")</f>
        <v>2014</v>
      </c>
      <c r="V1859" t="str">
        <f t="shared" ref="V1859:V1922" si="179">TEXT(S1859,"mmmm")</f>
        <v>August</v>
      </c>
    </row>
    <row r="1860" spans="1:22" ht="75" x14ac:dyDescent="0.2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8005</v>
      </c>
      <c r="O1860">
        <f t="shared" si="174"/>
        <v>108.75</v>
      </c>
      <c r="P1860">
        <f t="shared" si="175"/>
        <v>40.549999999999997</v>
      </c>
      <c r="Q1860" t="s">
        <v>8325</v>
      </c>
      <c r="R1860" t="s">
        <v>8326</v>
      </c>
      <c r="S1860" s="11">
        <f t="shared" si="176"/>
        <v>40833.200474537036</v>
      </c>
      <c r="T1860" s="11">
        <f t="shared" si="177"/>
        <v>40893.242141203707</v>
      </c>
      <c r="U1860" t="str">
        <f t="shared" si="178"/>
        <v>2011</v>
      </c>
      <c r="V1860" t="str">
        <f t="shared" si="179"/>
        <v>October</v>
      </c>
    </row>
    <row r="1861" spans="1:22" ht="45" x14ac:dyDescent="0.2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8005</v>
      </c>
      <c r="O1861">
        <f t="shared" si="174"/>
        <v>131.83000000000001</v>
      </c>
      <c r="P1861">
        <f t="shared" si="175"/>
        <v>70.63</v>
      </c>
      <c r="Q1861" t="s">
        <v>8325</v>
      </c>
      <c r="R1861" t="s">
        <v>8326</v>
      </c>
      <c r="S1861" s="11">
        <f t="shared" si="176"/>
        <v>40778.770011574074</v>
      </c>
      <c r="T1861" s="11">
        <f t="shared" si="177"/>
        <v>40808.770011574074</v>
      </c>
      <c r="U1861" t="str">
        <f t="shared" si="178"/>
        <v>2011</v>
      </c>
      <c r="V1861" t="str">
        <f t="shared" si="179"/>
        <v>August</v>
      </c>
    </row>
    <row r="1862" spans="1:22" ht="60" x14ac:dyDescent="0.2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8005</v>
      </c>
      <c r="O1862">
        <f t="shared" si="174"/>
        <v>133.47</v>
      </c>
      <c r="P1862">
        <f t="shared" si="175"/>
        <v>52.68</v>
      </c>
      <c r="Q1862" t="s">
        <v>8325</v>
      </c>
      <c r="R1862" t="s">
        <v>8326</v>
      </c>
      <c r="S1862" s="11">
        <f t="shared" si="176"/>
        <v>41655.709305555552</v>
      </c>
      <c r="T1862" s="11">
        <f t="shared" si="177"/>
        <v>41676.709305555552</v>
      </c>
      <c r="U1862" t="str">
        <f t="shared" si="178"/>
        <v>2014</v>
      </c>
      <c r="V1862" t="str">
        <f t="shared" si="179"/>
        <v>January</v>
      </c>
    </row>
    <row r="1863" spans="1:22" ht="75" x14ac:dyDescent="0.2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8012</v>
      </c>
      <c r="O1863">
        <f t="shared" si="174"/>
        <v>0</v>
      </c>
      <c r="P1863">
        <f t="shared" si="175"/>
        <v>0</v>
      </c>
      <c r="Q1863" t="s">
        <v>8333</v>
      </c>
      <c r="R1863" t="s">
        <v>8335</v>
      </c>
      <c r="S1863" s="11">
        <f t="shared" si="176"/>
        <v>42000.300243055557</v>
      </c>
      <c r="T1863" s="11">
        <f t="shared" si="177"/>
        <v>42030.300243055557</v>
      </c>
      <c r="U1863" t="str">
        <f t="shared" si="178"/>
        <v>2014</v>
      </c>
      <c r="V1863" t="str">
        <f t="shared" si="179"/>
        <v>December</v>
      </c>
    </row>
    <row r="1864" spans="1:22" ht="75" x14ac:dyDescent="0.2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8012</v>
      </c>
      <c r="O1864">
        <f t="shared" si="174"/>
        <v>8.08</v>
      </c>
      <c r="P1864">
        <f t="shared" si="175"/>
        <v>90.94</v>
      </c>
      <c r="Q1864" t="s">
        <v>8333</v>
      </c>
      <c r="R1864" t="s">
        <v>8335</v>
      </c>
      <c r="S1864" s="11">
        <f t="shared" si="176"/>
        <v>42755.492754629624</v>
      </c>
      <c r="T1864" s="11">
        <f t="shared" si="177"/>
        <v>42802.3125</v>
      </c>
      <c r="U1864" t="str">
        <f t="shared" si="178"/>
        <v>2017</v>
      </c>
      <c r="V1864" t="str">
        <f t="shared" si="179"/>
        <v>January</v>
      </c>
    </row>
    <row r="1865" spans="1:22" ht="60" x14ac:dyDescent="0.2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8012</v>
      </c>
      <c r="O1865">
        <f t="shared" si="174"/>
        <v>0.4</v>
      </c>
      <c r="P1865">
        <f t="shared" si="175"/>
        <v>5</v>
      </c>
      <c r="Q1865" t="s">
        <v>8333</v>
      </c>
      <c r="R1865" t="s">
        <v>8335</v>
      </c>
      <c r="S1865" s="11">
        <f t="shared" si="176"/>
        <v>41772.797280092593</v>
      </c>
      <c r="T1865" s="11">
        <f t="shared" si="177"/>
        <v>41802.797280092593</v>
      </c>
      <c r="U1865" t="str">
        <f t="shared" si="178"/>
        <v>2014</v>
      </c>
      <c r="V1865" t="str">
        <f t="shared" si="179"/>
        <v>May</v>
      </c>
    </row>
    <row r="1866" spans="1:22" ht="75" x14ac:dyDescent="0.2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8012</v>
      </c>
      <c r="O1866">
        <f t="shared" si="174"/>
        <v>42.89</v>
      </c>
      <c r="P1866">
        <f t="shared" si="175"/>
        <v>58.08</v>
      </c>
      <c r="Q1866" t="s">
        <v>8333</v>
      </c>
      <c r="R1866" t="s">
        <v>8335</v>
      </c>
      <c r="S1866" s="11">
        <f t="shared" si="176"/>
        <v>41733.716435185182</v>
      </c>
      <c r="T1866" s="11">
        <f t="shared" si="177"/>
        <v>41763.716435185182</v>
      </c>
      <c r="U1866" t="str">
        <f t="shared" si="178"/>
        <v>2014</v>
      </c>
      <c r="V1866" t="str">
        <f t="shared" si="179"/>
        <v>April</v>
      </c>
    </row>
    <row r="1867" spans="1:22" ht="75" x14ac:dyDescent="0.2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8012</v>
      </c>
      <c r="O1867">
        <f t="shared" si="174"/>
        <v>0</v>
      </c>
      <c r="P1867">
        <f t="shared" si="175"/>
        <v>2</v>
      </c>
      <c r="Q1867" t="s">
        <v>8333</v>
      </c>
      <c r="R1867" t="s">
        <v>8335</v>
      </c>
      <c r="S1867" s="11">
        <f t="shared" si="176"/>
        <v>42645.367442129631</v>
      </c>
      <c r="T1867" s="11">
        <f t="shared" si="177"/>
        <v>42680.409108796302</v>
      </c>
      <c r="U1867" t="str">
        <f t="shared" si="178"/>
        <v>2016</v>
      </c>
      <c r="V1867" t="str">
        <f t="shared" si="179"/>
        <v>October</v>
      </c>
    </row>
    <row r="1868" spans="1:22" ht="75" x14ac:dyDescent="0.2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8012</v>
      </c>
      <c r="O1868">
        <f t="shared" si="174"/>
        <v>0.5</v>
      </c>
      <c r="P1868">
        <f t="shared" si="175"/>
        <v>62.5</v>
      </c>
      <c r="Q1868" t="s">
        <v>8333</v>
      </c>
      <c r="R1868" t="s">
        <v>8335</v>
      </c>
      <c r="S1868" s="11">
        <f t="shared" si="176"/>
        <v>42742.246493055558</v>
      </c>
      <c r="T1868" s="11">
        <f t="shared" si="177"/>
        <v>42795.166666666672</v>
      </c>
      <c r="U1868" t="str">
        <f t="shared" si="178"/>
        <v>2017</v>
      </c>
      <c r="V1868" t="str">
        <f t="shared" si="179"/>
        <v>January</v>
      </c>
    </row>
    <row r="1869" spans="1:22" ht="75" x14ac:dyDescent="0.2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8012</v>
      </c>
      <c r="O1869">
        <f t="shared" si="174"/>
        <v>0.05</v>
      </c>
      <c r="P1869">
        <f t="shared" si="175"/>
        <v>10</v>
      </c>
      <c r="Q1869" t="s">
        <v>8333</v>
      </c>
      <c r="R1869" t="s">
        <v>8335</v>
      </c>
      <c r="S1869" s="11">
        <f t="shared" si="176"/>
        <v>42649.924907407403</v>
      </c>
      <c r="T1869" s="11">
        <f t="shared" si="177"/>
        <v>42679.924907407403</v>
      </c>
      <c r="U1869" t="str">
        <f t="shared" si="178"/>
        <v>2016</v>
      </c>
      <c r="V1869" t="str">
        <f t="shared" si="179"/>
        <v>October</v>
      </c>
    </row>
    <row r="1870" spans="1:22" ht="75" x14ac:dyDescent="0.2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8012</v>
      </c>
      <c r="O1870">
        <f t="shared" si="174"/>
        <v>4.87</v>
      </c>
      <c r="P1870">
        <f t="shared" si="175"/>
        <v>71.59</v>
      </c>
      <c r="Q1870" t="s">
        <v>8333</v>
      </c>
      <c r="R1870" t="s">
        <v>8335</v>
      </c>
      <c r="S1870" s="11">
        <f t="shared" si="176"/>
        <v>42328.779224537036</v>
      </c>
      <c r="T1870" s="11">
        <f t="shared" si="177"/>
        <v>42353.332638888889</v>
      </c>
      <c r="U1870" t="str">
        <f t="shared" si="178"/>
        <v>2015</v>
      </c>
      <c r="V1870" t="str">
        <f t="shared" si="179"/>
        <v>November</v>
      </c>
    </row>
    <row r="1871" spans="1:22" ht="75" x14ac:dyDescent="0.2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8012</v>
      </c>
      <c r="O1871">
        <f t="shared" si="174"/>
        <v>0</v>
      </c>
      <c r="P1871">
        <f t="shared" si="175"/>
        <v>0</v>
      </c>
      <c r="Q1871" t="s">
        <v>8333</v>
      </c>
      <c r="R1871" t="s">
        <v>8335</v>
      </c>
      <c r="S1871" s="11">
        <f t="shared" si="176"/>
        <v>42709.002881944441</v>
      </c>
      <c r="T1871" s="11">
        <f t="shared" si="177"/>
        <v>42739.002881944441</v>
      </c>
      <c r="U1871" t="str">
        <f t="shared" si="178"/>
        <v>2016</v>
      </c>
      <c r="V1871" t="str">
        <f t="shared" si="179"/>
        <v>December</v>
      </c>
    </row>
    <row r="1872" spans="1:22" ht="75" x14ac:dyDescent="0.2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8012</v>
      </c>
      <c r="O1872">
        <f t="shared" si="174"/>
        <v>10.31</v>
      </c>
      <c r="P1872">
        <f t="shared" si="175"/>
        <v>32.82</v>
      </c>
      <c r="Q1872" t="s">
        <v>8333</v>
      </c>
      <c r="R1872" t="s">
        <v>8335</v>
      </c>
      <c r="S1872" s="11">
        <f t="shared" si="176"/>
        <v>42371.355729166666</v>
      </c>
      <c r="T1872" s="11">
        <f t="shared" si="177"/>
        <v>42400.178472222222</v>
      </c>
      <c r="U1872" t="str">
        <f t="shared" si="178"/>
        <v>2016</v>
      </c>
      <c r="V1872" t="str">
        <f t="shared" si="179"/>
        <v>January</v>
      </c>
    </row>
    <row r="1873" spans="1:22" ht="75" x14ac:dyDescent="0.2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8012</v>
      </c>
      <c r="O1873">
        <f t="shared" si="174"/>
        <v>71.78</v>
      </c>
      <c r="P1873">
        <f t="shared" si="175"/>
        <v>49.12</v>
      </c>
      <c r="Q1873" t="s">
        <v>8333</v>
      </c>
      <c r="R1873" t="s">
        <v>8335</v>
      </c>
      <c r="S1873" s="11">
        <f t="shared" si="176"/>
        <v>41923.783576388887</v>
      </c>
      <c r="T1873" s="11">
        <f t="shared" si="177"/>
        <v>41963.825243055559</v>
      </c>
      <c r="U1873" t="str">
        <f t="shared" si="178"/>
        <v>2014</v>
      </c>
      <c r="V1873" t="str">
        <f t="shared" si="179"/>
        <v>October</v>
      </c>
    </row>
    <row r="1874" spans="1:22" ht="75" x14ac:dyDescent="0.2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8012</v>
      </c>
      <c r="O1874">
        <f t="shared" si="174"/>
        <v>1.06</v>
      </c>
      <c r="P1874">
        <f t="shared" si="175"/>
        <v>16.309999999999999</v>
      </c>
      <c r="Q1874" t="s">
        <v>8333</v>
      </c>
      <c r="R1874" t="s">
        <v>8335</v>
      </c>
      <c r="S1874" s="11">
        <f t="shared" si="176"/>
        <v>42155.129652777774</v>
      </c>
      <c r="T1874" s="11">
        <f t="shared" si="177"/>
        <v>42185.129652777774</v>
      </c>
      <c r="U1874" t="str">
        <f t="shared" si="178"/>
        <v>2015</v>
      </c>
      <c r="V1874" t="str">
        <f t="shared" si="179"/>
        <v>May</v>
      </c>
    </row>
    <row r="1875" spans="1:22" ht="75" x14ac:dyDescent="0.2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8012</v>
      </c>
      <c r="O1875">
        <f t="shared" si="174"/>
        <v>0.45</v>
      </c>
      <c r="P1875">
        <f t="shared" si="175"/>
        <v>18</v>
      </c>
      <c r="Q1875" t="s">
        <v>8333</v>
      </c>
      <c r="R1875" t="s">
        <v>8335</v>
      </c>
      <c r="S1875" s="11">
        <f t="shared" si="176"/>
        <v>42164.615856481483</v>
      </c>
      <c r="T1875" s="11">
        <f t="shared" si="177"/>
        <v>42193.697916666672</v>
      </c>
      <c r="U1875" t="str">
        <f t="shared" si="178"/>
        <v>2015</v>
      </c>
      <c r="V1875" t="str">
        <f t="shared" si="179"/>
        <v>June</v>
      </c>
    </row>
    <row r="1876" spans="1:22" ht="75" x14ac:dyDescent="0.2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8012</v>
      </c>
      <c r="O1876">
        <f t="shared" si="174"/>
        <v>0.02</v>
      </c>
      <c r="P1876">
        <f t="shared" si="175"/>
        <v>13</v>
      </c>
      <c r="Q1876" t="s">
        <v>8333</v>
      </c>
      <c r="R1876" t="s">
        <v>8335</v>
      </c>
      <c r="S1876" s="11">
        <f t="shared" si="176"/>
        <v>42529.969131944439</v>
      </c>
      <c r="T1876" s="11">
        <f t="shared" si="177"/>
        <v>42549.969131944439</v>
      </c>
      <c r="U1876" t="str">
        <f t="shared" si="178"/>
        <v>2016</v>
      </c>
      <c r="V1876" t="str">
        <f t="shared" si="179"/>
        <v>June</v>
      </c>
    </row>
    <row r="1877" spans="1:22" ht="60" x14ac:dyDescent="0.2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8012</v>
      </c>
      <c r="O1877">
        <f t="shared" si="174"/>
        <v>0.51</v>
      </c>
      <c r="P1877">
        <f t="shared" si="175"/>
        <v>17</v>
      </c>
      <c r="Q1877" t="s">
        <v>8333</v>
      </c>
      <c r="R1877" t="s">
        <v>8335</v>
      </c>
      <c r="S1877" s="11">
        <f t="shared" si="176"/>
        <v>42528.899398148147</v>
      </c>
      <c r="T1877" s="11">
        <f t="shared" si="177"/>
        <v>42588.899398148147</v>
      </c>
      <c r="U1877" t="str">
        <f t="shared" si="178"/>
        <v>2016</v>
      </c>
      <c r="V1877" t="str">
        <f t="shared" si="179"/>
        <v>June</v>
      </c>
    </row>
    <row r="1878" spans="1:22" ht="75" x14ac:dyDescent="0.2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8012</v>
      </c>
      <c r="O1878">
        <f t="shared" si="174"/>
        <v>0</v>
      </c>
      <c r="P1878">
        <f t="shared" si="175"/>
        <v>0</v>
      </c>
      <c r="Q1878" t="s">
        <v>8333</v>
      </c>
      <c r="R1878" t="s">
        <v>8335</v>
      </c>
      <c r="S1878" s="11">
        <f t="shared" si="176"/>
        <v>41776.284780092588</v>
      </c>
      <c r="T1878" s="11">
        <f t="shared" si="177"/>
        <v>41806.284780092588</v>
      </c>
      <c r="U1878" t="str">
        <f t="shared" si="178"/>
        <v>2014</v>
      </c>
      <c r="V1878" t="str">
        <f t="shared" si="179"/>
        <v>May</v>
      </c>
    </row>
    <row r="1879" spans="1:22" ht="60" x14ac:dyDescent="0.2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8012</v>
      </c>
      <c r="O1879">
        <f t="shared" si="174"/>
        <v>0</v>
      </c>
      <c r="P1879">
        <f t="shared" si="175"/>
        <v>0</v>
      </c>
      <c r="Q1879" t="s">
        <v>8333</v>
      </c>
      <c r="R1879" t="s">
        <v>8335</v>
      </c>
      <c r="S1879" s="11">
        <f t="shared" si="176"/>
        <v>42035.029224537036</v>
      </c>
      <c r="T1879" s="11">
        <f t="shared" si="177"/>
        <v>42064.029224537036</v>
      </c>
      <c r="U1879" t="str">
        <f t="shared" si="178"/>
        <v>2015</v>
      </c>
      <c r="V1879" t="str">
        <f t="shared" si="179"/>
        <v>January</v>
      </c>
    </row>
    <row r="1880" spans="1:22" ht="75" x14ac:dyDescent="0.2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8012</v>
      </c>
      <c r="O1880">
        <f t="shared" si="174"/>
        <v>0</v>
      </c>
      <c r="P1880">
        <f t="shared" si="175"/>
        <v>0</v>
      </c>
      <c r="Q1880" t="s">
        <v>8333</v>
      </c>
      <c r="R1880" t="s">
        <v>8335</v>
      </c>
      <c r="S1880" s="11">
        <f t="shared" si="176"/>
        <v>41773.008738425924</v>
      </c>
      <c r="T1880" s="11">
        <f t="shared" si="177"/>
        <v>41803.008738425924</v>
      </c>
      <c r="U1880" t="str">
        <f t="shared" si="178"/>
        <v>2014</v>
      </c>
      <c r="V1880" t="str">
        <f t="shared" si="179"/>
        <v>May</v>
      </c>
    </row>
    <row r="1881" spans="1:22" ht="75" x14ac:dyDescent="0.2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8012</v>
      </c>
      <c r="O1881">
        <f t="shared" si="174"/>
        <v>0.12</v>
      </c>
      <c r="P1881">
        <f t="shared" si="175"/>
        <v>3</v>
      </c>
      <c r="Q1881" t="s">
        <v>8333</v>
      </c>
      <c r="R1881" t="s">
        <v>8335</v>
      </c>
      <c r="S1881" s="11">
        <f t="shared" si="176"/>
        <v>42413.649641203709</v>
      </c>
      <c r="T1881" s="11">
        <f t="shared" si="177"/>
        <v>42443.607974537037</v>
      </c>
      <c r="U1881" t="str">
        <f t="shared" si="178"/>
        <v>2016</v>
      </c>
      <c r="V1881" t="str">
        <f t="shared" si="179"/>
        <v>February</v>
      </c>
    </row>
    <row r="1882" spans="1:22" ht="45" x14ac:dyDescent="0.2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8012</v>
      </c>
      <c r="O1882">
        <f t="shared" si="174"/>
        <v>20.079999999999998</v>
      </c>
      <c r="P1882">
        <f t="shared" si="175"/>
        <v>41.83</v>
      </c>
      <c r="Q1882" t="s">
        <v>8333</v>
      </c>
      <c r="R1882" t="s">
        <v>8335</v>
      </c>
      <c r="S1882" s="11">
        <f t="shared" si="176"/>
        <v>42430.566898148143</v>
      </c>
      <c r="T1882" s="11">
        <f t="shared" si="177"/>
        <v>42459.525231481486</v>
      </c>
      <c r="U1882" t="str">
        <f t="shared" si="178"/>
        <v>2016</v>
      </c>
      <c r="V1882" t="str">
        <f t="shared" si="179"/>
        <v>March</v>
      </c>
    </row>
    <row r="1883" spans="1:22" ht="60" x14ac:dyDescent="0.2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8008</v>
      </c>
      <c r="O1883">
        <f t="shared" si="174"/>
        <v>172.68</v>
      </c>
      <c r="P1883">
        <f t="shared" si="175"/>
        <v>49.34</v>
      </c>
      <c r="Q1883" t="s">
        <v>8325</v>
      </c>
      <c r="R1883" t="s">
        <v>8329</v>
      </c>
      <c r="S1883" s="11">
        <f t="shared" si="176"/>
        <v>42043.152650462958</v>
      </c>
      <c r="T1883" s="11">
        <f t="shared" si="177"/>
        <v>42073.110983796301</v>
      </c>
      <c r="U1883" t="str">
        <f t="shared" si="178"/>
        <v>2015</v>
      </c>
      <c r="V1883" t="str">
        <f t="shared" si="179"/>
        <v>February</v>
      </c>
    </row>
    <row r="1884" spans="1:22" ht="75" x14ac:dyDescent="0.2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8008</v>
      </c>
      <c r="O1884">
        <f t="shared" si="174"/>
        <v>100.9</v>
      </c>
      <c r="P1884">
        <f t="shared" si="175"/>
        <v>41.73</v>
      </c>
      <c r="Q1884" t="s">
        <v>8325</v>
      </c>
      <c r="R1884" t="s">
        <v>8329</v>
      </c>
      <c r="S1884" s="11">
        <f t="shared" si="176"/>
        <v>41067.949212962965</v>
      </c>
      <c r="T1884" s="11">
        <f t="shared" si="177"/>
        <v>41100.991666666669</v>
      </c>
      <c r="U1884" t="str">
        <f t="shared" si="178"/>
        <v>2012</v>
      </c>
      <c r="V1884" t="str">
        <f t="shared" si="179"/>
        <v>June</v>
      </c>
    </row>
    <row r="1885" spans="1:22" ht="60" x14ac:dyDescent="0.2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8008</v>
      </c>
      <c r="O1885">
        <f t="shared" si="174"/>
        <v>104.8</v>
      </c>
      <c r="P1885">
        <f t="shared" si="175"/>
        <v>32.72</v>
      </c>
      <c r="Q1885" t="s">
        <v>8325</v>
      </c>
      <c r="R1885" t="s">
        <v>8329</v>
      </c>
      <c r="S1885" s="11">
        <f t="shared" si="176"/>
        <v>40977.948009259257</v>
      </c>
      <c r="T1885" s="11">
        <f t="shared" si="177"/>
        <v>41007.906342592592</v>
      </c>
      <c r="U1885" t="str">
        <f t="shared" si="178"/>
        <v>2012</v>
      </c>
      <c r="V1885" t="str">
        <f t="shared" si="179"/>
        <v>March</v>
      </c>
    </row>
    <row r="1886" spans="1:22" ht="75" x14ac:dyDescent="0.2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8008</v>
      </c>
      <c r="O1886">
        <f t="shared" si="174"/>
        <v>135.1</v>
      </c>
      <c r="P1886">
        <f t="shared" si="175"/>
        <v>51.96</v>
      </c>
      <c r="Q1886" t="s">
        <v>8325</v>
      </c>
      <c r="R1886" t="s">
        <v>8329</v>
      </c>
      <c r="S1886" s="11">
        <f t="shared" si="176"/>
        <v>41205.198321759257</v>
      </c>
      <c r="T1886" s="11">
        <f t="shared" si="177"/>
        <v>41240.5</v>
      </c>
      <c r="U1886" t="str">
        <f t="shared" si="178"/>
        <v>2012</v>
      </c>
      <c r="V1886" t="str">
        <f t="shared" si="179"/>
        <v>October</v>
      </c>
    </row>
    <row r="1887" spans="1:22" ht="60" x14ac:dyDescent="0.2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8008</v>
      </c>
      <c r="O1887">
        <f t="shared" si="174"/>
        <v>116.33</v>
      </c>
      <c r="P1887">
        <f t="shared" si="175"/>
        <v>50.69</v>
      </c>
      <c r="Q1887" t="s">
        <v>8325</v>
      </c>
      <c r="R1887" t="s">
        <v>8329</v>
      </c>
      <c r="S1887" s="11">
        <f t="shared" si="176"/>
        <v>41099.093865740739</v>
      </c>
      <c r="T1887" s="11">
        <f t="shared" si="177"/>
        <v>41131.916666666664</v>
      </c>
      <c r="U1887" t="str">
        <f t="shared" si="178"/>
        <v>2012</v>
      </c>
      <c r="V1887" t="str">
        <f t="shared" si="179"/>
        <v>July</v>
      </c>
    </row>
    <row r="1888" spans="1:22" ht="75" x14ac:dyDescent="0.2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8008</v>
      </c>
      <c r="O1888">
        <f t="shared" si="174"/>
        <v>102.08</v>
      </c>
      <c r="P1888">
        <f t="shared" si="175"/>
        <v>42.24</v>
      </c>
      <c r="Q1888" t="s">
        <v>8325</v>
      </c>
      <c r="R1888" t="s">
        <v>8329</v>
      </c>
      <c r="S1888" s="11">
        <f t="shared" si="176"/>
        <v>41925.906689814816</v>
      </c>
      <c r="T1888" s="11">
        <f t="shared" si="177"/>
        <v>41955.94835648148</v>
      </c>
      <c r="U1888" t="str">
        <f t="shared" si="178"/>
        <v>2014</v>
      </c>
      <c r="V1888" t="str">
        <f t="shared" si="179"/>
        <v>October</v>
      </c>
    </row>
    <row r="1889" spans="1:22" ht="75" x14ac:dyDescent="0.2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8008</v>
      </c>
      <c r="O1889">
        <f t="shared" si="174"/>
        <v>111.17</v>
      </c>
      <c r="P1889">
        <f t="shared" si="175"/>
        <v>416.88</v>
      </c>
      <c r="Q1889" t="s">
        <v>8325</v>
      </c>
      <c r="R1889" t="s">
        <v>8329</v>
      </c>
      <c r="S1889" s="11">
        <f t="shared" si="176"/>
        <v>42323.800138888888</v>
      </c>
      <c r="T1889" s="11">
        <f t="shared" si="177"/>
        <v>42341.895833333328</v>
      </c>
      <c r="U1889" t="str">
        <f t="shared" si="178"/>
        <v>2015</v>
      </c>
      <c r="V1889" t="str">
        <f t="shared" si="179"/>
        <v>November</v>
      </c>
    </row>
    <row r="1890" spans="1:22" ht="105" x14ac:dyDescent="0.2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8008</v>
      </c>
      <c r="O1890">
        <f t="shared" si="174"/>
        <v>166.08</v>
      </c>
      <c r="P1890">
        <f t="shared" si="175"/>
        <v>46.65</v>
      </c>
      <c r="Q1890" t="s">
        <v>8325</v>
      </c>
      <c r="R1890" t="s">
        <v>8329</v>
      </c>
      <c r="S1890" s="11">
        <f t="shared" si="176"/>
        <v>40299.239953703705</v>
      </c>
      <c r="T1890" s="11">
        <f t="shared" si="177"/>
        <v>40330.207638888889</v>
      </c>
      <c r="U1890" t="str">
        <f t="shared" si="178"/>
        <v>2010</v>
      </c>
      <c r="V1890" t="str">
        <f t="shared" si="179"/>
        <v>May</v>
      </c>
    </row>
    <row r="1891" spans="1:22" ht="75" x14ac:dyDescent="0.2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8008</v>
      </c>
      <c r="O1891">
        <f t="shared" si="174"/>
        <v>106.6</v>
      </c>
      <c r="P1891">
        <f t="shared" si="175"/>
        <v>48.45</v>
      </c>
      <c r="Q1891" t="s">
        <v>8325</v>
      </c>
      <c r="R1891" t="s">
        <v>8329</v>
      </c>
      <c r="S1891" s="11">
        <f t="shared" si="176"/>
        <v>41299.793356481481</v>
      </c>
      <c r="T1891" s="11">
        <f t="shared" si="177"/>
        <v>41344.751689814817</v>
      </c>
      <c r="U1891" t="str">
        <f t="shared" si="178"/>
        <v>2013</v>
      </c>
      <c r="V1891" t="str">
        <f t="shared" si="179"/>
        <v>January</v>
      </c>
    </row>
    <row r="1892" spans="1:22" ht="60" x14ac:dyDescent="0.2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8008</v>
      </c>
      <c r="O1892">
        <f t="shared" si="174"/>
        <v>144.58000000000001</v>
      </c>
      <c r="P1892">
        <f t="shared" si="175"/>
        <v>70.53</v>
      </c>
      <c r="Q1892" t="s">
        <v>8325</v>
      </c>
      <c r="R1892" t="s">
        <v>8329</v>
      </c>
      <c r="S1892" s="11">
        <f t="shared" si="176"/>
        <v>41228.786203703705</v>
      </c>
      <c r="T1892" s="11">
        <f t="shared" si="177"/>
        <v>41258.786203703705</v>
      </c>
      <c r="U1892" t="str">
        <f t="shared" si="178"/>
        <v>2012</v>
      </c>
      <c r="V1892" t="str">
        <f t="shared" si="179"/>
        <v>November</v>
      </c>
    </row>
    <row r="1893" spans="1:22" ht="105" x14ac:dyDescent="0.2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8008</v>
      </c>
      <c r="O1893">
        <f t="shared" si="174"/>
        <v>105.55</v>
      </c>
      <c r="P1893">
        <f t="shared" si="175"/>
        <v>87.96</v>
      </c>
      <c r="Q1893" t="s">
        <v>8325</v>
      </c>
      <c r="R1893" t="s">
        <v>8329</v>
      </c>
      <c r="S1893" s="11">
        <f t="shared" si="176"/>
        <v>40335.798078703701</v>
      </c>
      <c r="T1893" s="11">
        <f t="shared" si="177"/>
        <v>40381.25</v>
      </c>
      <c r="U1893" t="str">
        <f t="shared" si="178"/>
        <v>2010</v>
      </c>
      <c r="V1893" t="str">
        <f t="shared" si="179"/>
        <v>June</v>
      </c>
    </row>
    <row r="1894" spans="1:22" ht="60" x14ac:dyDescent="0.2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8008</v>
      </c>
      <c r="O1894">
        <f t="shared" si="174"/>
        <v>136.6</v>
      </c>
      <c r="P1894">
        <f t="shared" si="175"/>
        <v>26.27</v>
      </c>
      <c r="Q1894" t="s">
        <v>8325</v>
      </c>
      <c r="R1894" t="s">
        <v>8329</v>
      </c>
      <c r="S1894" s="11">
        <f t="shared" si="176"/>
        <v>40671.637511574074</v>
      </c>
      <c r="T1894" s="11">
        <f t="shared" si="177"/>
        <v>40701.637511574074</v>
      </c>
      <c r="U1894" t="str">
        <f t="shared" si="178"/>
        <v>2011</v>
      </c>
      <c r="V1894" t="str">
        <f t="shared" si="179"/>
        <v>May</v>
      </c>
    </row>
    <row r="1895" spans="1:22" ht="60" x14ac:dyDescent="0.2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8008</v>
      </c>
      <c r="O1895">
        <f t="shared" si="174"/>
        <v>104</v>
      </c>
      <c r="P1895">
        <f t="shared" si="175"/>
        <v>57.78</v>
      </c>
      <c r="Q1895" t="s">
        <v>8325</v>
      </c>
      <c r="R1895" t="s">
        <v>8329</v>
      </c>
      <c r="S1895" s="11">
        <f t="shared" si="176"/>
        <v>40632.94195601852</v>
      </c>
      <c r="T1895" s="11">
        <f t="shared" si="177"/>
        <v>40649.165972222225</v>
      </c>
      <c r="U1895" t="str">
        <f t="shared" si="178"/>
        <v>2011</v>
      </c>
      <c r="V1895" t="str">
        <f t="shared" si="179"/>
        <v>March</v>
      </c>
    </row>
    <row r="1896" spans="1:22" ht="45" x14ac:dyDescent="0.2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8008</v>
      </c>
      <c r="O1896">
        <f t="shared" si="174"/>
        <v>114.5</v>
      </c>
      <c r="P1896">
        <f t="shared" si="175"/>
        <v>57.25</v>
      </c>
      <c r="Q1896" t="s">
        <v>8325</v>
      </c>
      <c r="R1896" t="s">
        <v>8329</v>
      </c>
      <c r="S1896" s="11">
        <f t="shared" si="176"/>
        <v>40920.904895833337</v>
      </c>
      <c r="T1896" s="11">
        <f t="shared" si="177"/>
        <v>40951.904895833337</v>
      </c>
      <c r="U1896" t="str">
        <f t="shared" si="178"/>
        <v>2012</v>
      </c>
      <c r="V1896" t="str">
        <f t="shared" si="179"/>
        <v>January</v>
      </c>
    </row>
    <row r="1897" spans="1:22" ht="75" x14ac:dyDescent="0.2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8008</v>
      </c>
      <c r="O1897">
        <f t="shared" si="174"/>
        <v>101.72</v>
      </c>
      <c r="P1897">
        <f t="shared" si="175"/>
        <v>196.34</v>
      </c>
      <c r="Q1897" t="s">
        <v>8325</v>
      </c>
      <c r="R1897" t="s">
        <v>8329</v>
      </c>
      <c r="S1897" s="11">
        <f t="shared" si="176"/>
        <v>42267.746782407412</v>
      </c>
      <c r="T1897" s="11">
        <f t="shared" si="177"/>
        <v>42297.746782407412</v>
      </c>
      <c r="U1897" t="str">
        <f t="shared" si="178"/>
        <v>2015</v>
      </c>
      <c r="V1897" t="str">
        <f t="shared" si="179"/>
        <v>September</v>
      </c>
    </row>
    <row r="1898" spans="1:22" ht="75" x14ac:dyDescent="0.2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8008</v>
      </c>
      <c r="O1898">
        <f t="shared" si="174"/>
        <v>123.95</v>
      </c>
      <c r="P1898">
        <f t="shared" si="175"/>
        <v>43</v>
      </c>
      <c r="Q1898" t="s">
        <v>8325</v>
      </c>
      <c r="R1898" t="s">
        <v>8329</v>
      </c>
      <c r="S1898" s="11">
        <f t="shared" si="176"/>
        <v>40981.710243055553</v>
      </c>
      <c r="T1898" s="11">
        <f t="shared" si="177"/>
        <v>41011.710243055553</v>
      </c>
      <c r="U1898" t="str">
        <f t="shared" si="178"/>
        <v>2012</v>
      </c>
      <c r="V1898" t="str">
        <f t="shared" si="179"/>
        <v>March</v>
      </c>
    </row>
    <row r="1899" spans="1:22" ht="75" x14ac:dyDescent="0.2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8008</v>
      </c>
      <c r="O1899">
        <f t="shared" si="174"/>
        <v>102.46</v>
      </c>
      <c r="P1899">
        <f t="shared" si="175"/>
        <v>35.549999999999997</v>
      </c>
      <c r="Q1899" t="s">
        <v>8325</v>
      </c>
      <c r="R1899" t="s">
        <v>8329</v>
      </c>
      <c r="S1899" s="11">
        <f t="shared" si="176"/>
        <v>41680.583402777782</v>
      </c>
      <c r="T1899" s="11">
        <f t="shared" si="177"/>
        <v>41702.875</v>
      </c>
      <c r="U1899" t="str">
        <f t="shared" si="178"/>
        <v>2014</v>
      </c>
      <c r="V1899" t="str">
        <f t="shared" si="179"/>
        <v>February</v>
      </c>
    </row>
    <row r="1900" spans="1:22" ht="75" x14ac:dyDescent="0.2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8008</v>
      </c>
      <c r="O1900">
        <f t="shared" si="174"/>
        <v>144.5</v>
      </c>
      <c r="P1900">
        <f t="shared" si="175"/>
        <v>68.81</v>
      </c>
      <c r="Q1900" t="s">
        <v>8325</v>
      </c>
      <c r="R1900" t="s">
        <v>8329</v>
      </c>
      <c r="S1900" s="11">
        <f t="shared" si="176"/>
        <v>42366.192974537036</v>
      </c>
      <c r="T1900" s="11">
        <f t="shared" si="177"/>
        <v>42401.75</v>
      </c>
      <c r="U1900" t="str">
        <f t="shared" si="178"/>
        <v>2015</v>
      </c>
      <c r="V1900" t="str">
        <f t="shared" si="179"/>
        <v>December</v>
      </c>
    </row>
    <row r="1901" spans="1:22" ht="75" x14ac:dyDescent="0.2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8008</v>
      </c>
      <c r="O1901">
        <f t="shared" si="174"/>
        <v>133.33000000000001</v>
      </c>
      <c r="P1901">
        <f t="shared" si="175"/>
        <v>28.57</v>
      </c>
      <c r="Q1901" t="s">
        <v>8325</v>
      </c>
      <c r="R1901" t="s">
        <v>8329</v>
      </c>
      <c r="S1901" s="11">
        <f t="shared" si="176"/>
        <v>42058.941736111112</v>
      </c>
      <c r="T1901" s="11">
        <f t="shared" si="177"/>
        <v>42088.90006944444</v>
      </c>
      <c r="U1901" t="str">
        <f t="shared" si="178"/>
        <v>2015</v>
      </c>
      <c r="V1901" t="str">
        <f t="shared" si="179"/>
        <v>February</v>
      </c>
    </row>
    <row r="1902" spans="1:22" ht="75" x14ac:dyDescent="0.2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8008</v>
      </c>
      <c r="O1902">
        <f t="shared" si="174"/>
        <v>109.36</v>
      </c>
      <c r="P1902">
        <f t="shared" si="175"/>
        <v>50.63</v>
      </c>
      <c r="Q1902" t="s">
        <v>8325</v>
      </c>
      <c r="R1902" t="s">
        <v>8329</v>
      </c>
      <c r="S1902" s="11">
        <f t="shared" si="176"/>
        <v>41160.871886574074</v>
      </c>
      <c r="T1902" s="11">
        <f t="shared" si="177"/>
        <v>41188.415972222225</v>
      </c>
      <c r="U1902" t="str">
        <f t="shared" si="178"/>
        <v>2012</v>
      </c>
      <c r="V1902" t="str">
        <f t="shared" si="179"/>
        <v>September</v>
      </c>
    </row>
    <row r="1903" spans="1:22" ht="75" x14ac:dyDescent="0.2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8023</v>
      </c>
      <c r="O1903">
        <f t="shared" si="174"/>
        <v>2.7</v>
      </c>
      <c r="P1903">
        <f t="shared" si="175"/>
        <v>106.8</v>
      </c>
      <c r="Q1903" t="s">
        <v>8319</v>
      </c>
      <c r="R1903" t="s">
        <v>8348</v>
      </c>
      <c r="S1903" s="11">
        <f t="shared" si="176"/>
        <v>42116.54315972222</v>
      </c>
      <c r="T1903" s="11">
        <f t="shared" si="177"/>
        <v>42146.541666666672</v>
      </c>
      <c r="U1903" t="str">
        <f t="shared" si="178"/>
        <v>2015</v>
      </c>
      <c r="V1903" t="str">
        <f t="shared" si="179"/>
        <v>April</v>
      </c>
    </row>
    <row r="1904" spans="1:22" ht="75" x14ac:dyDescent="0.2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8023</v>
      </c>
      <c r="O1904">
        <f t="shared" si="174"/>
        <v>1.2</v>
      </c>
      <c r="P1904">
        <f t="shared" si="175"/>
        <v>4</v>
      </c>
      <c r="Q1904" t="s">
        <v>8319</v>
      </c>
      <c r="R1904" t="s">
        <v>8348</v>
      </c>
      <c r="S1904" s="11">
        <f t="shared" si="176"/>
        <v>42037.789895833332</v>
      </c>
      <c r="T1904" s="11">
        <f t="shared" si="177"/>
        <v>42067.789895833332</v>
      </c>
      <c r="U1904" t="str">
        <f t="shared" si="178"/>
        <v>2015</v>
      </c>
      <c r="V1904" t="str">
        <f t="shared" si="179"/>
        <v>February</v>
      </c>
    </row>
    <row r="1905" spans="1:22" ht="75" x14ac:dyDescent="0.2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8023</v>
      </c>
      <c r="O1905">
        <f t="shared" si="174"/>
        <v>46.6</v>
      </c>
      <c r="P1905">
        <f t="shared" si="175"/>
        <v>34.1</v>
      </c>
      <c r="Q1905" t="s">
        <v>8319</v>
      </c>
      <c r="R1905" t="s">
        <v>8348</v>
      </c>
      <c r="S1905" s="11">
        <f t="shared" si="176"/>
        <v>42702.770729166667</v>
      </c>
      <c r="T1905" s="11">
        <f t="shared" si="177"/>
        <v>42762.770729166667</v>
      </c>
      <c r="U1905" t="str">
        <f t="shared" si="178"/>
        <v>2016</v>
      </c>
      <c r="V1905" t="str">
        <f t="shared" si="179"/>
        <v>November</v>
      </c>
    </row>
    <row r="1906" spans="1:22" ht="75" x14ac:dyDescent="0.2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8023</v>
      </c>
      <c r="O1906">
        <f t="shared" si="174"/>
        <v>0.1</v>
      </c>
      <c r="P1906">
        <f t="shared" si="175"/>
        <v>25</v>
      </c>
      <c r="Q1906" t="s">
        <v>8319</v>
      </c>
      <c r="R1906" t="s">
        <v>8348</v>
      </c>
      <c r="S1906" s="11">
        <f t="shared" si="176"/>
        <v>42326.685428240744</v>
      </c>
      <c r="T1906" s="11">
        <f t="shared" si="177"/>
        <v>42371.685428240744</v>
      </c>
      <c r="U1906" t="str">
        <f t="shared" si="178"/>
        <v>2015</v>
      </c>
      <c r="V1906" t="str">
        <f t="shared" si="179"/>
        <v>November</v>
      </c>
    </row>
    <row r="1907" spans="1:22" ht="75" x14ac:dyDescent="0.2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8023</v>
      </c>
      <c r="O1907">
        <f t="shared" si="174"/>
        <v>0.17</v>
      </c>
      <c r="P1907">
        <f t="shared" si="175"/>
        <v>10.5</v>
      </c>
      <c r="Q1907" t="s">
        <v>8319</v>
      </c>
      <c r="R1907" t="s">
        <v>8348</v>
      </c>
      <c r="S1907" s="11">
        <f t="shared" si="176"/>
        <v>41859.925856481481</v>
      </c>
      <c r="T1907" s="11">
        <f t="shared" si="177"/>
        <v>41889.925856481481</v>
      </c>
      <c r="U1907" t="str">
        <f t="shared" si="178"/>
        <v>2014</v>
      </c>
      <c r="V1907" t="str">
        <f t="shared" si="179"/>
        <v>August</v>
      </c>
    </row>
    <row r="1908" spans="1:22" ht="75" x14ac:dyDescent="0.2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8023</v>
      </c>
      <c r="O1908">
        <f t="shared" si="174"/>
        <v>42.76</v>
      </c>
      <c r="P1908">
        <f t="shared" si="175"/>
        <v>215.96</v>
      </c>
      <c r="Q1908" t="s">
        <v>8319</v>
      </c>
      <c r="R1908" t="s">
        <v>8348</v>
      </c>
      <c r="S1908" s="11">
        <f t="shared" si="176"/>
        <v>42514.671099537038</v>
      </c>
      <c r="T1908" s="11">
        <f t="shared" si="177"/>
        <v>42544.671099537038</v>
      </c>
      <c r="U1908" t="str">
        <f t="shared" si="178"/>
        <v>2016</v>
      </c>
      <c r="V1908" t="str">
        <f t="shared" si="179"/>
        <v>May</v>
      </c>
    </row>
    <row r="1909" spans="1:22" ht="60" x14ac:dyDescent="0.2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8023</v>
      </c>
      <c r="O1909">
        <f t="shared" si="174"/>
        <v>0.28000000000000003</v>
      </c>
      <c r="P1909">
        <f t="shared" si="175"/>
        <v>21.25</v>
      </c>
      <c r="Q1909" t="s">
        <v>8319</v>
      </c>
      <c r="R1909" t="s">
        <v>8348</v>
      </c>
      <c r="S1909" s="11">
        <f t="shared" si="176"/>
        <v>41767.587094907409</v>
      </c>
      <c r="T1909" s="11">
        <f t="shared" si="177"/>
        <v>41782.587094907409</v>
      </c>
      <c r="U1909" t="str">
        <f t="shared" si="178"/>
        <v>2014</v>
      </c>
      <c r="V1909" t="str">
        <f t="shared" si="179"/>
        <v>May</v>
      </c>
    </row>
    <row r="1910" spans="1:22" ht="75" x14ac:dyDescent="0.2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8023</v>
      </c>
      <c r="O1910">
        <f t="shared" si="174"/>
        <v>1.73</v>
      </c>
      <c r="P1910">
        <f t="shared" si="175"/>
        <v>108.25</v>
      </c>
      <c r="Q1910" t="s">
        <v>8319</v>
      </c>
      <c r="R1910" t="s">
        <v>8348</v>
      </c>
      <c r="S1910" s="11">
        <f t="shared" si="176"/>
        <v>42703.917824074073</v>
      </c>
      <c r="T1910" s="11">
        <f t="shared" si="177"/>
        <v>42733.917824074073</v>
      </c>
      <c r="U1910" t="str">
        <f t="shared" si="178"/>
        <v>2016</v>
      </c>
      <c r="V1910" t="str">
        <f t="shared" si="179"/>
        <v>November</v>
      </c>
    </row>
    <row r="1911" spans="1:22" ht="75" x14ac:dyDescent="0.2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8023</v>
      </c>
      <c r="O1911">
        <f t="shared" si="174"/>
        <v>14.11</v>
      </c>
      <c r="P1911">
        <f t="shared" si="175"/>
        <v>129.97</v>
      </c>
      <c r="Q1911" t="s">
        <v>8319</v>
      </c>
      <c r="R1911" t="s">
        <v>8348</v>
      </c>
      <c r="S1911" s="11">
        <f t="shared" si="176"/>
        <v>41905.429155092592</v>
      </c>
      <c r="T1911" s="11">
        <f t="shared" si="177"/>
        <v>41935.429155092592</v>
      </c>
      <c r="U1911" t="str">
        <f t="shared" si="178"/>
        <v>2014</v>
      </c>
      <c r="V1911" t="str">
        <f t="shared" si="179"/>
        <v>September</v>
      </c>
    </row>
    <row r="1912" spans="1:22" ht="75" x14ac:dyDescent="0.2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8023</v>
      </c>
      <c r="O1912">
        <f t="shared" si="174"/>
        <v>39.4</v>
      </c>
      <c r="P1912">
        <f t="shared" si="175"/>
        <v>117.49</v>
      </c>
      <c r="Q1912" t="s">
        <v>8319</v>
      </c>
      <c r="R1912" t="s">
        <v>8348</v>
      </c>
      <c r="S1912" s="11">
        <f t="shared" si="176"/>
        <v>42264.963159722218</v>
      </c>
      <c r="T1912" s="11">
        <f t="shared" si="177"/>
        <v>42308.947916666672</v>
      </c>
      <c r="U1912" t="str">
        <f t="shared" si="178"/>
        <v>2015</v>
      </c>
      <c r="V1912" t="str">
        <f t="shared" si="179"/>
        <v>September</v>
      </c>
    </row>
    <row r="1913" spans="1:22" ht="75" x14ac:dyDescent="0.2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8023</v>
      </c>
      <c r="O1913">
        <f t="shared" si="174"/>
        <v>0.02</v>
      </c>
      <c r="P1913">
        <f t="shared" si="175"/>
        <v>10</v>
      </c>
      <c r="Q1913" t="s">
        <v>8319</v>
      </c>
      <c r="R1913" t="s">
        <v>8348</v>
      </c>
      <c r="S1913" s="11">
        <f t="shared" si="176"/>
        <v>41830.033958333333</v>
      </c>
      <c r="T1913" s="11">
        <f t="shared" si="177"/>
        <v>41860.033958333333</v>
      </c>
      <c r="U1913" t="str">
        <f t="shared" si="178"/>
        <v>2014</v>
      </c>
      <c r="V1913" t="str">
        <f t="shared" si="179"/>
        <v>July</v>
      </c>
    </row>
    <row r="1914" spans="1:22" ht="60" x14ac:dyDescent="0.2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8023</v>
      </c>
      <c r="O1914">
        <f t="shared" si="174"/>
        <v>59.3</v>
      </c>
      <c r="P1914">
        <f t="shared" si="175"/>
        <v>70.599999999999994</v>
      </c>
      <c r="Q1914" t="s">
        <v>8319</v>
      </c>
      <c r="R1914" t="s">
        <v>8348</v>
      </c>
      <c r="S1914" s="11">
        <f t="shared" si="176"/>
        <v>42129.226388888885</v>
      </c>
      <c r="T1914" s="11">
        <f t="shared" si="177"/>
        <v>42159.226388888885</v>
      </c>
      <c r="U1914" t="str">
        <f t="shared" si="178"/>
        <v>2015</v>
      </c>
      <c r="V1914" t="str">
        <f t="shared" si="179"/>
        <v>May</v>
      </c>
    </row>
    <row r="1915" spans="1:22" ht="60" x14ac:dyDescent="0.2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8023</v>
      </c>
      <c r="O1915">
        <f t="shared" si="174"/>
        <v>1.33</v>
      </c>
      <c r="P1915">
        <f t="shared" si="175"/>
        <v>24.5</v>
      </c>
      <c r="Q1915" t="s">
        <v>8319</v>
      </c>
      <c r="R1915" t="s">
        <v>8348</v>
      </c>
      <c r="S1915" s="11">
        <f t="shared" si="176"/>
        <v>41890.511319444442</v>
      </c>
      <c r="T1915" s="11">
        <f t="shared" si="177"/>
        <v>41920.511319444442</v>
      </c>
      <c r="U1915" t="str">
        <f t="shared" si="178"/>
        <v>2014</v>
      </c>
      <c r="V1915" t="str">
        <f t="shared" si="179"/>
        <v>September</v>
      </c>
    </row>
    <row r="1916" spans="1:22" ht="75" x14ac:dyDescent="0.2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8023</v>
      </c>
      <c r="O1916">
        <f t="shared" si="174"/>
        <v>9.01</v>
      </c>
      <c r="P1916">
        <f t="shared" si="175"/>
        <v>30</v>
      </c>
      <c r="Q1916" t="s">
        <v>8319</v>
      </c>
      <c r="R1916" t="s">
        <v>8348</v>
      </c>
      <c r="S1916" s="11">
        <f t="shared" si="176"/>
        <v>41929.174456018518</v>
      </c>
      <c r="T1916" s="11">
        <f t="shared" si="177"/>
        <v>41944.165972222225</v>
      </c>
      <c r="U1916" t="str">
        <f t="shared" si="178"/>
        <v>2014</v>
      </c>
      <c r="V1916" t="str">
        <f t="shared" si="179"/>
        <v>October</v>
      </c>
    </row>
    <row r="1917" spans="1:22" ht="75" x14ac:dyDescent="0.2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8023</v>
      </c>
      <c r="O1917">
        <f t="shared" si="174"/>
        <v>1.6</v>
      </c>
      <c r="P1917">
        <f t="shared" si="175"/>
        <v>2</v>
      </c>
      <c r="Q1917" t="s">
        <v>8319</v>
      </c>
      <c r="R1917" t="s">
        <v>8348</v>
      </c>
      <c r="S1917" s="11">
        <f t="shared" si="176"/>
        <v>41864.04886574074</v>
      </c>
      <c r="T1917" s="11">
        <f t="shared" si="177"/>
        <v>41884.04886574074</v>
      </c>
      <c r="U1917" t="str">
        <f t="shared" si="178"/>
        <v>2014</v>
      </c>
      <c r="V1917" t="str">
        <f t="shared" si="179"/>
        <v>August</v>
      </c>
    </row>
    <row r="1918" spans="1:22" ht="45" x14ac:dyDescent="0.2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8023</v>
      </c>
      <c r="O1918">
        <f t="shared" si="174"/>
        <v>0.51</v>
      </c>
      <c r="P1918">
        <f t="shared" si="175"/>
        <v>17</v>
      </c>
      <c r="Q1918" t="s">
        <v>8319</v>
      </c>
      <c r="R1918" t="s">
        <v>8348</v>
      </c>
      <c r="S1918" s="11">
        <f t="shared" si="176"/>
        <v>42656.717303240745</v>
      </c>
      <c r="T1918" s="11">
        <f t="shared" si="177"/>
        <v>42681.758969907409</v>
      </c>
      <c r="U1918" t="str">
        <f t="shared" si="178"/>
        <v>2016</v>
      </c>
      <c r="V1918" t="str">
        <f t="shared" si="179"/>
        <v>October</v>
      </c>
    </row>
    <row r="1919" spans="1:22" ht="75" x14ac:dyDescent="0.2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8023</v>
      </c>
      <c r="O1919">
        <f t="shared" si="174"/>
        <v>52.57</v>
      </c>
      <c r="P1919">
        <f t="shared" si="175"/>
        <v>2928.93</v>
      </c>
      <c r="Q1919" t="s">
        <v>8319</v>
      </c>
      <c r="R1919" t="s">
        <v>8348</v>
      </c>
      <c r="S1919" s="11">
        <f t="shared" si="176"/>
        <v>42746.270057870366</v>
      </c>
      <c r="T1919" s="11">
        <f t="shared" si="177"/>
        <v>42776.270057870366</v>
      </c>
      <c r="U1919" t="str">
        <f t="shared" si="178"/>
        <v>2017</v>
      </c>
      <c r="V1919" t="str">
        <f t="shared" si="179"/>
        <v>January</v>
      </c>
    </row>
    <row r="1920" spans="1:22" ht="75" x14ac:dyDescent="0.2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8023</v>
      </c>
      <c r="O1920">
        <f t="shared" si="174"/>
        <v>1.04</v>
      </c>
      <c r="P1920">
        <f t="shared" si="175"/>
        <v>28.89</v>
      </c>
      <c r="Q1920" t="s">
        <v>8319</v>
      </c>
      <c r="R1920" t="s">
        <v>8348</v>
      </c>
      <c r="S1920" s="11">
        <f t="shared" si="176"/>
        <v>41828.789942129632</v>
      </c>
      <c r="T1920" s="11">
        <f t="shared" si="177"/>
        <v>41863.789942129632</v>
      </c>
      <c r="U1920" t="str">
        <f t="shared" si="178"/>
        <v>2014</v>
      </c>
      <c r="V1920" t="str">
        <f t="shared" si="179"/>
        <v>July</v>
      </c>
    </row>
    <row r="1921" spans="1:22" ht="75" x14ac:dyDescent="0.2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8023</v>
      </c>
      <c r="O1921">
        <f t="shared" si="174"/>
        <v>47.4</v>
      </c>
      <c r="P1921">
        <f t="shared" si="175"/>
        <v>29.63</v>
      </c>
      <c r="Q1921" t="s">
        <v>8319</v>
      </c>
      <c r="R1921" t="s">
        <v>8348</v>
      </c>
      <c r="S1921" s="11">
        <f t="shared" si="176"/>
        <v>42113.875567129624</v>
      </c>
      <c r="T1921" s="11">
        <f t="shared" si="177"/>
        <v>42143.875567129624</v>
      </c>
      <c r="U1921" t="str">
        <f t="shared" si="178"/>
        <v>2015</v>
      </c>
      <c r="V1921" t="str">
        <f t="shared" si="179"/>
        <v>April</v>
      </c>
    </row>
    <row r="1922" spans="1:22" ht="60" x14ac:dyDescent="0.2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8023</v>
      </c>
      <c r="O1922">
        <f t="shared" si="174"/>
        <v>43.03</v>
      </c>
      <c r="P1922">
        <f t="shared" si="175"/>
        <v>40.98</v>
      </c>
      <c r="Q1922" t="s">
        <v>8319</v>
      </c>
      <c r="R1922" t="s">
        <v>8348</v>
      </c>
      <c r="S1922" s="11">
        <f t="shared" si="176"/>
        <v>42270.875706018516</v>
      </c>
      <c r="T1922" s="11">
        <f t="shared" si="177"/>
        <v>42298.958333333328</v>
      </c>
      <c r="U1922" t="str">
        <f t="shared" si="178"/>
        <v>2015</v>
      </c>
      <c r="V1922" t="str">
        <f t="shared" si="179"/>
        <v>September</v>
      </c>
    </row>
    <row r="1923" spans="1:22" ht="45" x14ac:dyDescent="0.2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8008</v>
      </c>
      <c r="O1923">
        <f t="shared" ref="O1923:O1986" si="180">ROUND((E1923/D1923)*100,2)</f>
        <v>136.80000000000001</v>
      </c>
      <c r="P1923">
        <f t="shared" ref="P1923:P1986" si="181">IF(L1923&gt;0,ROUND(E1923/L1923,2),0)</f>
        <v>54</v>
      </c>
      <c r="Q1923" t="s">
        <v>8325</v>
      </c>
      <c r="R1923" t="s">
        <v>8329</v>
      </c>
      <c r="S1923" s="11">
        <f t="shared" ref="S1923:S1986" si="182">(((J1923/60)/60)/24)+DATE(1970,1,1)</f>
        <v>41074.221562500003</v>
      </c>
      <c r="T1923" s="11">
        <f t="shared" ref="T1923:T1986" si="183">(((I1923/60)/60)/24)+DATE(1970,1,1)</f>
        <v>41104.221562500003</v>
      </c>
      <c r="U1923" t="str">
        <f t="shared" ref="U1923:U1986" si="184">TEXT(S1923,"yyyy")</f>
        <v>2012</v>
      </c>
      <c r="V1923" t="str">
        <f t="shared" ref="V1923:V1986" si="185">TEXT(S1923,"mmmm")</f>
        <v>June</v>
      </c>
    </row>
    <row r="1924" spans="1:22" ht="60" x14ac:dyDescent="0.2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8008</v>
      </c>
      <c r="O1924">
        <f t="shared" si="180"/>
        <v>115.55</v>
      </c>
      <c r="P1924">
        <f t="shared" si="181"/>
        <v>36.11</v>
      </c>
      <c r="Q1924" t="s">
        <v>8325</v>
      </c>
      <c r="R1924" t="s">
        <v>8329</v>
      </c>
      <c r="S1924" s="11">
        <f t="shared" si="182"/>
        <v>41590.255868055552</v>
      </c>
      <c r="T1924" s="11">
        <f t="shared" si="183"/>
        <v>41620.255868055552</v>
      </c>
      <c r="U1924" t="str">
        <f t="shared" si="184"/>
        <v>2013</v>
      </c>
      <c r="V1924" t="str">
        <f t="shared" si="185"/>
        <v>November</v>
      </c>
    </row>
    <row r="1925" spans="1:22" ht="60" x14ac:dyDescent="0.2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8008</v>
      </c>
      <c r="O1925">
        <f t="shared" si="180"/>
        <v>240.8</v>
      </c>
      <c r="P1925">
        <f t="shared" si="181"/>
        <v>23.15</v>
      </c>
      <c r="Q1925" t="s">
        <v>8325</v>
      </c>
      <c r="R1925" t="s">
        <v>8329</v>
      </c>
      <c r="S1925" s="11">
        <f t="shared" si="182"/>
        <v>40772.848749999997</v>
      </c>
      <c r="T1925" s="11">
        <f t="shared" si="183"/>
        <v>40813.207638888889</v>
      </c>
      <c r="U1925" t="str">
        <f t="shared" si="184"/>
        <v>2011</v>
      </c>
      <c r="V1925" t="str">
        <f t="shared" si="185"/>
        <v>August</v>
      </c>
    </row>
    <row r="1926" spans="1:22" ht="75" x14ac:dyDescent="0.2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8008</v>
      </c>
      <c r="O1926">
        <f t="shared" si="180"/>
        <v>114.4</v>
      </c>
      <c r="P1926">
        <f t="shared" si="181"/>
        <v>104</v>
      </c>
      <c r="Q1926" t="s">
        <v>8325</v>
      </c>
      <c r="R1926" t="s">
        <v>8329</v>
      </c>
      <c r="S1926" s="11">
        <f t="shared" si="182"/>
        <v>41626.761053240742</v>
      </c>
      <c r="T1926" s="11">
        <f t="shared" si="183"/>
        <v>41654.814583333333</v>
      </c>
      <c r="U1926" t="str">
        <f t="shared" si="184"/>
        <v>2013</v>
      </c>
      <c r="V1926" t="str">
        <f t="shared" si="185"/>
        <v>December</v>
      </c>
    </row>
    <row r="1927" spans="1:22" ht="60" x14ac:dyDescent="0.2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8008</v>
      </c>
      <c r="O1927">
        <f t="shared" si="180"/>
        <v>110.33</v>
      </c>
      <c r="P1927">
        <f t="shared" si="181"/>
        <v>31.83</v>
      </c>
      <c r="Q1927" t="s">
        <v>8325</v>
      </c>
      <c r="R1927" t="s">
        <v>8329</v>
      </c>
      <c r="S1927" s="11">
        <f t="shared" si="182"/>
        <v>41535.90148148148</v>
      </c>
      <c r="T1927" s="11">
        <f t="shared" si="183"/>
        <v>41558</v>
      </c>
      <c r="U1927" t="str">
        <f t="shared" si="184"/>
        <v>2013</v>
      </c>
      <c r="V1927" t="str">
        <f t="shared" si="185"/>
        <v>September</v>
      </c>
    </row>
    <row r="1928" spans="1:22" ht="75" x14ac:dyDescent="0.2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8008</v>
      </c>
      <c r="O1928">
        <f t="shared" si="180"/>
        <v>195.38</v>
      </c>
      <c r="P1928">
        <f t="shared" si="181"/>
        <v>27.39</v>
      </c>
      <c r="Q1928" t="s">
        <v>8325</v>
      </c>
      <c r="R1928" t="s">
        <v>8329</v>
      </c>
      <c r="S1928" s="11">
        <f t="shared" si="182"/>
        <v>40456.954351851848</v>
      </c>
      <c r="T1928" s="11">
        <f t="shared" si="183"/>
        <v>40484.018055555556</v>
      </c>
      <c r="U1928" t="str">
        <f t="shared" si="184"/>
        <v>2010</v>
      </c>
      <c r="V1928" t="str">
        <f t="shared" si="185"/>
        <v>October</v>
      </c>
    </row>
    <row r="1929" spans="1:22" ht="45" x14ac:dyDescent="0.2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8008</v>
      </c>
      <c r="O1929">
        <f t="shared" si="180"/>
        <v>103.33</v>
      </c>
      <c r="P1929">
        <f t="shared" si="181"/>
        <v>56.36</v>
      </c>
      <c r="Q1929" t="s">
        <v>8325</v>
      </c>
      <c r="R1929" t="s">
        <v>8329</v>
      </c>
      <c r="S1929" s="11">
        <f t="shared" si="182"/>
        <v>40960.861562500002</v>
      </c>
      <c r="T1929" s="11">
        <f t="shared" si="183"/>
        <v>40976.207638888889</v>
      </c>
      <c r="U1929" t="str">
        <f t="shared" si="184"/>
        <v>2012</v>
      </c>
      <c r="V1929" t="str">
        <f t="shared" si="185"/>
        <v>February</v>
      </c>
    </row>
    <row r="1930" spans="1:22" ht="75" x14ac:dyDescent="0.2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8008</v>
      </c>
      <c r="O1930">
        <f t="shared" si="180"/>
        <v>103.14</v>
      </c>
      <c r="P1930">
        <f t="shared" si="181"/>
        <v>77.349999999999994</v>
      </c>
      <c r="Q1930" t="s">
        <v>8325</v>
      </c>
      <c r="R1930" t="s">
        <v>8329</v>
      </c>
      <c r="S1930" s="11">
        <f t="shared" si="182"/>
        <v>41371.648078703707</v>
      </c>
      <c r="T1930" s="11">
        <f t="shared" si="183"/>
        <v>41401.648078703707</v>
      </c>
      <c r="U1930" t="str">
        <f t="shared" si="184"/>
        <v>2013</v>
      </c>
      <c r="V1930" t="str">
        <f t="shared" si="185"/>
        <v>April</v>
      </c>
    </row>
    <row r="1931" spans="1:22" ht="60" x14ac:dyDescent="0.2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8008</v>
      </c>
      <c r="O1931">
        <f t="shared" si="180"/>
        <v>100.31</v>
      </c>
      <c r="P1931">
        <f t="shared" si="181"/>
        <v>42.8</v>
      </c>
      <c r="Q1931" t="s">
        <v>8325</v>
      </c>
      <c r="R1931" t="s">
        <v>8329</v>
      </c>
      <c r="S1931" s="11">
        <f t="shared" si="182"/>
        <v>40687.021597222221</v>
      </c>
      <c r="T1931" s="11">
        <f t="shared" si="183"/>
        <v>40729.021597222221</v>
      </c>
      <c r="U1931" t="str">
        <f t="shared" si="184"/>
        <v>2011</v>
      </c>
      <c r="V1931" t="str">
        <f t="shared" si="185"/>
        <v>May</v>
      </c>
    </row>
    <row r="1932" spans="1:22" ht="60" x14ac:dyDescent="0.2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8008</v>
      </c>
      <c r="O1932">
        <f t="shared" si="180"/>
        <v>127</v>
      </c>
      <c r="P1932">
        <f t="shared" si="181"/>
        <v>48.85</v>
      </c>
      <c r="Q1932" t="s">
        <v>8325</v>
      </c>
      <c r="R1932" t="s">
        <v>8329</v>
      </c>
      <c r="S1932" s="11">
        <f t="shared" si="182"/>
        <v>41402.558819444443</v>
      </c>
      <c r="T1932" s="11">
        <f t="shared" si="183"/>
        <v>41462.558819444443</v>
      </c>
      <c r="U1932" t="str">
        <f t="shared" si="184"/>
        <v>2013</v>
      </c>
      <c r="V1932" t="str">
        <f t="shared" si="185"/>
        <v>May</v>
      </c>
    </row>
    <row r="1933" spans="1:22" ht="45" x14ac:dyDescent="0.2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8008</v>
      </c>
      <c r="O1933">
        <f t="shared" si="180"/>
        <v>120.6</v>
      </c>
      <c r="P1933">
        <f t="shared" si="181"/>
        <v>48.24</v>
      </c>
      <c r="Q1933" t="s">
        <v>8325</v>
      </c>
      <c r="R1933" t="s">
        <v>8329</v>
      </c>
      <c r="S1933" s="11">
        <f t="shared" si="182"/>
        <v>41037.892465277779</v>
      </c>
      <c r="T1933" s="11">
        <f t="shared" si="183"/>
        <v>41051.145833333336</v>
      </c>
      <c r="U1933" t="str">
        <f t="shared" si="184"/>
        <v>2012</v>
      </c>
      <c r="V1933" t="str">
        <f t="shared" si="185"/>
        <v>May</v>
      </c>
    </row>
    <row r="1934" spans="1:22" ht="75" x14ac:dyDescent="0.2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8008</v>
      </c>
      <c r="O1934">
        <f t="shared" si="180"/>
        <v>106.99</v>
      </c>
      <c r="P1934">
        <f t="shared" si="181"/>
        <v>70.209999999999994</v>
      </c>
      <c r="Q1934" t="s">
        <v>8325</v>
      </c>
      <c r="R1934" t="s">
        <v>8329</v>
      </c>
      <c r="S1934" s="11">
        <f t="shared" si="182"/>
        <v>40911.809872685182</v>
      </c>
      <c r="T1934" s="11">
        <f t="shared" si="183"/>
        <v>40932.809872685182</v>
      </c>
      <c r="U1934" t="str">
        <f t="shared" si="184"/>
        <v>2012</v>
      </c>
      <c r="V1934" t="str">
        <f t="shared" si="185"/>
        <v>January</v>
      </c>
    </row>
    <row r="1935" spans="1:22" ht="75" x14ac:dyDescent="0.2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8008</v>
      </c>
      <c r="O1935">
        <f t="shared" si="180"/>
        <v>172.43</v>
      </c>
      <c r="P1935">
        <f t="shared" si="181"/>
        <v>94.05</v>
      </c>
      <c r="Q1935" t="s">
        <v>8325</v>
      </c>
      <c r="R1935" t="s">
        <v>8329</v>
      </c>
      <c r="S1935" s="11">
        <f t="shared" si="182"/>
        <v>41879.130868055552</v>
      </c>
      <c r="T1935" s="11">
        <f t="shared" si="183"/>
        <v>41909.130868055552</v>
      </c>
      <c r="U1935" t="str">
        <f t="shared" si="184"/>
        <v>2014</v>
      </c>
      <c r="V1935" t="str">
        <f t="shared" si="185"/>
        <v>August</v>
      </c>
    </row>
    <row r="1936" spans="1:22" ht="75" x14ac:dyDescent="0.2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8008</v>
      </c>
      <c r="O1936">
        <f t="shared" si="180"/>
        <v>123.62</v>
      </c>
      <c r="P1936">
        <f t="shared" si="181"/>
        <v>80.27</v>
      </c>
      <c r="Q1936" t="s">
        <v>8325</v>
      </c>
      <c r="R1936" t="s">
        <v>8329</v>
      </c>
      <c r="S1936" s="11">
        <f t="shared" si="182"/>
        <v>40865.867141203707</v>
      </c>
      <c r="T1936" s="11">
        <f t="shared" si="183"/>
        <v>40902.208333333336</v>
      </c>
      <c r="U1936" t="str">
        <f t="shared" si="184"/>
        <v>2011</v>
      </c>
      <c r="V1936" t="str">
        <f t="shared" si="185"/>
        <v>November</v>
      </c>
    </row>
    <row r="1937" spans="1:22" ht="75" x14ac:dyDescent="0.2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8008</v>
      </c>
      <c r="O1937">
        <f t="shared" si="180"/>
        <v>108.4</v>
      </c>
      <c r="P1937">
        <f t="shared" si="181"/>
        <v>54.2</v>
      </c>
      <c r="Q1937" t="s">
        <v>8325</v>
      </c>
      <c r="R1937" t="s">
        <v>8329</v>
      </c>
      <c r="S1937" s="11">
        <f t="shared" si="182"/>
        <v>41773.932534722226</v>
      </c>
      <c r="T1937" s="11">
        <f t="shared" si="183"/>
        <v>41811.207638888889</v>
      </c>
      <c r="U1937" t="str">
        <f t="shared" si="184"/>
        <v>2014</v>
      </c>
      <c r="V1937" t="str">
        <f t="shared" si="185"/>
        <v>May</v>
      </c>
    </row>
    <row r="1938" spans="1:22" ht="75" x14ac:dyDescent="0.2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8008</v>
      </c>
      <c r="O1938">
        <f t="shared" si="180"/>
        <v>116.52</v>
      </c>
      <c r="P1938">
        <f t="shared" si="181"/>
        <v>60.27</v>
      </c>
      <c r="Q1938" t="s">
        <v>8325</v>
      </c>
      <c r="R1938" t="s">
        <v>8329</v>
      </c>
      <c r="S1938" s="11">
        <f t="shared" si="182"/>
        <v>40852.889699074076</v>
      </c>
      <c r="T1938" s="11">
        <f t="shared" si="183"/>
        <v>40883.249305555553</v>
      </c>
      <c r="U1938" t="str">
        <f t="shared" si="184"/>
        <v>2011</v>
      </c>
      <c r="V1938" t="str">
        <f t="shared" si="185"/>
        <v>November</v>
      </c>
    </row>
    <row r="1939" spans="1:22" ht="60" x14ac:dyDescent="0.2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8008</v>
      </c>
      <c r="O1939">
        <f t="shared" si="180"/>
        <v>187.25</v>
      </c>
      <c r="P1939">
        <f t="shared" si="181"/>
        <v>38.74</v>
      </c>
      <c r="Q1939" t="s">
        <v>8325</v>
      </c>
      <c r="R1939" t="s">
        <v>8329</v>
      </c>
      <c r="S1939" s="11">
        <f t="shared" si="182"/>
        <v>41059.118993055556</v>
      </c>
      <c r="T1939" s="11">
        <f t="shared" si="183"/>
        <v>41075.165972222225</v>
      </c>
      <c r="U1939" t="str">
        <f t="shared" si="184"/>
        <v>2012</v>
      </c>
      <c r="V1939" t="str">
        <f t="shared" si="185"/>
        <v>May</v>
      </c>
    </row>
    <row r="1940" spans="1:22" ht="75" x14ac:dyDescent="0.2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8008</v>
      </c>
      <c r="O1940">
        <f t="shared" si="180"/>
        <v>115.93</v>
      </c>
      <c r="P1940">
        <f t="shared" si="181"/>
        <v>152.54</v>
      </c>
      <c r="Q1940" t="s">
        <v>8325</v>
      </c>
      <c r="R1940" t="s">
        <v>8329</v>
      </c>
      <c r="S1940" s="11">
        <f t="shared" si="182"/>
        <v>41426.259618055556</v>
      </c>
      <c r="T1940" s="11">
        <f t="shared" si="183"/>
        <v>41457.208333333336</v>
      </c>
      <c r="U1940" t="str">
        <f t="shared" si="184"/>
        <v>2013</v>
      </c>
      <c r="V1940" t="str">
        <f t="shared" si="185"/>
        <v>June</v>
      </c>
    </row>
    <row r="1941" spans="1:22" ht="75" x14ac:dyDescent="0.2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8008</v>
      </c>
      <c r="O1941">
        <f t="shared" si="180"/>
        <v>110.7</v>
      </c>
      <c r="P1941">
        <f t="shared" si="181"/>
        <v>115.31</v>
      </c>
      <c r="Q1941" t="s">
        <v>8325</v>
      </c>
      <c r="R1941" t="s">
        <v>8329</v>
      </c>
      <c r="S1941" s="11">
        <f t="shared" si="182"/>
        <v>41313.985046296293</v>
      </c>
      <c r="T1941" s="11">
        <f t="shared" si="183"/>
        <v>41343.943379629629</v>
      </c>
      <c r="U1941" t="str">
        <f t="shared" si="184"/>
        <v>2013</v>
      </c>
      <c r="V1941" t="str">
        <f t="shared" si="185"/>
        <v>February</v>
      </c>
    </row>
    <row r="1942" spans="1:22" ht="60" x14ac:dyDescent="0.2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8008</v>
      </c>
      <c r="O1942">
        <f t="shared" si="180"/>
        <v>170.92</v>
      </c>
      <c r="P1942">
        <f t="shared" si="181"/>
        <v>35.840000000000003</v>
      </c>
      <c r="Q1942" t="s">
        <v>8325</v>
      </c>
      <c r="R1942" t="s">
        <v>8329</v>
      </c>
      <c r="S1942" s="11">
        <f t="shared" si="182"/>
        <v>40670.507326388892</v>
      </c>
      <c r="T1942" s="11">
        <f t="shared" si="183"/>
        <v>40709.165972222225</v>
      </c>
      <c r="U1942" t="str">
        <f t="shared" si="184"/>
        <v>2011</v>
      </c>
      <c r="V1942" t="str">
        <f t="shared" si="185"/>
        <v>May</v>
      </c>
    </row>
    <row r="1943" spans="1:22" ht="75" x14ac:dyDescent="0.2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8024</v>
      </c>
      <c r="O1943">
        <f t="shared" si="180"/>
        <v>126.12</v>
      </c>
      <c r="P1943">
        <f t="shared" si="181"/>
        <v>64.569999999999993</v>
      </c>
      <c r="Q1943" t="s">
        <v>8319</v>
      </c>
      <c r="R1943" t="s">
        <v>8349</v>
      </c>
      <c r="S1943" s="11">
        <f t="shared" si="182"/>
        <v>41744.290868055556</v>
      </c>
      <c r="T1943" s="11">
        <f t="shared" si="183"/>
        <v>41774.290868055556</v>
      </c>
      <c r="U1943" t="str">
        <f t="shared" si="184"/>
        <v>2014</v>
      </c>
      <c r="V1943" t="str">
        <f t="shared" si="185"/>
        <v>April</v>
      </c>
    </row>
    <row r="1944" spans="1:22" ht="75" x14ac:dyDescent="0.2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8024</v>
      </c>
      <c r="O1944">
        <f t="shared" si="180"/>
        <v>138.44</v>
      </c>
      <c r="P1944">
        <f t="shared" si="181"/>
        <v>87.44</v>
      </c>
      <c r="Q1944" t="s">
        <v>8319</v>
      </c>
      <c r="R1944" t="s">
        <v>8349</v>
      </c>
      <c r="S1944" s="11">
        <f t="shared" si="182"/>
        <v>40638.828009259261</v>
      </c>
      <c r="T1944" s="11">
        <f t="shared" si="183"/>
        <v>40728.828009259261</v>
      </c>
      <c r="U1944" t="str">
        <f t="shared" si="184"/>
        <v>2011</v>
      </c>
      <c r="V1944" t="str">
        <f t="shared" si="185"/>
        <v>April</v>
      </c>
    </row>
    <row r="1945" spans="1:22" ht="60" x14ac:dyDescent="0.2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8024</v>
      </c>
      <c r="O1945">
        <f t="shared" si="180"/>
        <v>1705.25</v>
      </c>
      <c r="P1945">
        <f t="shared" si="181"/>
        <v>68.819999999999993</v>
      </c>
      <c r="Q1945" t="s">
        <v>8319</v>
      </c>
      <c r="R1945" t="s">
        <v>8349</v>
      </c>
      <c r="S1945" s="11">
        <f t="shared" si="182"/>
        <v>42548.269861111112</v>
      </c>
      <c r="T1945" s="11">
        <f t="shared" si="183"/>
        <v>42593.269861111112</v>
      </c>
      <c r="U1945" t="str">
        <f t="shared" si="184"/>
        <v>2016</v>
      </c>
      <c r="V1945" t="str">
        <f t="shared" si="185"/>
        <v>June</v>
      </c>
    </row>
    <row r="1946" spans="1:22" ht="75" x14ac:dyDescent="0.2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8024</v>
      </c>
      <c r="O1946">
        <f t="shared" si="180"/>
        <v>788.06</v>
      </c>
      <c r="P1946">
        <f t="shared" si="181"/>
        <v>176.2</v>
      </c>
      <c r="Q1946" t="s">
        <v>8319</v>
      </c>
      <c r="R1946" t="s">
        <v>8349</v>
      </c>
      <c r="S1946" s="11">
        <f t="shared" si="182"/>
        <v>41730.584374999999</v>
      </c>
      <c r="T1946" s="11">
        <f t="shared" si="183"/>
        <v>41760.584374999999</v>
      </c>
      <c r="U1946" t="str">
        <f t="shared" si="184"/>
        <v>2014</v>
      </c>
      <c r="V1946" t="str">
        <f t="shared" si="185"/>
        <v>April</v>
      </c>
    </row>
    <row r="1947" spans="1:22" ht="75" x14ac:dyDescent="0.2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8024</v>
      </c>
      <c r="O1947">
        <f t="shared" si="180"/>
        <v>348.02</v>
      </c>
      <c r="P1947">
        <f t="shared" si="181"/>
        <v>511.79</v>
      </c>
      <c r="Q1947" t="s">
        <v>8319</v>
      </c>
      <c r="R1947" t="s">
        <v>8349</v>
      </c>
      <c r="S1947" s="11">
        <f t="shared" si="182"/>
        <v>42157.251828703709</v>
      </c>
      <c r="T1947" s="11">
        <f t="shared" si="183"/>
        <v>42197.251828703709</v>
      </c>
      <c r="U1947" t="str">
        <f t="shared" si="184"/>
        <v>2015</v>
      </c>
      <c r="V1947" t="str">
        <f t="shared" si="185"/>
        <v>June</v>
      </c>
    </row>
    <row r="1948" spans="1:22" ht="90" x14ac:dyDescent="0.2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8024</v>
      </c>
      <c r="O1948">
        <f t="shared" si="180"/>
        <v>149.75</v>
      </c>
      <c r="P1948">
        <f t="shared" si="181"/>
        <v>160.44</v>
      </c>
      <c r="Q1948" t="s">
        <v>8319</v>
      </c>
      <c r="R1948" t="s">
        <v>8349</v>
      </c>
      <c r="S1948" s="11">
        <f t="shared" si="182"/>
        <v>41689.150011574071</v>
      </c>
      <c r="T1948" s="11">
        <f t="shared" si="183"/>
        <v>41749.108344907407</v>
      </c>
      <c r="U1948" t="str">
        <f t="shared" si="184"/>
        <v>2014</v>
      </c>
      <c r="V1948" t="str">
        <f t="shared" si="185"/>
        <v>February</v>
      </c>
    </row>
    <row r="1949" spans="1:22" ht="75" x14ac:dyDescent="0.2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8024</v>
      </c>
      <c r="O1949">
        <f t="shared" si="180"/>
        <v>100.63</v>
      </c>
      <c r="P1949">
        <f t="shared" si="181"/>
        <v>35</v>
      </c>
      <c r="Q1949" t="s">
        <v>8319</v>
      </c>
      <c r="R1949" t="s">
        <v>8349</v>
      </c>
      <c r="S1949" s="11">
        <f t="shared" si="182"/>
        <v>40102.918055555558</v>
      </c>
      <c r="T1949" s="11">
        <f t="shared" si="183"/>
        <v>40140.249305555553</v>
      </c>
      <c r="U1949" t="str">
        <f t="shared" si="184"/>
        <v>2009</v>
      </c>
      <c r="V1949" t="str">
        <f t="shared" si="185"/>
        <v>October</v>
      </c>
    </row>
    <row r="1950" spans="1:22" ht="60" x14ac:dyDescent="0.2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8024</v>
      </c>
      <c r="O1950">
        <f t="shared" si="180"/>
        <v>800.21</v>
      </c>
      <c r="P1950">
        <f t="shared" si="181"/>
        <v>188.51</v>
      </c>
      <c r="Q1950" t="s">
        <v>8319</v>
      </c>
      <c r="R1950" t="s">
        <v>8349</v>
      </c>
      <c r="S1950" s="11">
        <f t="shared" si="182"/>
        <v>42473.604270833333</v>
      </c>
      <c r="T1950" s="11">
        <f t="shared" si="183"/>
        <v>42527.709722222222</v>
      </c>
      <c r="U1950" t="str">
        <f t="shared" si="184"/>
        <v>2016</v>
      </c>
      <c r="V1950" t="str">
        <f t="shared" si="185"/>
        <v>April</v>
      </c>
    </row>
    <row r="1951" spans="1:22" ht="60" x14ac:dyDescent="0.2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8024</v>
      </c>
      <c r="O1951">
        <f t="shared" si="180"/>
        <v>106</v>
      </c>
      <c r="P1951">
        <f t="shared" si="181"/>
        <v>56.2</v>
      </c>
      <c r="Q1951" t="s">
        <v>8319</v>
      </c>
      <c r="R1951" t="s">
        <v>8349</v>
      </c>
      <c r="S1951" s="11">
        <f t="shared" si="182"/>
        <v>41800.423043981478</v>
      </c>
      <c r="T1951" s="11">
        <f t="shared" si="183"/>
        <v>41830.423043981478</v>
      </c>
      <c r="U1951" t="str">
        <f t="shared" si="184"/>
        <v>2014</v>
      </c>
      <c r="V1951" t="str">
        <f t="shared" si="185"/>
        <v>June</v>
      </c>
    </row>
    <row r="1952" spans="1:22" ht="75" x14ac:dyDescent="0.2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8024</v>
      </c>
      <c r="O1952">
        <f t="shared" si="180"/>
        <v>200.52</v>
      </c>
      <c r="P1952">
        <f t="shared" si="181"/>
        <v>51.31</v>
      </c>
      <c r="Q1952" t="s">
        <v>8319</v>
      </c>
      <c r="R1952" t="s">
        <v>8349</v>
      </c>
      <c r="S1952" s="11">
        <f t="shared" si="182"/>
        <v>40624.181400462963</v>
      </c>
      <c r="T1952" s="11">
        <f t="shared" si="183"/>
        <v>40655.181400462963</v>
      </c>
      <c r="U1952" t="str">
        <f t="shared" si="184"/>
        <v>2011</v>
      </c>
      <c r="V1952" t="str">
        <f t="shared" si="185"/>
        <v>March</v>
      </c>
    </row>
    <row r="1953" spans="1:22" ht="75" x14ac:dyDescent="0.2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8024</v>
      </c>
      <c r="O1953">
        <f t="shared" si="180"/>
        <v>212.44</v>
      </c>
      <c r="P1953">
        <f t="shared" si="181"/>
        <v>127.36</v>
      </c>
      <c r="Q1953" t="s">
        <v>8319</v>
      </c>
      <c r="R1953" t="s">
        <v>8349</v>
      </c>
      <c r="S1953" s="11">
        <f t="shared" si="182"/>
        <v>42651.420567129629</v>
      </c>
      <c r="T1953" s="11">
        <f t="shared" si="183"/>
        <v>42681.462233796294</v>
      </c>
      <c r="U1953" t="str">
        <f t="shared" si="184"/>
        <v>2016</v>
      </c>
      <c r="V1953" t="str">
        <f t="shared" si="185"/>
        <v>October</v>
      </c>
    </row>
    <row r="1954" spans="1:22" ht="75" x14ac:dyDescent="0.2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8024</v>
      </c>
      <c r="O1954">
        <f t="shared" si="180"/>
        <v>198.47</v>
      </c>
      <c r="P1954">
        <f t="shared" si="181"/>
        <v>101.86</v>
      </c>
      <c r="Q1954" t="s">
        <v>8319</v>
      </c>
      <c r="R1954" t="s">
        <v>8349</v>
      </c>
      <c r="S1954" s="11">
        <f t="shared" si="182"/>
        <v>41526.60665509259</v>
      </c>
      <c r="T1954" s="11">
        <f t="shared" si="183"/>
        <v>41563.60665509259</v>
      </c>
      <c r="U1954" t="str">
        <f t="shared" si="184"/>
        <v>2013</v>
      </c>
      <c r="V1954" t="str">
        <f t="shared" si="185"/>
        <v>September</v>
      </c>
    </row>
    <row r="1955" spans="1:22" ht="60" x14ac:dyDescent="0.2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8024</v>
      </c>
      <c r="O1955">
        <f t="shared" si="180"/>
        <v>225.95</v>
      </c>
      <c r="P1955">
        <f t="shared" si="181"/>
        <v>230.56</v>
      </c>
      <c r="Q1955" t="s">
        <v>8319</v>
      </c>
      <c r="R1955" t="s">
        <v>8349</v>
      </c>
      <c r="S1955" s="11">
        <f t="shared" si="182"/>
        <v>40941.199826388889</v>
      </c>
      <c r="T1955" s="11">
        <f t="shared" si="183"/>
        <v>40970.125</v>
      </c>
      <c r="U1955" t="str">
        <f t="shared" si="184"/>
        <v>2012</v>
      </c>
      <c r="V1955" t="str">
        <f t="shared" si="185"/>
        <v>February</v>
      </c>
    </row>
    <row r="1956" spans="1:22" ht="45" x14ac:dyDescent="0.2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8024</v>
      </c>
      <c r="O1956">
        <f t="shared" si="180"/>
        <v>698.95</v>
      </c>
      <c r="P1956">
        <f t="shared" si="181"/>
        <v>842.11</v>
      </c>
      <c r="Q1956" t="s">
        <v>8319</v>
      </c>
      <c r="R1956" t="s">
        <v>8349</v>
      </c>
      <c r="S1956" s="11">
        <f t="shared" si="182"/>
        <v>42394.580740740741</v>
      </c>
      <c r="T1956" s="11">
        <f t="shared" si="183"/>
        <v>42441.208333333328</v>
      </c>
      <c r="U1956" t="str">
        <f t="shared" si="184"/>
        <v>2016</v>
      </c>
      <c r="V1956" t="str">
        <f t="shared" si="185"/>
        <v>January</v>
      </c>
    </row>
    <row r="1957" spans="1:22" ht="75" x14ac:dyDescent="0.2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8024</v>
      </c>
      <c r="O1957">
        <f t="shared" si="180"/>
        <v>398.6</v>
      </c>
      <c r="P1957">
        <f t="shared" si="181"/>
        <v>577.28</v>
      </c>
      <c r="Q1957" t="s">
        <v>8319</v>
      </c>
      <c r="R1957" t="s">
        <v>8349</v>
      </c>
      <c r="S1957" s="11">
        <f t="shared" si="182"/>
        <v>41020.271770833337</v>
      </c>
      <c r="T1957" s="11">
        <f t="shared" si="183"/>
        <v>41052.791666666664</v>
      </c>
      <c r="U1957" t="str">
        <f t="shared" si="184"/>
        <v>2012</v>
      </c>
      <c r="V1957" t="str">
        <f t="shared" si="185"/>
        <v>April</v>
      </c>
    </row>
    <row r="1958" spans="1:22" ht="75" x14ac:dyDescent="0.2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8024</v>
      </c>
      <c r="O1958">
        <f t="shared" si="180"/>
        <v>294.02999999999997</v>
      </c>
      <c r="P1958">
        <f t="shared" si="181"/>
        <v>483.34</v>
      </c>
      <c r="Q1958" t="s">
        <v>8319</v>
      </c>
      <c r="R1958" t="s">
        <v>8349</v>
      </c>
      <c r="S1958" s="11">
        <f t="shared" si="182"/>
        <v>42067.923668981486</v>
      </c>
      <c r="T1958" s="11">
        <f t="shared" si="183"/>
        <v>42112.882002314815</v>
      </c>
      <c r="U1958" t="str">
        <f t="shared" si="184"/>
        <v>2015</v>
      </c>
      <c r="V1958" t="str">
        <f t="shared" si="185"/>
        <v>March</v>
      </c>
    </row>
    <row r="1959" spans="1:22" ht="45" x14ac:dyDescent="0.2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8024</v>
      </c>
      <c r="O1959">
        <f t="shared" si="180"/>
        <v>167.5</v>
      </c>
      <c r="P1959">
        <f t="shared" si="181"/>
        <v>76.14</v>
      </c>
      <c r="Q1959" t="s">
        <v>8319</v>
      </c>
      <c r="R1959" t="s">
        <v>8349</v>
      </c>
      <c r="S1959" s="11">
        <f t="shared" si="182"/>
        <v>41179.098530092589</v>
      </c>
      <c r="T1959" s="11">
        <f t="shared" si="183"/>
        <v>41209.098530092589</v>
      </c>
      <c r="U1959" t="str">
        <f t="shared" si="184"/>
        <v>2012</v>
      </c>
      <c r="V1959" t="str">
        <f t="shared" si="185"/>
        <v>September</v>
      </c>
    </row>
    <row r="1960" spans="1:22" ht="75" x14ac:dyDescent="0.2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8024</v>
      </c>
      <c r="O1960">
        <f t="shared" si="180"/>
        <v>1435.57</v>
      </c>
      <c r="P1960">
        <f t="shared" si="181"/>
        <v>74.11</v>
      </c>
      <c r="Q1960" t="s">
        <v>8319</v>
      </c>
      <c r="R1960" t="s">
        <v>8349</v>
      </c>
      <c r="S1960" s="11">
        <f t="shared" si="182"/>
        <v>41326.987974537034</v>
      </c>
      <c r="T1960" s="11">
        <f t="shared" si="183"/>
        <v>41356.94630787037</v>
      </c>
      <c r="U1960" t="str">
        <f t="shared" si="184"/>
        <v>2013</v>
      </c>
      <c r="V1960" t="str">
        <f t="shared" si="185"/>
        <v>February</v>
      </c>
    </row>
    <row r="1961" spans="1:22" ht="75" x14ac:dyDescent="0.2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8024</v>
      </c>
      <c r="O1961">
        <f t="shared" si="180"/>
        <v>156.72999999999999</v>
      </c>
      <c r="P1961">
        <f t="shared" si="181"/>
        <v>36.97</v>
      </c>
      <c r="Q1961" t="s">
        <v>8319</v>
      </c>
      <c r="R1961" t="s">
        <v>8349</v>
      </c>
      <c r="S1961" s="11">
        <f t="shared" si="182"/>
        <v>41871.845601851855</v>
      </c>
      <c r="T1961" s="11">
        <f t="shared" si="183"/>
        <v>41913</v>
      </c>
      <c r="U1961" t="str">
        <f t="shared" si="184"/>
        <v>2014</v>
      </c>
      <c r="V1961" t="str">
        <f t="shared" si="185"/>
        <v>August</v>
      </c>
    </row>
    <row r="1962" spans="1:22" ht="75" x14ac:dyDescent="0.2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8024</v>
      </c>
      <c r="O1962">
        <f t="shared" si="180"/>
        <v>117.9</v>
      </c>
      <c r="P1962">
        <f t="shared" si="181"/>
        <v>2500.9699999999998</v>
      </c>
      <c r="Q1962" t="s">
        <v>8319</v>
      </c>
      <c r="R1962" t="s">
        <v>8349</v>
      </c>
      <c r="S1962" s="11">
        <f t="shared" si="182"/>
        <v>41964.362743055557</v>
      </c>
      <c r="T1962" s="11">
        <f t="shared" si="183"/>
        <v>41994.362743055557</v>
      </c>
      <c r="U1962" t="str">
        <f t="shared" si="184"/>
        <v>2014</v>
      </c>
      <c r="V1962" t="str">
        <f t="shared" si="185"/>
        <v>November</v>
      </c>
    </row>
    <row r="1963" spans="1:22" ht="60" x14ac:dyDescent="0.2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8024</v>
      </c>
      <c r="O1963">
        <f t="shared" si="180"/>
        <v>1105.3800000000001</v>
      </c>
      <c r="P1963">
        <f t="shared" si="181"/>
        <v>67.69</v>
      </c>
      <c r="Q1963" t="s">
        <v>8319</v>
      </c>
      <c r="R1963" t="s">
        <v>8349</v>
      </c>
      <c r="S1963" s="11">
        <f t="shared" si="182"/>
        <v>41148.194641203707</v>
      </c>
      <c r="T1963" s="11">
        <f t="shared" si="183"/>
        <v>41188.165972222225</v>
      </c>
      <c r="U1963" t="str">
        <f t="shared" si="184"/>
        <v>2012</v>
      </c>
      <c r="V1963" t="str">
        <f t="shared" si="185"/>
        <v>August</v>
      </c>
    </row>
    <row r="1964" spans="1:22" ht="75" x14ac:dyDescent="0.2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8024</v>
      </c>
      <c r="O1964">
        <f t="shared" si="180"/>
        <v>192.93</v>
      </c>
      <c r="P1964">
        <f t="shared" si="181"/>
        <v>63.05</v>
      </c>
      <c r="Q1964" t="s">
        <v>8319</v>
      </c>
      <c r="R1964" t="s">
        <v>8349</v>
      </c>
      <c r="S1964" s="11">
        <f t="shared" si="182"/>
        <v>41742.780509259261</v>
      </c>
      <c r="T1964" s="11">
        <f t="shared" si="183"/>
        <v>41772.780509259261</v>
      </c>
      <c r="U1964" t="str">
        <f t="shared" si="184"/>
        <v>2014</v>
      </c>
      <c r="V1964" t="str">
        <f t="shared" si="185"/>
        <v>April</v>
      </c>
    </row>
    <row r="1965" spans="1:22" ht="75" x14ac:dyDescent="0.2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8024</v>
      </c>
      <c r="O1965">
        <f t="shared" si="180"/>
        <v>126.88</v>
      </c>
      <c r="P1965">
        <f t="shared" si="181"/>
        <v>117.6</v>
      </c>
      <c r="Q1965" t="s">
        <v>8319</v>
      </c>
      <c r="R1965" t="s">
        <v>8349</v>
      </c>
      <c r="S1965" s="11">
        <f t="shared" si="182"/>
        <v>41863.429791666669</v>
      </c>
      <c r="T1965" s="11">
        <f t="shared" si="183"/>
        <v>41898.429791666669</v>
      </c>
      <c r="U1965" t="str">
        <f t="shared" si="184"/>
        <v>2014</v>
      </c>
      <c r="V1965" t="str">
        <f t="shared" si="185"/>
        <v>August</v>
      </c>
    </row>
    <row r="1966" spans="1:22" ht="60" x14ac:dyDescent="0.2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8024</v>
      </c>
      <c r="O1966">
        <f t="shared" si="180"/>
        <v>259.58</v>
      </c>
      <c r="P1966">
        <f t="shared" si="181"/>
        <v>180.75</v>
      </c>
      <c r="Q1966" t="s">
        <v>8319</v>
      </c>
      <c r="R1966" t="s">
        <v>8349</v>
      </c>
      <c r="S1966" s="11">
        <f t="shared" si="182"/>
        <v>42452.272824074069</v>
      </c>
      <c r="T1966" s="11">
        <f t="shared" si="183"/>
        <v>42482.272824074069</v>
      </c>
      <c r="U1966" t="str">
        <f t="shared" si="184"/>
        <v>2016</v>
      </c>
      <c r="V1966" t="str">
        <f t="shared" si="185"/>
        <v>March</v>
      </c>
    </row>
    <row r="1967" spans="1:22" ht="75" x14ac:dyDescent="0.2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8024</v>
      </c>
      <c r="O1967">
        <f t="shared" si="180"/>
        <v>262.27999999999997</v>
      </c>
      <c r="P1967">
        <f t="shared" si="181"/>
        <v>127.32</v>
      </c>
      <c r="Q1967" t="s">
        <v>8319</v>
      </c>
      <c r="R1967" t="s">
        <v>8349</v>
      </c>
      <c r="S1967" s="11">
        <f t="shared" si="182"/>
        <v>40898.089236111111</v>
      </c>
      <c r="T1967" s="11">
        <f t="shared" si="183"/>
        <v>40920.041666666664</v>
      </c>
      <c r="U1967" t="str">
        <f t="shared" si="184"/>
        <v>2011</v>
      </c>
      <c r="V1967" t="str">
        <f t="shared" si="185"/>
        <v>December</v>
      </c>
    </row>
    <row r="1968" spans="1:22" ht="75" x14ac:dyDescent="0.2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8024</v>
      </c>
      <c r="O1968">
        <f t="shared" si="180"/>
        <v>206.74</v>
      </c>
      <c r="P1968">
        <f t="shared" si="181"/>
        <v>136.63999999999999</v>
      </c>
      <c r="Q1968" t="s">
        <v>8319</v>
      </c>
      <c r="R1968" t="s">
        <v>8349</v>
      </c>
      <c r="S1968" s="11">
        <f t="shared" si="182"/>
        <v>41835.540486111109</v>
      </c>
      <c r="T1968" s="11">
        <f t="shared" si="183"/>
        <v>41865.540486111109</v>
      </c>
      <c r="U1968" t="str">
        <f t="shared" si="184"/>
        <v>2014</v>
      </c>
      <c r="V1968" t="str">
        <f t="shared" si="185"/>
        <v>July</v>
      </c>
    </row>
    <row r="1969" spans="1:22" ht="75" x14ac:dyDescent="0.2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8024</v>
      </c>
      <c r="O1969">
        <f t="shared" si="180"/>
        <v>370.13</v>
      </c>
      <c r="P1969">
        <f t="shared" si="181"/>
        <v>182.78</v>
      </c>
      <c r="Q1969" t="s">
        <v>8319</v>
      </c>
      <c r="R1969" t="s">
        <v>8349</v>
      </c>
      <c r="S1969" s="11">
        <f t="shared" si="182"/>
        <v>41730.663530092592</v>
      </c>
      <c r="T1969" s="11">
        <f t="shared" si="183"/>
        <v>41760.663530092592</v>
      </c>
      <c r="U1969" t="str">
        <f t="shared" si="184"/>
        <v>2014</v>
      </c>
      <c r="V1969" t="str">
        <f t="shared" si="185"/>
        <v>April</v>
      </c>
    </row>
    <row r="1970" spans="1:22" ht="75" x14ac:dyDescent="0.2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8024</v>
      </c>
      <c r="O1970">
        <f t="shared" si="180"/>
        <v>284.97000000000003</v>
      </c>
      <c r="P1970">
        <f t="shared" si="181"/>
        <v>279.38</v>
      </c>
      <c r="Q1970" t="s">
        <v>8319</v>
      </c>
      <c r="R1970" t="s">
        <v>8349</v>
      </c>
      <c r="S1970" s="11">
        <f t="shared" si="182"/>
        <v>42676.586979166663</v>
      </c>
      <c r="T1970" s="11">
        <f t="shared" si="183"/>
        <v>42707.628645833334</v>
      </c>
      <c r="U1970" t="str">
        <f t="shared" si="184"/>
        <v>2016</v>
      </c>
      <c r="V1970" t="str">
        <f t="shared" si="185"/>
        <v>November</v>
      </c>
    </row>
    <row r="1971" spans="1:22" ht="75" x14ac:dyDescent="0.2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8024</v>
      </c>
      <c r="O1971">
        <f t="shared" si="180"/>
        <v>579.08000000000004</v>
      </c>
      <c r="P1971">
        <f t="shared" si="181"/>
        <v>61.38</v>
      </c>
      <c r="Q1971" t="s">
        <v>8319</v>
      </c>
      <c r="R1971" t="s">
        <v>8349</v>
      </c>
      <c r="S1971" s="11">
        <f t="shared" si="182"/>
        <v>42557.792453703703</v>
      </c>
      <c r="T1971" s="11">
        <f t="shared" si="183"/>
        <v>42587.792453703703</v>
      </c>
      <c r="U1971" t="str">
        <f t="shared" si="184"/>
        <v>2016</v>
      </c>
      <c r="V1971" t="str">
        <f t="shared" si="185"/>
        <v>July</v>
      </c>
    </row>
    <row r="1972" spans="1:22" ht="60" x14ac:dyDescent="0.2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8024</v>
      </c>
      <c r="O1972">
        <f t="shared" si="180"/>
        <v>1131.8</v>
      </c>
      <c r="P1972">
        <f t="shared" si="181"/>
        <v>80.73</v>
      </c>
      <c r="Q1972" t="s">
        <v>8319</v>
      </c>
      <c r="R1972" t="s">
        <v>8349</v>
      </c>
      <c r="S1972" s="11">
        <f t="shared" si="182"/>
        <v>41324.193298611113</v>
      </c>
      <c r="T1972" s="11">
        <f t="shared" si="183"/>
        <v>41384.151631944449</v>
      </c>
      <c r="U1972" t="str">
        <f t="shared" si="184"/>
        <v>2013</v>
      </c>
      <c r="V1972" t="str">
        <f t="shared" si="185"/>
        <v>February</v>
      </c>
    </row>
    <row r="1973" spans="1:22" ht="75" x14ac:dyDescent="0.2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8024</v>
      </c>
      <c r="O1973">
        <f t="shared" si="180"/>
        <v>263.02999999999997</v>
      </c>
      <c r="P1973">
        <f t="shared" si="181"/>
        <v>272.36</v>
      </c>
      <c r="Q1973" t="s">
        <v>8319</v>
      </c>
      <c r="R1973" t="s">
        <v>8349</v>
      </c>
      <c r="S1973" s="11">
        <f t="shared" si="182"/>
        <v>41561.500706018516</v>
      </c>
      <c r="T1973" s="11">
        <f t="shared" si="183"/>
        <v>41593.166666666664</v>
      </c>
      <c r="U1973" t="str">
        <f t="shared" si="184"/>
        <v>2013</v>
      </c>
      <c r="V1973" t="str">
        <f t="shared" si="185"/>
        <v>October</v>
      </c>
    </row>
    <row r="1974" spans="1:22" ht="90" x14ac:dyDescent="0.2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8024</v>
      </c>
      <c r="O1974">
        <f t="shared" si="180"/>
        <v>674.48</v>
      </c>
      <c r="P1974">
        <f t="shared" si="181"/>
        <v>70.849999999999994</v>
      </c>
      <c r="Q1974" t="s">
        <v>8319</v>
      </c>
      <c r="R1974" t="s">
        <v>8349</v>
      </c>
      <c r="S1974" s="11">
        <f t="shared" si="182"/>
        <v>41201.012083333335</v>
      </c>
      <c r="T1974" s="11">
        <f t="shared" si="183"/>
        <v>41231.053749999999</v>
      </c>
      <c r="U1974" t="str">
        <f t="shared" si="184"/>
        <v>2012</v>
      </c>
      <c r="V1974" t="str">
        <f t="shared" si="185"/>
        <v>October</v>
      </c>
    </row>
    <row r="1975" spans="1:22" ht="75" x14ac:dyDescent="0.2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8024</v>
      </c>
      <c r="O1975">
        <f t="shared" si="180"/>
        <v>256.83</v>
      </c>
      <c r="P1975">
        <f t="shared" si="181"/>
        <v>247.94</v>
      </c>
      <c r="Q1975" t="s">
        <v>8319</v>
      </c>
      <c r="R1975" t="s">
        <v>8349</v>
      </c>
      <c r="S1975" s="11">
        <f t="shared" si="182"/>
        <v>42549.722962962958</v>
      </c>
      <c r="T1975" s="11">
        <f t="shared" si="183"/>
        <v>42588.291666666672</v>
      </c>
      <c r="U1975" t="str">
        <f t="shared" si="184"/>
        <v>2016</v>
      </c>
      <c r="V1975" t="str">
        <f t="shared" si="185"/>
        <v>June</v>
      </c>
    </row>
    <row r="1976" spans="1:22" ht="75" x14ac:dyDescent="0.2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8024</v>
      </c>
      <c r="O1976">
        <f t="shared" si="180"/>
        <v>375.5</v>
      </c>
      <c r="P1976">
        <f t="shared" si="181"/>
        <v>186.81</v>
      </c>
      <c r="Q1976" t="s">
        <v>8319</v>
      </c>
      <c r="R1976" t="s">
        <v>8349</v>
      </c>
      <c r="S1976" s="11">
        <f t="shared" si="182"/>
        <v>41445.334131944444</v>
      </c>
      <c r="T1976" s="11">
        <f t="shared" si="183"/>
        <v>41505.334131944444</v>
      </c>
      <c r="U1976" t="str">
        <f t="shared" si="184"/>
        <v>2013</v>
      </c>
      <c r="V1976" t="str">
        <f t="shared" si="185"/>
        <v>June</v>
      </c>
    </row>
    <row r="1977" spans="1:22" ht="45" x14ac:dyDescent="0.2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8024</v>
      </c>
      <c r="O1977">
        <f t="shared" si="180"/>
        <v>208.71</v>
      </c>
      <c r="P1977">
        <f t="shared" si="181"/>
        <v>131.99</v>
      </c>
      <c r="Q1977" t="s">
        <v>8319</v>
      </c>
      <c r="R1977" t="s">
        <v>8349</v>
      </c>
      <c r="S1977" s="11">
        <f t="shared" si="182"/>
        <v>41313.755219907405</v>
      </c>
      <c r="T1977" s="11">
        <f t="shared" si="183"/>
        <v>41343.755219907405</v>
      </c>
      <c r="U1977" t="str">
        <f t="shared" si="184"/>
        <v>2013</v>
      </c>
      <c r="V1977" t="str">
        <f t="shared" si="185"/>
        <v>February</v>
      </c>
    </row>
    <row r="1978" spans="1:22" ht="60" x14ac:dyDescent="0.2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8024</v>
      </c>
      <c r="O1978">
        <f t="shared" si="180"/>
        <v>346.6</v>
      </c>
      <c r="P1978">
        <f t="shared" si="181"/>
        <v>29.31</v>
      </c>
      <c r="Q1978" t="s">
        <v>8319</v>
      </c>
      <c r="R1978" t="s">
        <v>8349</v>
      </c>
      <c r="S1978" s="11">
        <f t="shared" si="182"/>
        <v>41438.899594907409</v>
      </c>
      <c r="T1978" s="11">
        <f t="shared" si="183"/>
        <v>41468.899594907409</v>
      </c>
      <c r="U1978" t="str">
        <f t="shared" si="184"/>
        <v>2013</v>
      </c>
      <c r="V1978" t="str">
        <f t="shared" si="185"/>
        <v>June</v>
      </c>
    </row>
    <row r="1979" spans="1:22" ht="60" x14ac:dyDescent="0.2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8024</v>
      </c>
      <c r="O1979">
        <f t="shared" si="180"/>
        <v>402.33</v>
      </c>
      <c r="P1979">
        <f t="shared" si="181"/>
        <v>245.02</v>
      </c>
      <c r="Q1979" t="s">
        <v>8319</v>
      </c>
      <c r="R1979" t="s">
        <v>8349</v>
      </c>
      <c r="S1979" s="11">
        <f t="shared" si="182"/>
        <v>42311.216898148152</v>
      </c>
      <c r="T1979" s="11">
        <f t="shared" si="183"/>
        <v>42357.332638888889</v>
      </c>
      <c r="U1979" t="str">
        <f t="shared" si="184"/>
        <v>2015</v>
      </c>
      <c r="V1979" t="str">
        <f t="shared" si="185"/>
        <v>November</v>
      </c>
    </row>
    <row r="1980" spans="1:22" ht="75" x14ac:dyDescent="0.2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8024</v>
      </c>
      <c r="O1980">
        <f t="shared" si="180"/>
        <v>1026.8499999999999</v>
      </c>
      <c r="P1980">
        <f t="shared" si="181"/>
        <v>1323.25</v>
      </c>
      <c r="Q1980" t="s">
        <v>8319</v>
      </c>
      <c r="R1980" t="s">
        <v>8349</v>
      </c>
      <c r="S1980" s="11">
        <f t="shared" si="182"/>
        <v>41039.225601851853</v>
      </c>
      <c r="T1980" s="11">
        <f t="shared" si="183"/>
        <v>41072.291666666664</v>
      </c>
      <c r="U1980" t="str">
        <f t="shared" si="184"/>
        <v>2012</v>
      </c>
      <c r="V1980" t="str">
        <f t="shared" si="185"/>
        <v>May</v>
      </c>
    </row>
    <row r="1981" spans="1:22" ht="75" x14ac:dyDescent="0.2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8024</v>
      </c>
      <c r="O1981">
        <f t="shared" si="180"/>
        <v>114.9</v>
      </c>
      <c r="P1981">
        <f t="shared" si="181"/>
        <v>282.66000000000003</v>
      </c>
      <c r="Q1981" t="s">
        <v>8319</v>
      </c>
      <c r="R1981" t="s">
        <v>8349</v>
      </c>
      <c r="S1981" s="11">
        <f t="shared" si="182"/>
        <v>42290.460023148145</v>
      </c>
      <c r="T1981" s="11">
        <f t="shared" si="183"/>
        <v>42327.207638888889</v>
      </c>
      <c r="U1981" t="str">
        <f t="shared" si="184"/>
        <v>2015</v>
      </c>
      <c r="V1981" t="str">
        <f t="shared" si="185"/>
        <v>October</v>
      </c>
    </row>
    <row r="1982" spans="1:22" ht="45" x14ac:dyDescent="0.2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8024</v>
      </c>
      <c r="O1982">
        <f t="shared" si="180"/>
        <v>354.82</v>
      </c>
      <c r="P1982">
        <f t="shared" si="181"/>
        <v>91.21</v>
      </c>
      <c r="Q1982" t="s">
        <v>8319</v>
      </c>
      <c r="R1982" t="s">
        <v>8349</v>
      </c>
      <c r="S1982" s="11">
        <f t="shared" si="182"/>
        <v>42423.542384259257</v>
      </c>
      <c r="T1982" s="11">
        <f t="shared" si="183"/>
        <v>42463.500717592593</v>
      </c>
      <c r="U1982" t="str">
        <f t="shared" si="184"/>
        <v>2016</v>
      </c>
      <c r="V1982" t="str">
        <f t="shared" si="185"/>
        <v>February</v>
      </c>
    </row>
    <row r="1983" spans="1:22" ht="75" x14ac:dyDescent="0.2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8025</v>
      </c>
      <c r="O1983">
        <f t="shared" si="180"/>
        <v>5.08</v>
      </c>
      <c r="P1983">
        <f t="shared" si="181"/>
        <v>31.75</v>
      </c>
      <c r="Q1983" t="s">
        <v>8338</v>
      </c>
      <c r="R1983" t="s">
        <v>8350</v>
      </c>
      <c r="S1983" s="11">
        <f t="shared" si="182"/>
        <v>41799.725289351853</v>
      </c>
      <c r="T1983" s="11">
        <f t="shared" si="183"/>
        <v>41829.725289351853</v>
      </c>
      <c r="U1983" t="str">
        <f t="shared" si="184"/>
        <v>2014</v>
      </c>
      <c r="V1983" t="str">
        <f t="shared" si="185"/>
        <v>June</v>
      </c>
    </row>
    <row r="1984" spans="1:22" ht="60" x14ac:dyDescent="0.2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8025</v>
      </c>
      <c r="O1984">
        <f t="shared" si="180"/>
        <v>0</v>
      </c>
      <c r="P1984">
        <f t="shared" si="181"/>
        <v>0</v>
      </c>
      <c r="Q1984" t="s">
        <v>8338</v>
      </c>
      <c r="R1984" t="s">
        <v>8350</v>
      </c>
      <c r="S1984" s="11">
        <f t="shared" si="182"/>
        <v>42678.586655092593</v>
      </c>
      <c r="T1984" s="11">
        <f t="shared" si="183"/>
        <v>42708.628321759257</v>
      </c>
      <c r="U1984" t="str">
        <f t="shared" si="184"/>
        <v>2016</v>
      </c>
      <c r="V1984" t="str">
        <f t="shared" si="185"/>
        <v>November</v>
      </c>
    </row>
    <row r="1985" spans="1:22" ht="75" x14ac:dyDescent="0.2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8025</v>
      </c>
      <c r="O1985">
        <f t="shared" si="180"/>
        <v>4.3</v>
      </c>
      <c r="P1985">
        <f t="shared" si="181"/>
        <v>88.69</v>
      </c>
      <c r="Q1985" t="s">
        <v>8338</v>
      </c>
      <c r="R1985" t="s">
        <v>8350</v>
      </c>
      <c r="S1985" s="11">
        <f t="shared" si="182"/>
        <v>42593.011782407411</v>
      </c>
      <c r="T1985" s="11">
        <f t="shared" si="183"/>
        <v>42615.291666666672</v>
      </c>
      <c r="U1985" t="str">
        <f t="shared" si="184"/>
        <v>2016</v>
      </c>
      <c r="V1985" t="str">
        <f t="shared" si="185"/>
        <v>August</v>
      </c>
    </row>
    <row r="1986" spans="1:22" ht="90" x14ac:dyDescent="0.2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8025</v>
      </c>
      <c r="O1986">
        <f t="shared" si="180"/>
        <v>21.15</v>
      </c>
      <c r="P1986">
        <f t="shared" si="181"/>
        <v>453.14</v>
      </c>
      <c r="Q1986" t="s">
        <v>8338</v>
      </c>
      <c r="R1986" t="s">
        <v>8350</v>
      </c>
      <c r="S1986" s="11">
        <f t="shared" si="182"/>
        <v>41913.790289351848</v>
      </c>
      <c r="T1986" s="11">
        <f t="shared" si="183"/>
        <v>41973.831956018519</v>
      </c>
      <c r="U1986" t="str">
        <f t="shared" si="184"/>
        <v>2014</v>
      </c>
      <c r="V1986" t="str">
        <f t="shared" si="185"/>
        <v>October</v>
      </c>
    </row>
    <row r="1987" spans="1:22" ht="75" x14ac:dyDescent="0.2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8025</v>
      </c>
      <c r="O1987">
        <f t="shared" ref="O1987:O2050" si="186">ROUND((E1987/D1987)*100,2)</f>
        <v>3.19</v>
      </c>
      <c r="P1987">
        <f t="shared" ref="P1987:P2050" si="187">IF(L1987&gt;0,ROUND(E1987/L1987,2),0)</f>
        <v>12.75</v>
      </c>
      <c r="Q1987" t="s">
        <v>8338</v>
      </c>
      <c r="R1987" t="s">
        <v>8350</v>
      </c>
      <c r="S1987" s="11">
        <f t="shared" ref="S1987:S2050" si="188">(((J1987/60)/60)/24)+DATE(1970,1,1)</f>
        <v>42555.698738425926</v>
      </c>
      <c r="T1987" s="11">
        <f t="shared" ref="T1987:T2050" si="189">(((I1987/60)/60)/24)+DATE(1970,1,1)</f>
        <v>42584.958333333328</v>
      </c>
      <c r="U1987" t="str">
        <f t="shared" ref="U1987:U2050" si="190">TEXT(S1987,"yyyy")</f>
        <v>2016</v>
      </c>
      <c r="V1987" t="str">
        <f t="shared" ref="V1987:V2050" si="191">TEXT(S1987,"mmmm")</f>
        <v>July</v>
      </c>
    </row>
    <row r="1988" spans="1:22" ht="75" x14ac:dyDescent="0.2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8025</v>
      </c>
      <c r="O1988">
        <f t="shared" si="186"/>
        <v>0.05</v>
      </c>
      <c r="P1988">
        <f t="shared" si="187"/>
        <v>1</v>
      </c>
      <c r="Q1988" t="s">
        <v>8338</v>
      </c>
      <c r="R1988" t="s">
        <v>8350</v>
      </c>
      <c r="S1988" s="11">
        <f t="shared" si="188"/>
        <v>42413.433831018512</v>
      </c>
      <c r="T1988" s="11">
        <f t="shared" si="189"/>
        <v>42443.392164351855</v>
      </c>
      <c r="U1988" t="str">
        <f t="shared" si="190"/>
        <v>2016</v>
      </c>
      <c r="V1988" t="str">
        <f t="shared" si="191"/>
        <v>February</v>
      </c>
    </row>
    <row r="1989" spans="1:22" ht="45" x14ac:dyDescent="0.2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8025</v>
      </c>
      <c r="O1989">
        <f t="shared" si="186"/>
        <v>42.47</v>
      </c>
      <c r="P1989">
        <f t="shared" si="187"/>
        <v>83.43</v>
      </c>
      <c r="Q1989" t="s">
        <v>8338</v>
      </c>
      <c r="R1989" t="s">
        <v>8350</v>
      </c>
      <c r="S1989" s="11">
        <f t="shared" si="188"/>
        <v>42034.639768518522</v>
      </c>
      <c r="T1989" s="11">
        <f t="shared" si="189"/>
        <v>42064.639768518522</v>
      </c>
      <c r="U1989" t="str">
        <f t="shared" si="190"/>
        <v>2015</v>
      </c>
      <c r="V1989" t="str">
        <f t="shared" si="191"/>
        <v>January</v>
      </c>
    </row>
    <row r="1990" spans="1:22" ht="30" x14ac:dyDescent="0.2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8025</v>
      </c>
      <c r="O1990">
        <f t="shared" si="186"/>
        <v>0.42</v>
      </c>
      <c r="P1990">
        <f t="shared" si="187"/>
        <v>25</v>
      </c>
      <c r="Q1990" t="s">
        <v>8338</v>
      </c>
      <c r="R1990" t="s">
        <v>8350</v>
      </c>
      <c r="S1990" s="11">
        <f t="shared" si="188"/>
        <v>42206.763217592597</v>
      </c>
      <c r="T1990" s="11">
        <f t="shared" si="189"/>
        <v>42236.763217592597</v>
      </c>
      <c r="U1990" t="str">
        <f t="shared" si="190"/>
        <v>2015</v>
      </c>
      <c r="V1990" t="str">
        <f t="shared" si="191"/>
        <v>July</v>
      </c>
    </row>
    <row r="1991" spans="1:22" ht="75" x14ac:dyDescent="0.2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8025</v>
      </c>
      <c r="O1991">
        <f t="shared" si="186"/>
        <v>1</v>
      </c>
      <c r="P1991">
        <f t="shared" si="187"/>
        <v>50</v>
      </c>
      <c r="Q1991" t="s">
        <v>8338</v>
      </c>
      <c r="R1991" t="s">
        <v>8350</v>
      </c>
      <c r="S1991" s="11">
        <f t="shared" si="188"/>
        <v>42685.680648148147</v>
      </c>
      <c r="T1991" s="11">
        <f t="shared" si="189"/>
        <v>42715.680648148147</v>
      </c>
      <c r="U1991" t="str">
        <f t="shared" si="190"/>
        <v>2016</v>
      </c>
      <c r="V1991" t="str">
        <f t="shared" si="191"/>
        <v>November</v>
      </c>
    </row>
    <row r="1992" spans="1:22" ht="60" x14ac:dyDescent="0.2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8025</v>
      </c>
      <c r="O1992">
        <f t="shared" si="186"/>
        <v>16.97</v>
      </c>
      <c r="P1992">
        <f t="shared" si="187"/>
        <v>101.8</v>
      </c>
      <c r="Q1992" t="s">
        <v>8338</v>
      </c>
      <c r="R1992" t="s">
        <v>8350</v>
      </c>
      <c r="S1992" s="11">
        <f t="shared" si="188"/>
        <v>42398.195972222224</v>
      </c>
      <c r="T1992" s="11">
        <f t="shared" si="189"/>
        <v>42413.195972222224</v>
      </c>
      <c r="U1992" t="str">
        <f t="shared" si="190"/>
        <v>2016</v>
      </c>
      <c r="V1992" t="str">
        <f t="shared" si="191"/>
        <v>January</v>
      </c>
    </row>
    <row r="1993" spans="1:22" ht="45" x14ac:dyDescent="0.2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8025</v>
      </c>
      <c r="O1993">
        <f t="shared" si="186"/>
        <v>7</v>
      </c>
      <c r="P1993">
        <f t="shared" si="187"/>
        <v>46.67</v>
      </c>
      <c r="Q1993" t="s">
        <v>8338</v>
      </c>
      <c r="R1993" t="s">
        <v>8350</v>
      </c>
      <c r="S1993" s="11">
        <f t="shared" si="188"/>
        <v>42167.89335648148</v>
      </c>
      <c r="T1993" s="11">
        <f t="shared" si="189"/>
        <v>42188.89335648148</v>
      </c>
      <c r="U1993" t="str">
        <f t="shared" si="190"/>
        <v>2015</v>
      </c>
      <c r="V1993" t="str">
        <f t="shared" si="191"/>
        <v>June</v>
      </c>
    </row>
    <row r="1994" spans="1:22" ht="45" x14ac:dyDescent="0.2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8025</v>
      </c>
      <c r="O1994">
        <f t="shared" si="186"/>
        <v>0.13</v>
      </c>
      <c r="P1994">
        <f t="shared" si="187"/>
        <v>1</v>
      </c>
      <c r="Q1994" t="s">
        <v>8338</v>
      </c>
      <c r="R1994" t="s">
        <v>8350</v>
      </c>
      <c r="S1994" s="11">
        <f t="shared" si="188"/>
        <v>42023.143414351856</v>
      </c>
      <c r="T1994" s="11">
        <f t="shared" si="189"/>
        <v>42053.143414351856</v>
      </c>
      <c r="U1994" t="str">
        <f t="shared" si="190"/>
        <v>2015</v>
      </c>
      <c r="V1994" t="str">
        <f t="shared" si="191"/>
        <v>January</v>
      </c>
    </row>
    <row r="1995" spans="1:22" ht="75" x14ac:dyDescent="0.2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8025</v>
      </c>
      <c r="O1995">
        <f t="shared" si="186"/>
        <v>0</v>
      </c>
      <c r="P1995">
        <f t="shared" si="187"/>
        <v>0</v>
      </c>
      <c r="Q1995" t="s">
        <v>8338</v>
      </c>
      <c r="R1995" t="s">
        <v>8350</v>
      </c>
      <c r="S1995" s="11">
        <f t="shared" si="188"/>
        <v>42329.58839120371</v>
      </c>
      <c r="T1995" s="11">
        <f t="shared" si="189"/>
        <v>42359.58839120371</v>
      </c>
      <c r="U1995" t="str">
        <f t="shared" si="190"/>
        <v>2015</v>
      </c>
      <c r="V1995" t="str">
        <f t="shared" si="191"/>
        <v>November</v>
      </c>
    </row>
    <row r="1996" spans="1:22" ht="75" x14ac:dyDescent="0.2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8025</v>
      </c>
      <c r="O1996">
        <f t="shared" si="186"/>
        <v>0</v>
      </c>
      <c r="P1996">
        <f t="shared" si="187"/>
        <v>0</v>
      </c>
      <c r="Q1996" t="s">
        <v>8338</v>
      </c>
      <c r="R1996" t="s">
        <v>8350</v>
      </c>
      <c r="S1996" s="11">
        <f t="shared" si="188"/>
        <v>42651.006273148145</v>
      </c>
      <c r="T1996" s="11">
        <f t="shared" si="189"/>
        <v>42711.047939814816</v>
      </c>
      <c r="U1996" t="str">
        <f t="shared" si="190"/>
        <v>2016</v>
      </c>
      <c r="V1996" t="str">
        <f t="shared" si="191"/>
        <v>October</v>
      </c>
    </row>
    <row r="1997" spans="1:22" ht="75" x14ac:dyDescent="0.2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8025</v>
      </c>
      <c r="O1997">
        <f t="shared" si="186"/>
        <v>7.8</v>
      </c>
      <c r="P1997">
        <f t="shared" si="187"/>
        <v>26</v>
      </c>
      <c r="Q1997" t="s">
        <v>8338</v>
      </c>
      <c r="R1997" t="s">
        <v>8350</v>
      </c>
      <c r="S1997" s="11">
        <f t="shared" si="188"/>
        <v>42181.902037037042</v>
      </c>
      <c r="T1997" s="11">
        <f t="shared" si="189"/>
        <v>42201.902037037042</v>
      </c>
      <c r="U1997" t="str">
        <f t="shared" si="190"/>
        <v>2015</v>
      </c>
      <c r="V1997" t="str">
        <f t="shared" si="191"/>
        <v>June</v>
      </c>
    </row>
    <row r="1998" spans="1:22" ht="75" x14ac:dyDescent="0.2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8025</v>
      </c>
      <c r="O1998">
        <f t="shared" si="186"/>
        <v>0</v>
      </c>
      <c r="P1998">
        <f t="shared" si="187"/>
        <v>0</v>
      </c>
      <c r="Q1998" t="s">
        <v>8338</v>
      </c>
      <c r="R1998" t="s">
        <v>8350</v>
      </c>
      <c r="S1998" s="11">
        <f t="shared" si="188"/>
        <v>41800.819571759261</v>
      </c>
      <c r="T1998" s="11">
        <f t="shared" si="189"/>
        <v>41830.819571759261</v>
      </c>
      <c r="U1998" t="str">
        <f t="shared" si="190"/>
        <v>2014</v>
      </c>
      <c r="V1998" t="str">
        <f t="shared" si="191"/>
        <v>June</v>
      </c>
    </row>
    <row r="1999" spans="1:22" ht="60" x14ac:dyDescent="0.2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8025</v>
      </c>
      <c r="O1999">
        <f t="shared" si="186"/>
        <v>0</v>
      </c>
      <c r="P1999">
        <f t="shared" si="187"/>
        <v>0</v>
      </c>
      <c r="Q1999" t="s">
        <v>8338</v>
      </c>
      <c r="R1999" t="s">
        <v>8350</v>
      </c>
      <c r="S1999" s="11">
        <f t="shared" si="188"/>
        <v>41847.930694444447</v>
      </c>
      <c r="T1999" s="11">
        <f t="shared" si="189"/>
        <v>41877.930694444447</v>
      </c>
      <c r="U1999" t="str">
        <f t="shared" si="190"/>
        <v>2014</v>
      </c>
      <c r="V1999" t="str">
        <f t="shared" si="191"/>
        <v>July</v>
      </c>
    </row>
    <row r="2000" spans="1:22" ht="75" x14ac:dyDescent="0.2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8025</v>
      </c>
      <c r="O2000">
        <f t="shared" si="186"/>
        <v>26.2</v>
      </c>
      <c r="P2000">
        <f t="shared" si="187"/>
        <v>218.33</v>
      </c>
      <c r="Q2000" t="s">
        <v>8338</v>
      </c>
      <c r="R2000" t="s">
        <v>8350</v>
      </c>
      <c r="S2000" s="11">
        <f t="shared" si="188"/>
        <v>41807.118495370371</v>
      </c>
      <c r="T2000" s="11">
        <f t="shared" si="189"/>
        <v>41852.118495370371</v>
      </c>
      <c r="U2000" t="str">
        <f t="shared" si="190"/>
        <v>2014</v>
      </c>
      <c r="V2000" t="str">
        <f t="shared" si="191"/>
        <v>June</v>
      </c>
    </row>
    <row r="2001" spans="1:22" ht="60" x14ac:dyDescent="0.2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8025</v>
      </c>
      <c r="O2001">
        <f t="shared" si="186"/>
        <v>0.76</v>
      </c>
      <c r="P2001">
        <f t="shared" si="187"/>
        <v>33.71</v>
      </c>
      <c r="Q2001" t="s">
        <v>8338</v>
      </c>
      <c r="R2001" t="s">
        <v>8350</v>
      </c>
      <c r="S2001" s="11">
        <f t="shared" si="188"/>
        <v>41926.482731481483</v>
      </c>
      <c r="T2001" s="11">
        <f t="shared" si="189"/>
        <v>41956.524398148147</v>
      </c>
      <c r="U2001" t="str">
        <f t="shared" si="190"/>
        <v>2014</v>
      </c>
      <c r="V2001" t="str">
        <f t="shared" si="191"/>
        <v>October</v>
      </c>
    </row>
    <row r="2002" spans="1:22" ht="75" x14ac:dyDescent="0.2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8025</v>
      </c>
      <c r="O2002">
        <f t="shared" si="186"/>
        <v>12.5</v>
      </c>
      <c r="P2002">
        <f t="shared" si="187"/>
        <v>25</v>
      </c>
      <c r="Q2002" t="s">
        <v>8338</v>
      </c>
      <c r="R2002" t="s">
        <v>8350</v>
      </c>
      <c r="S2002" s="11">
        <f t="shared" si="188"/>
        <v>42345.951539351852</v>
      </c>
      <c r="T2002" s="11">
        <f t="shared" si="189"/>
        <v>42375.951539351852</v>
      </c>
      <c r="U2002" t="str">
        <f t="shared" si="190"/>
        <v>2015</v>
      </c>
      <c r="V2002" t="str">
        <f t="shared" si="191"/>
        <v>December</v>
      </c>
    </row>
    <row r="2003" spans="1:22" ht="60" x14ac:dyDescent="0.2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8024</v>
      </c>
      <c r="O2003">
        <f t="shared" si="186"/>
        <v>382.13</v>
      </c>
      <c r="P2003">
        <f t="shared" si="187"/>
        <v>128.38999999999999</v>
      </c>
      <c r="Q2003" t="s">
        <v>8319</v>
      </c>
      <c r="R2003" t="s">
        <v>8349</v>
      </c>
      <c r="S2003" s="11">
        <f t="shared" si="188"/>
        <v>42136.209675925929</v>
      </c>
      <c r="T2003" s="11">
        <f t="shared" si="189"/>
        <v>42167.833333333328</v>
      </c>
      <c r="U2003" t="str">
        <f t="shared" si="190"/>
        <v>2015</v>
      </c>
      <c r="V2003" t="str">
        <f t="shared" si="191"/>
        <v>May</v>
      </c>
    </row>
    <row r="2004" spans="1:22" ht="75" x14ac:dyDescent="0.2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8024</v>
      </c>
      <c r="O2004">
        <f t="shared" si="186"/>
        <v>216.79</v>
      </c>
      <c r="P2004">
        <f t="shared" si="187"/>
        <v>78.83</v>
      </c>
      <c r="Q2004" t="s">
        <v>8319</v>
      </c>
      <c r="R2004" t="s">
        <v>8349</v>
      </c>
      <c r="S2004" s="11">
        <f t="shared" si="188"/>
        <v>42728.71230324074</v>
      </c>
      <c r="T2004" s="11">
        <f t="shared" si="189"/>
        <v>42758.71230324074</v>
      </c>
      <c r="U2004" t="str">
        <f t="shared" si="190"/>
        <v>2016</v>
      </c>
      <c r="V2004" t="str">
        <f t="shared" si="191"/>
        <v>December</v>
      </c>
    </row>
    <row r="2005" spans="1:22" ht="75" x14ac:dyDescent="0.2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8024</v>
      </c>
      <c r="O2005">
        <f t="shared" si="186"/>
        <v>312</v>
      </c>
      <c r="P2005">
        <f t="shared" si="187"/>
        <v>91.76</v>
      </c>
      <c r="Q2005" t="s">
        <v>8319</v>
      </c>
      <c r="R2005" t="s">
        <v>8349</v>
      </c>
      <c r="S2005" s="11">
        <f t="shared" si="188"/>
        <v>40347.125601851854</v>
      </c>
      <c r="T2005" s="11">
        <f t="shared" si="189"/>
        <v>40361.958333333336</v>
      </c>
      <c r="U2005" t="str">
        <f t="shared" si="190"/>
        <v>2010</v>
      </c>
      <c r="V2005" t="str">
        <f t="shared" si="191"/>
        <v>June</v>
      </c>
    </row>
    <row r="2006" spans="1:22" ht="60" x14ac:dyDescent="0.2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8024</v>
      </c>
      <c r="O2006">
        <f t="shared" si="186"/>
        <v>234.42</v>
      </c>
      <c r="P2006">
        <f t="shared" si="187"/>
        <v>331.1</v>
      </c>
      <c r="Q2006" t="s">
        <v>8319</v>
      </c>
      <c r="R2006" t="s">
        <v>8349</v>
      </c>
      <c r="S2006" s="11">
        <f t="shared" si="188"/>
        <v>41800.604895833334</v>
      </c>
      <c r="T2006" s="11">
        <f t="shared" si="189"/>
        <v>41830.604895833334</v>
      </c>
      <c r="U2006" t="str">
        <f t="shared" si="190"/>
        <v>2014</v>
      </c>
      <c r="V2006" t="str">
        <f t="shared" si="191"/>
        <v>June</v>
      </c>
    </row>
    <row r="2007" spans="1:22" ht="75" x14ac:dyDescent="0.2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8024</v>
      </c>
      <c r="O2007">
        <f t="shared" si="186"/>
        <v>123.68</v>
      </c>
      <c r="P2007">
        <f t="shared" si="187"/>
        <v>194.26</v>
      </c>
      <c r="Q2007" t="s">
        <v>8319</v>
      </c>
      <c r="R2007" t="s">
        <v>8349</v>
      </c>
      <c r="S2007" s="11">
        <f t="shared" si="188"/>
        <v>41535.812708333331</v>
      </c>
      <c r="T2007" s="11">
        <f t="shared" si="189"/>
        <v>41563.165972222225</v>
      </c>
      <c r="U2007" t="str">
        <f t="shared" si="190"/>
        <v>2013</v>
      </c>
      <c r="V2007" t="str">
        <f t="shared" si="191"/>
        <v>September</v>
      </c>
    </row>
    <row r="2008" spans="1:22" ht="75" x14ac:dyDescent="0.2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8024</v>
      </c>
      <c r="O2008">
        <f t="shared" si="186"/>
        <v>247.84</v>
      </c>
      <c r="P2008">
        <f t="shared" si="187"/>
        <v>408.98</v>
      </c>
      <c r="Q2008" t="s">
        <v>8319</v>
      </c>
      <c r="R2008" t="s">
        <v>8349</v>
      </c>
      <c r="S2008" s="11">
        <f t="shared" si="188"/>
        <v>41941.500520833331</v>
      </c>
      <c r="T2008" s="11">
        <f t="shared" si="189"/>
        <v>41976.542187500003</v>
      </c>
      <c r="U2008" t="str">
        <f t="shared" si="190"/>
        <v>2014</v>
      </c>
      <c r="V2008" t="str">
        <f t="shared" si="191"/>
        <v>October</v>
      </c>
    </row>
    <row r="2009" spans="1:22" ht="90" x14ac:dyDescent="0.2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8024</v>
      </c>
      <c r="O2009">
        <f t="shared" si="186"/>
        <v>115.71</v>
      </c>
      <c r="P2009">
        <f t="shared" si="187"/>
        <v>84.46</v>
      </c>
      <c r="Q2009" t="s">
        <v>8319</v>
      </c>
      <c r="R2009" t="s">
        <v>8349</v>
      </c>
      <c r="S2009" s="11">
        <f t="shared" si="188"/>
        <v>40347.837800925925</v>
      </c>
      <c r="T2009" s="11">
        <f t="shared" si="189"/>
        <v>40414.166666666664</v>
      </c>
      <c r="U2009" t="str">
        <f t="shared" si="190"/>
        <v>2010</v>
      </c>
      <c r="V2009" t="str">
        <f t="shared" si="191"/>
        <v>June</v>
      </c>
    </row>
    <row r="2010" spans="1:22" ht="75" x14ac:dyDescent="0.2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8024</v>
      </c>
      <c r="O2010">
        <f t="shared" si="186"/>
        <v>117.07</v>
      </c>
      <c r="P2010">
        <f t="shared" si="187"/>
        <v>44.85</v>
      </c>
      <c r="Q2010" t="s">
        <v>8319</v>
      </c>
      <c r="R2010" t="s">
        <v>8349</v>
      </c>
      <c r="S2010" s="11">
        <f t="shared" si="188"/>
        <v>40761.604421296295</v>
      </c>
      <c r="T2010" s="11">
        <f t="shared" si="189"/>
        <v>40805.604421296295</v>
      </c>
      <c r="U2010" t="str">
        <f t="shared" si="190"/>
        <v>2011</v>
      </c>
      <c r="V2010" t="str">
        <f t="shared" si="191"/>
        <v>August</v>
      </c>
    </row>
    <row r="2011" spans="1:22" ht="60" x14ac:dyDescent="0.2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8024</v>
      </c>
      <c r="O2011">
        <f t="shared" si="186"/>
        <v>305.16000000000003</v>
      </c>
      <c r="P2011">
        <f t="shared" si="187"/>
        <v>383.36</v>
      </c>
      <c r="Q2011" t="s">
        <v>8319</v>
      </c>
      <c r="R2011" t="s">
        <v>8349</v>
      </c>
      <c r="S2011" s="11">
        <f t="shared" si="188"/>
        <v>42661.323414351849</v>
      </c>
      <c r="T2011" s="11">
        <f t="shared" si="189"/>
        <v>42697.365081018521</v>
      </c>
      <c r="U2011" t="str">
        <f t="shared" si="190"/>
        <v>2016</v>
      </c>
      <c r="V2011" t="str">
        <f t="shared" si="191"/>
        <v>October</v>
      </c>
    </row>
    <row r="2012" spans="1:22" ht="45" x14ac:dyDescent="0.2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8024</v>
      </c>
      <c r="O2012">
        <f t="shared" si="186"/>
        <v>320.05</v>
      </c>
      <c r="P2012">
        <f t="shared" si="187"/>
        <v>55.28</v>
      </c>
      <c r="Q2012" t="s">
        <v>8319</v>
      </c>
      <c r="R2012" t="s">
        <v>8349</v>
      </c>
      <c r="S2012" s="11">
        <f t="shared" si="188"/>
        <v>42570.996423611112</v>
      </c>
      <c r="T2012" s="11">
        <f t="shared" si="189"/>
        <v>42600.996423611112</v>
      </c>
      <c r="U2012" t="str">
        <f t="shared" si="190"/>
        <v>2016</v>
      </c>
      <c r="V2012" t="str">
        <f t="shared" si="191"/>
        <v>July</v>
      </c>
    </row>
    <row r="2013" spans="1:22" ht="60" x14ac:dyDescent="0.2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8024</v>
      </c>
      <c r="O2013">
        <f t="shared" si="186"/>
        <v>819.56</v>
      </c>
      <c r="P2013">
        <f t="shared" si="187"/>
        <v>422.02</v>
      </c>
      <c r="Q2013" t="s">
        <v>8319</v>
      </c>
      <c r="R2013" t="s">
        <v>8349</v>
      </c>
      <c r="S2013" s="11">
        <f t="shared" si="188"/>
        <v>42347.358483796299</v>
      </c>
      <c r="T2013" s="11">
        <f t="shared" si="189"/>
        <v>42380.958333333328</v>
      </c>
      <c r="U2013" t="str">
        <f t="shared" si="190"/>
        <v>2015</v>
      </c>
      <c r="V2013" t="str">
        <f t="shared" si="191"/>
        <v>December</v>
      </c>
    </row>
    <row r="2014" spans="1:22" ht="75" x14ac:dyDescent="0.2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8024</v>
      </c>
      <c r="O2014">
        <f t="shared" si="186"/>
        <v>234.9</v>
      </c>
      <c r="P2014">
        <f t="shared" si="187"/>
        <v>64.180000000000007</v>
      </c>
      <c r="Q2014" t="s">
        <v>8319</v>
      </c>
      <c r="R2014" t="s">
        <v>8349</v>
      </c>
      <c r="S2014" s="11">
        <f t="shared" si="188"/>
        <v>42010.822233796294</v>
      </c>
      <c r="T2014" s="11">
        <f t="shared" si="189"/>
        <v>42040.822233796294</v>
      </c>
      <c r="U2014" t="str">
        <f t="shared" si="190"/>
        <v>2015</v>
      </c>
      <c r="V2014" t="str">
        <f t="shared" si="191"/>
        <v>January</v>
      </c>
    </row>
    <row r="2015" spans="1:22" ht="75" x14ac:dyDescent="0.2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8024</v>
      </c>
      <c r="O2015">
        <f t="shared" si="186"/>
        <v>494.91</v>
      </c>
      <c r="P2015">
        <f t="shared" si="187"/>
        <v>173.58</v>
      </c>
      <c r="Q2015" t="s">
        <v>8319</v>
      </c>
      <c r="R2015" t="s">
        <v>8349</v>
      </c>
      <c r="S2015" s="11">
        <f t="shared" si="188"/>
        <v>42499.960810185185</v>
      </c>
      <c r="T2015" s="11">
        <f t="shared" si="189"/>
        <v>42559.960810185185</v>
      </c>
      <c r="U2015" t="str">
        <f t="shared" si="190"/>
        <v>2016</v>
      </c>
      <c r="V2015" t="str">
        <f t="shared" si="191"/>
        <v>May</v>
      </c>
    </row>
    <row r="2016" spans="1:22" ht="75" x14ac:dyDescent="0.2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8024</v>
      </c>
      <c r="O2016">
        <f t="shared" si="186"/>
        <v>7813.78</v>
      </c>
      <c r="P2016">
        <f t="shared" si="187"/>
        <v>88.6</v>
      </c>
      <c r="Q2016" t="s">
        <v>8319</v>
      </c>
      <c r="R2016" t="s">
        <v>8349</v>
      </c>
      <c r="S2016" s="11">
        <f t="shared" si="188"/>
        <v>41324.214571759258</v>
      </c>
      <c r="T2016" s="11">
        <f t="shared" si="189"/>
        <v>41358.172905092593</v>
      </c>
      <c r="U2016" t="str">
        <f t="shared" si="190"/>
        <v>2013</v>
      </c>
      <c r="V2016" t="str">
        <f t="shared" si="191"/>
        <v>February</v>
      </c>
    </row>
    <row r="2017" spans="1:22" ht="60" x14ac:dyDescent="0.2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8024</v>
      </c>
      <c r="O2017">
        <f t="shared" si="186"/>
        <v>113</v>
      </c>
      <c r="P2017">
        <f t="shared" si="187"/>
        <v>50.22</v>
      </c>
      <c r="Q2017" t="s">
        <v>8319</v>
      </c>
      <c r="R2017" t="s">
        <v>8349</v>
      </c>
      <c r="S2017" s="11">
        <f t="shared" si="188"/>
        <v>40765.876886574071</v>
      </c>
      <c r="T2017" s="11">
        <f t="shared" si="189"/>
        <v>40795.876886574071</v>
      </c>
      <c r="U2017" t="str">
        <f t="shared" si="190"/>
        <v>2011</v>
      </c>
      <c r="V2017" t="str">
        <f t="shared" si="191"/>
        <v>August</v>
      </c>
    </row>
    <row r="2018" spans="1:22" ht="75" x14ac:dyDescent="0.2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8024</v>
      </c>
      <c r="O2018">
        <f t="shared" si="186"/>
        <v>921.54</v>
      </c>
      <c r="P2018">
        <f t="shared" si="187"/>
        <v>192.39</v>
      </c>
      <c r="Q2018" t="s">
        <v>8319</v>
      </c>
      <c r="R2018" t="s">
        <v>8349</v>
      </c>
      <c r="S2018" s="11">
        <f t="shared" si="188"/>
        <v>41312.88077546296</v>
      </c>
      <c r="T2018" s="11">
        <f t="shared" si="189"/>
        <v>41342.88077546296</v>
      </c>
      <c r="U2018" t="str">
        <f t="shared" si="190"/>
        <v>2013</v>
      </c>
      <c r="V2018" t="str">
        <f t="shared" si="191"/>
        <v>February</v>
      </c>
    </row>
    <row r="2019" spans="1:22" ht="60" x14ac:dyDescent="0.2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8024</v>
      </c>
      <c r="O2019">
        <f t="shared" si="186"/>
        <v>125.1</v>
      </c>
      <c r="P2019">
        <f t="shared" si="187"/>
        <v>73.42</v>
      </c>
      <c r="Q2019" t="s">
        <v>8319</v>
      </c>
      <c r="R2019" t="s">
        <v>8349</v>
      </c>
      <c r="S2019" s="11">
        <f t="shared" si="188"/>
        <v>40961.057349537034</v>
      </c>
      <c r="T2019" s="11">
        <f t="shared" si="189"/>
        <v>40992.166666666664</v>
      </c>
      <c r="U2019" t="str">
        <f t="shared" si="190"/>
        <v>2012</v>
      </c>
      <c r="V2019" t="str">
        <f t="shared" si="191"/>
        <v>February</v>
      </c>
    </row>
    <row r="2020" spans="1:22" ht="75" x14ac:dyDescent="0.2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8024</v>
      </c>
      <c r="O2020">
        <f t="shared" si="186"/>
        <v>102.24</v>
      </c>
      <c r="P2020">
        <f t="shared" si="187"/>
        <v>147.68</v>
      </c>
      <c r="Q2020" t="s">
        <v>8319</v>
      </c>
      <c r="R2020" t="s">
        <v>8349</v>
      </c>
      <c r="S2020" s="11">
        <f t="shared" si="188"/>
        <v>42199.365844907406</v>
      </c>
      <c r="T2020" s="11">
        <f t="shared" si="189"/>
        <v>42229.365844907406</v>
      </c>
      <c r="U2020" t="str">
        <f t="shared" si="190"/>
        <v>2015</v>
      </c>
      <c r="V2020" t="str">
        <f t="shared" si="191"/>
        <v>July</v>
      </c>
    </row>
    <row r="2021" spans="1:22" ht="75" x14ac:dyDescent="0.2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8024</v>
      </c>
      <c r="O2021">
        <f t="shared" si="186"/>
        <v>484.91</v>
      </c>
      <c r="P2021">
        <f t="shared" si="187"/>
        <v>108.97</v>
      </c>
      <c r="Q2021" t="s">
        <v>8319</v>
      </c>
      <c r="R2021" t="s">
        <v>8349</v>
      </c>
      <c r="S2021" s="11">
        <f t="shared" si="188"/>
        <v>42605.70857638889</v>
      </c>
      <c r="T2021" s="11">
        <f t="shared" si="189"/>
        <v>42635.70857638889</v>
      </c>
      <c r="U2021" t="str">
        <f t="shared" si="190"/>
        <v>2016</v>
      </c>
      <c r="V2021" t="str">
        <f t="shared" si="191"/>
        <v>August</v>
      </c>
    </row>
    <row r="2022" spans="1:22" ht="75" x14ac:dyDescent="0.2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8024</v>
      </c>
      <c r="O2022">
        <f t="shared" si="186"/>
        <v>192.33</v>
      </c>
      <c r="P2022">
        <f t="shared" si="187"/>
        <v>23.65</v>
      </c>
      <c r="Q2022" t="s">
        <v>8319</v>
      </c>
      <c r="R2022" t="s">
        <v>8349</v>
      </c>
      <c r="S2022" s="11">
        <f t="shared" si="188"/>
        <v>41737.097499999996</v>
      </c>
      <c r="T2022" s="11">
        <f t="shared" si="189"/>
        <v>41773.961111111108</v>
      </c>
      <c r="U2022" t="str">
        <f t="shared" si="190"/>
        <v>2014</v>
      </c>
      <c r="V2022" t="str">
        <f t="shared" si="191"/>
        <v>April</v>
      </c>
    </row>
    <row r="2023" spans="1:22" ht="75" x14ac:dyDescent="0.2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8024</v>
      </c>
      <c r="O2023">
        <f t="shared" si="186"/>
        <v>281.10000000000002</v>
      </c>
      <c r="P2023">
        <f t="shared" si="187"/>
        <v>147.94999999999999</v>
      </c>
      <c r="Q2023" t="s">
        <v>8319</v>
      </c>
      <c r="R2023" t="s">
        <v>8349</v>
      </c>
      <c r="S2023" s="11">
        <f t="shared" si="188"/>
        <v>41861.070567129631</v>
      </c>
      <c r="T2023" s="11">
        <f t="shared" si="189"/>
        <v>41906.070567129631</v>
      </c>
      <c r="U2023" t="str">
        <f t="shared" si="190"/>
        <v>2014</v>
      </c>
      <c r="V2023" t="str">
        <f t="shared" si="191"/>
        <v>August</v>
      </c>
    </row>
    <row r="2024" spans="1:22" ht="75" x14ac:dyDescent="0.2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8024</v>
      </c>
      <c r="O2024">
        <f t="shared" si="186"/>
        <v>125.14</v>
      </c>
      <c r="P2024">
        <f t="shared" si="187"/>
        <v>385.04</v>
      </c>
      <c r="Q2024" t="s">
        <v>8319</v>
      </c>
      <c r="R2024" t="s">
        <v>8349</v>
      </c>
      <c r="S2024" s="11">
        <f t="shared" si="188"/>
        <v>42502.569120370375</v>
      </c>
      <c r="T2024" s="11">
        <f t="shared" si="189"/>
        <v>42532.569120370375</v>
      </c>
      <c r="U2024" t="str">
        <f t="shared" si="190"/>
        <v>2016</v>
      </c>
      <c r="V2024" t="str">
        <f t="shared" si="191"/>
        <v>May</v>
      </c>
    </row>
    <row r="2025" spans="1:22" ht="75" x14ac:dyDescent="0.2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8024</v>
      </c>
      <c r="O2025">
        <f t="shared" si="186"/>
        <v>161.46</v>
      </c>
      <c r="P2025">
        <f t="shared" si="187"/>
        <v>457.39</v>
      </c>
      <c r="Q2025" t="s">
        <v>8319</v>
      </c>
      <c r="R2025" t="s">
        <v>8349</v>
      </c>
      <c r="S2025" s="11">
        <f t="shared" si="188"/>
        <v>42136.420752314814</v>
      </c>
      <c r="T2025" s="11">
        <f t="shared" si="189"/>
        <v>42166.420752314814</v>
      </c>
      <c r="U2025" t="str">
        <f t="shared" si="190"/>
        <v>2015</v>
      </c>
      <c r="V2025" t="str">
        <f t="shared" si="191"/>
        <v>May</v>
      </c>
    </row>
    <row r="2026" spans="1:22" ht="75" x14ac:dyDescent="0.2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8024</v>
      </c>
      <c r="O2026">
        <f t="shared" si="186"/>
        <v>585.35</v>
      </c>
      <c r="P2026">
        <f t="shared" si="187"/>
        <v>222.99</v>
      </c>
      <c r="Q2026" t="s">
        <v>8319</v>
      </c>
      <c r="R2026" t="s">
        <v>8349</v>
      </c>
      <c r="S2026" s="11">
        <f t="shared" si="188"/>
        <v>41099.966944444444</v>
      </c>
      <c r="T2026" s="11">
        <f t="shared" si="189"/>
        <v>41134.125</v>
      </c>
      <c r="U2026" t="str">
        <f t="shared" si="190"/>
        <v>2012</v>
      </c>
      <c r="V2026" t="str">
        <f t="shared" si="191"/>
        <v>July</v>
      </c>
    </row>
    <row r="2027" spans="1:22" ht="75" x14ac:dyDescent="0.2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8024</v>
      </c>
      <c r="O2027">
        <f t="shared" si="186"/>
        <v>201.15</v>
      </c>
      <c r="P2027">
        <f t="shared" si="187"/>
        <v>220.74</v>
      </c>
      <c r="Q2027" t="s">
        <v>8319</v>
      </c>
      <c r="R2027" t="s">
        <v>8349</v>
      </c>
      <c r="S2027" s="11">
        <f t="shared" si="188"/>
        <v>42136.184560185182</v>
      </c>
      <c r="T2027" s="11">
        <f t="shared" si="189"/>
        <v>42166.184560185182</v>
      </c>
      <c r="U2027" t="str">
        <f t="shared" si="190"/>
        <v>2015</v>
      </c>
      <c r="V2027" t="str">
        <f t="shared" si="191"/>
        <v>May</v>
      </c>
    </row>
    <row r="2028" spans="1:22" ht="60" x14ac:dyDescent="0.2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8024</v>
      </c>
      <c r="O2028">
        <f t="shared" si="186"/>
        <v>133.47999999999999</v>
      </c>
      <c r="P2028">
        <f t="shared" si="187"/>
        <v>73.5</v>
      </c>
      <c r="Q2028" t="s">
        <v>8319</v>
      </c>
      <c r="R2028" t="s">
        <v>8349</v>
      </c>
      <c r="S2028" s="11">
        <f t="shared" si="188"/>
        <v>41704.735937500001</v>
      </c>
      <c r="T2028" s="11">
        <f t="shared" si="189"/>
        <v>41750.165972222225</v>
      </c>
      <c r="U2028" t="str">
        <f t="shared" si="190"/>
        <v>2014</v>
      </c>
      <c r="V2028" t="str">
        <f t="shared" si="191"/>
        <v>March</v>
      </c>
    </row>
    <row r="2029" spans="1:22" ht="60" x14ac:dyDescent="0.2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8024</v>
      </c>
      <c r="O2029">
        <f t="shared" si="186"/>
        <v>120.25</v>
      </c>
      <c r="P2029">
        <f t="shared" si="187"/>
        <v>223.1</v>
      </c>
      <c r="Q2029" t="s">
        <v>8319</v>
      </c>
      <c r="R2029" t="s">
        <v>8349</v>
      </c>
      <c r="S2029" s="11">
        <f t="shared" si="188"/>
        <v>42048.813877314817</v>
      </c>
      <c r="T2029" s="11">
        <f t="shared" si="189"/>
        <v>42093.772210648152</v>
      </c>
      <c r="U2029" t="str">
        <f t="shared" si="190"/>
        <v>2015</v>
      </c>
      <c r="V2029" t="str">
        <f t="shared" si="191"/>
        <v>February</v>
      </c>
    </row>
    <row r="2030" spans="1:22" ht="60" x14ac:dyDescent="0.2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8024</v>
      </c>
      <c r="O2030">
        <f t="shared" si="186"/>
        <v>126.17</v>
      </c>
      <c r="P2030">
        <f t="shared" si="187"/>
        <v>47.91</v>
      </c>
      <c r="Q2030" t="s">
        <v>8319</v>
      </c>
      <c r="R2030" t="s">
        <v>8349</v>
      </c>
      <c r="S2030" s="11">
        <f t="shared" si="188"/>
        <v>40215.919050925928</v>
      </c>
      <c r="T2030" s="11">
        <f t="shared" si="189"/>
        <v>40252.913194444445</v>
      </c>
      <c r="U2030" t="str">
        <f t="shared" si="190"/>
        <v>2010</v>
      </c>
      <c r="V2030" t="str">
        <f t="shared" si="191"/>
        <v>February</v>
      </c>
    </row>
    <row r="2031" spans="1:22" ht="60" x14ac:dyDescent="0.2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8024</v>
      </c>
      <c r="O2031">
        <f t="shared" si="186"/>
        <v>361.2</v>
      </c>
      <c r="P2031">
        <f t="shared" si="187"/>
        <v>96.06</v>
      </c>
      <c r="Q2031" t="s">
        <v>8319</v>
      </c>
      <c r="R2031" t="s">
        <v>8349</v>
      </c>
      <c r="S2031" s="11">
        <f t="shared" si="188"/>
        <v>41848.021770833337</v>
      </c>
      <c r="T2031" s="11">
        <f t="shared" si="189"/>
        <v>41878.021770833337</v>
      </c>
      <c r="U2031" t="str">
        <f t="shared" si="190"/>
        <v>2014</v>
      </c>
      <c r="V2031" t="str">
        <f t="shared" si="191"/>
        <v>July</v>
      </c>
    </row>
    <row r="2032" spans="1:22" ht="75" x14ac:dyDescent="0.2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8024</v>
      </c>
      <c r="O2032">
        <f t="shared" si="186"/>
        <v>226.24</v>
      </c>
      <c r="P2032">
        <f t="shared" si="187"/>
        <v>118.61</v>
      </c>
      <c r="Q2032" t="s">
        <v>8319</v>
      </c>
      <c r="R2032" t="s">
        <v>8349</v>
      </c>
      <c r="S2032" s="11">
        <f t="shared" si="188"/>
        <v>41212.996481481481</v>
      </c>
      <c r="T2032" s="11">
        <f t="shared" si="189"/>
        <v>41242.996481481481</v>
      </c>
      <c r="U2032" t="str">
        <f t="shared" si="190"/>
        <v>2012</v>
      </c>
      <c r="V2032" t="str">
        <f t="shared" si="191"/>
        <v>October</v>
      </c>
    </row>
    <row r="2033" spans="1:22" ht="60" x14ac:dyDescent="0.2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8024</v>
      </c>
      <c r="O2033">
        <f t="shared" si="186"/>
        <v>120.35</v>
      </c>
      <c r="P2033">
        <f t="shared" si="187"/>
        <v>118.45</v>
      </c>
      <c r="Q2033" t="s">
        <v>8319</v>
      </c>
      <c r="R2033" t="s">
        <v>8349</v>
      </c>
      <c r="S2033" s="11">
        <f t="shared" si="188"/>
        <v>41975.329317129625</v>
      </c>
      <c r="T2033" s="11">
        <f t="shared" si="189"/>
        <v>42013.041666666672</v>
      </c>
      <c r="U2033" t="str">
        <f t="shared" si="190"/>
        <v>2014</v>
      </c>
      <c r="V2033" t="str">
        <f t="shared" si="191"/>
        <v>December</v>
      </c>
    </row>
    <row r="2034" spans="1:22" ht="75" x14ac:dyDescent="0.2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8024</v>
      </c>
      <c r="O2034">
        <f t="shared" si="186"/>
        <v>304.19</v>
      </c>
      <c r="P2034">
        <f t="shared" si="187"/>
        <v>143.21</v>
      </c>
      <c r="Q2034" t="s">
        <v>8319</v>
      </c>
      <c r="R2034" t="s">
        <v>8349</v>
      </c>
      <c r="S2034" s="11">
        <f t="shared" si="188"/>
        <v>42689.565671296295</v>
      </c>
      <c r="T2034" s="11">
        <f t="shared" si="189"/>
        <v>42719.208333333328</v>
      </c>
      <c r="U2034" t="str">
        <f t="shared" si="190"/>
        <v>2016</v>
      </c>
      <c r="V2034" t="str">
        <f t="shared" si="191"/>
        <v>November</v>
      </c>
    </row>
    <row r="2035" spans="1:22" ht="75" x14ac:dyDescent="0.2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8024</v>
      </c>
      <c r="O2035">
        <f t="shared" si="186"/>
        <v>178.68</v>
      </c>
      <c r="P2035">
        <f t="shared" si="187"/>
        <v>282.72000000000003</v>
      </c>
      <c r="Q2035" t="s">
        <v>8319</v>
      </c>
      <c r="R2035" t="s">
        <v>8349</v>
      </c>
      <c r="S2035" s="11">
        <f t="shared" si="188"/>
        <v>41725.082384259258</v>
      </c>
      <c r="T2035" s="11">
        <f t="shared" si="189"/>
        <v>41755.082384259258</v>
      </c>
      <c r="U2035" t="str">
        <f t="shared" si="190"/>
        <v>2014</v>
      </c>
      <c r="V2035" t="str">
        <f t="shared" si="191"/>
        <v>March</v>
      </c>
    </row>
    <row r="2036" spans="1:22" ht="75" x14ac:dyDescent="0.2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8024</v>
      </c>
      <c r="O2036">
        <f t="shared" si="186"/>
        <v>386.82</v>
      </c>
      <c r="P2036">
        <f t="shared" si="187"/>
        <v>593.94000000000005</v>
      </c>
      <c r="Q2036" t="s">
        <v>8319</v>
      </c>
      <c r="R2036" t="s">
        <v>8349</v>
      </c>
      <c r="S2036" s="11">
        <f t="shared" si="188"/>
        <v>42076.130011574074</v>
      </c>
      <c r="T2036" s="11">
        <f t="shared" si="189"/>
        <v>42131.290277777778</v>
      </c>
      <c r="U2036" t="str">
        <f t="shared" si="190"/>
        <v>2015</v>
      </c>
      <c r="V2036" t="str">
        <f t="shared" si="191"/>
        <v>March</v>
      </c>
    </row>
    <row r="2037" spans="1:22" ht="75" x14ac:dyDescent="0.2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8024</v>
      </c>
      <c r="O2037">
        <f t="shared" si="186"/>
        <v>211.04</v>
      </c>
      <c r="P2037">
        <f t="shared" si="187"/>
        <v>262.16000000000003</v>
      </c>
      <c r="Q2037" t="s">
        <v>8319</v>
      </c>
      <c r="R2037" t="s">
        <v>8349</v>
      </c>
      <c r="S2037" s="11">
        <f t="shared" si="188"/>
        <v>42311.625081018516</v>
      </c>
      <c r="T2037" s="11">
        <f t="shared" si="189"/>
        <v>42357.041666666672</v>
      </c>
      <c r="U2037" t="str">
        <f t="shared" si="190"/>
        <v>2015</v>
      </c>
      <c r="V2037" t="str">
        <f t="shared" si="191"/>
        <v>November</v>
      </c>
    </row>
    <row r="2038" spans="1:22" ht="75" x14ac:dyDescent="0.2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8024</v>
      </c>
      <c r="O2038">
        <f t="shared" si="186"/>
        <v>131.66999999999999</v>
      </c>
      <c r="P2038">
        <f t="shared" si="187"/>
        <v>46.58</v>
      </c>
      <c r="Q2038" t="s">
        <v>8319</v>
      </c>
      <c r="R2038" t="s">
        <v>8349</v>
      </c>
      <c r="S2038" s="11">
        <f t="shared" si="188"/>
        <v>41738.864803240744</v>
      </c>
      <c r="T2038" s="11">
        <f t="shared" si="189"/>
        <v>41768.864803240744</v>
      </c>
      <c r="U2038" t="str">
        <f t="shared" si="190"/>
        <v>2014</v>
      </c>
      <c r="V2038" t="str">
        <f t="shared" si="191"/>
        <v>April</v>
      </c>
    </row>
    <row r="2039" spans="1:22" ht="60" x14ac:dyDescent="0.2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8024</v>
      </c>
      <c r="O2039">
        <f t="shared" si="186"/>
        <v>300.48</v>
      </c>
      <c r="P2039">
        <f t="shared" si="187"/>
        <v>70.040000000000006</v>
      </c>
      <c r="Q2039" t="s">
        <v>8319</v>
      </c>
      <c r="R2039" t="s">
        <v>8349</v>
      </c>
      <c r="S2039" s="11">
        <f t="shared" si="188"/>
        <v>41578.210104166668</v>
      </c>
      <c r="T2039" s="11">
        <f t="shared" si="189"/>
        <v>41638.251770833333</v>
      </c>
      <c r="U2039" t="str">
        <f t="shared" si="190"/>
        <v>2013</v>
      </c>
      <c r="V2039" t="str">
        <f t="shared" si="191"/>
        <v>October</v>
      </c>
    </row>
    <row r="2040" spans="1:22" ht="75" x14ac:dyDescent="0.2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8024</v>
      </c>
      <c r="O2040">
        <f t="shared" si="186"/>
        <v>420.51</v>
      </c>
      <c r="P2040">
        <f t="shared" si="187"/>
        <v>164.91</v>
      </c>
      <c r="Q2040" t="s">
        <v>8319</v>
      </c>
      <c r="R2040" t="s">
        <v>8349</v>
      </c>
      <c r="S2040" s="11">
        <f t="shared" si="188"/>
        <v>41424.27107638889</v>
      </c>
      <c r="T2040" s="11">
        <f t="shared" si="189"/>
        <v>41456.75</v>
      </c>
      <c r="U2040" t="str">
        <f t="shared" si="190"/>
        <v>2013</v>
      </c>
      <c r="V2040" t="str">
        <f t="shared" si="191"/>
        <v>May</v>
      </c>
    </row>
    <row r="2041" spans="1:22" ht="60" x14ac:dyDescent="0.2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8024</v>
      </c>
      <c r="O2041">
        <f t="shared" si="186"/>
        <v>136.22</v>
      </c>
      <c r="P2041">
        <f t="shared" si="187"/>
        <v>449.26</v>
      </c>
      <c r="Q2041" t="s">
        <v>8319</v>
      </c>
      <c r="R2041" t="s">
        <v>8349</v>
      </c>
      <c r="S2041" s="11">
        <f t="shared" si="188"/>
        <v>42675.438946759255</v>
      </c>
      <c r="T2041" s="11">
        <f t="shared" si="189"/>
        <v>42705.207638888889</v>
      </c>
      <c r="U2041" t="str">
        <f t="shared" si="190"/>
        <v>2016</v>
      </c>
      <c r="V2041" t="str">
        <f t="shared" si="191"/>
        <v>November</v>
      </c>
    </row>
    <row r="2042" spans="1:22" ht="45" x14ac:dyDescent="0.2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8024</v>
      </c>
      <c r="O2042">
        <f t="shared" si="186"/>
        <v>248.17</v>
      </c>
      <c r="P2042">
        <f t="shared" si="187"/>
        <v>27.47</v>
      </c>
      <c r="Q2042" t="s">
        <v>8319</v>
      </c>
      <c r="R2042" t="s">
        <v>8349</v>
      </c>
      <c r="S2042" s="11">
        <f t="shared" si="188"/>
        <v>41578.927118055559</v>
      </c>
      <c r="T2042" s="11">
        <f t="shared" si="189"/>
        <v>41593.968784722223</v>
      </c>
      <c r="U2042" t="str">
        <f t="shared" si="190"/>
        <v>2013</v>
      </c>
      <c r="V2042" t="str">
        <f t="shared" si="191"/>
        <v>October</v>
      </c>
    </row>
    <row r="2043" spans="1:22" ht="75" x14ac:dyDescent="0.2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8024</v>
      </c>
      <c r="O2043">
        <f t="shared" si="186"/>
        <v>181.86</v>
      </c>
      <c r="P2043">
        <f t="shared" si="187"/>
        <v>143.97999999999999</v>
      </c>
      <c r="Q2043" t="s">
        <v>8319</v>
      </c>
      <c r="R2043" t="s">
        <v>8349</v>
      </c>
      <c r="S2043" s="11">
        <f t="shared" si="188"/>
        <v>42654.525775462964</v>
      </c>
      <c r="T2043" s="11">
        <f t="shared" si="189"/>
        <v>42684.567442129628</v>
      </c>
      <c r="U2043" t="str">
        <f t="shared" si="190"/>
        <v>2016</v>
      </c>
      <c r="V2043" t="str">
        <f t="shared" si="191"/>
        <v>October</v>
      </c>
    </row>
    <row r="2044" spans="1:22" ht="75" x14ac:dyDescent="0.2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8024</v>
      </c>
      <c r="O2044">
        <f t="shared" si="186"/>
        <v>123.53</v>
      </c>
      <c r="P2044">
        <f t="shared" si="187"/>
        <v>88.24</v>
      </c>
      <c r="Q2044" t="s">
        <v>8319</v>
      </c>
      <c r="R2044" t="s">
        <v>8349</v>
      </c>
      <c r="S2044" s="11">
        <f t="shared" si="188"/>
        <v>42331.708032407405</v>
      </c>
      <c r="T2044" s="11">
        <f t="shared" si="189"/>
        <v>42391.708032407405</v>
      </c>
      <c r="U2044" t="str">
        <f t="shared" si="190"/>
        <v>2015</v>
      </c>
      <c r="V2044" t="str">
        <f t="shared" si="191"/>
        <v>November</v>
      </c>
    </row>
    <row r="2045" spans="1:22" ht="90" x14ac:dyDescent="0.2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8024</v>
      </c>
      <c r="O2045">
        <f t="shared" si="186"/>
        <v>506.21</v>
      </c>
      <c r="P2045">
        <f t="shared" si="187"/>
        <v>36.33</v>
      </c>
      <c r="Q2045" t="s">
        <v>8319</v>
      </c>
      <c r="R2045" t="s">
        <v>8349</v>
      </c>
      <c r="S2045" s="11">
        <f t="shared" si="188"/>
        <v>42661.176817129628</v>
      </c>
      <c r="T2045" s="11">
        <f t="shared" si="189"/>
        <v>42715.207638888889</v>
      </c>
      <c r="U2045" t="str">
        <f t="shared" si="190"/>
        <v>2016</v>
      </c>
      <c r="V2045" t="str">
        <f t="shared" si="191"/>
        <v>October</v>
      </c>
    </row>
    <row r="2046" spans="1:22" ht="75" x14ac:dyDescent="0.2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8024</v>
      </c>
      <c r="O2046">
        <f t="shared" si="186"/>
        <v>108.21</v>
      </c>
      <c r="P2046">
        <f t="shared" si="187"/>
        <v>90.18</v>
      </c>
      <c r="Q2046" t="s">
        <v>8319</v>
      </c>
      <c r="R2046" t="s">
        <v>8349</v>
      </c>
      <c r="S2046" s="11">
        <f t="shared" si="188"/>
        <v>42138.684189814812</v>
      </c>
      <c r="T2046" s="11">
        <f t="shared" si="189"/>
        <v>42168.684189814812</v>
      </c>
      <c r="U2046" t="str">
        <f t="shared" si="190"/>
        <v>2015</v>
      </c>
      <c r="V2046" t="str">
        <f t="shared" si="191"/>
        <v>May</v>
      </c>
    </row>
    <row r="2047" spans="1:22" ht="75" x14ac:dyDescent="0.2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8024</v>
      </c>
      <c r="O2047">
        <f t="shared" si="186"/>
        <v>819.18</v>
      </c>
      <c r="P2047">
        <f t="shared" si="187"/>
        <v>152.62</v>
      </c>
      <c r="Q2047" t="s">
        <v>8319</v>
      </c>
      <c r="R2047" t="s">
        <v>8349</v>
      </c>
      <c r="S2047" s="11">
        <f t="shared" si="188"/>
        <v>41069.088506944441</v>
      </c>
      <c r="T2047" s="11">
        <f t="shared" si="189"/>
        <v>41099.088506944441</v>
      </c>
      <c r="U2047" t="str">
        <f t="shared" si="190"/>
        <v>2012</v>
      </c>
      <c r="V2047" t="str">
        <f t="shared" si="191"/>
        <v>June</v>
      </c>
    </row>
    <row r="2048" spans="1:22" ht="75" x14ac:dyDescent="0.2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8024</v>
      </c>
      <c r="O2048">
        <f t="shared" si="186"/>
        <v>121.1</v>
      </c>
      <c r="P2048">
        <f t="shared" si="187"/>
        <v>55.81</v>
      </c>
      <c r="Q2048" t="s">
        <v>8319</v>
      </c>
      <c r="R2048" t="s">
        <v>8349</v>
      </c>
      <c r="S2048" s="11">
        <f t="shared" si="188"/>
        <v>41387.171805555554</v>
      </c>
      <c r="T2048" s="11">
        <f t="shared" si="189"/>
        <v>41417.171805555554</v>
      </c>
      <c r="U2048" t="str">
        <f t="shared" si="190"/>
        <v>2013</v>
      </c>
      <c r="V2048" t="str">
        <f t="shared" si="191"/>
        <v>April</v>
      </c>
    </row>
    <row r="2049" spans="1:22" ht="75" x14ac:dyDescent="0.2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8024</v>
      </c>
      <c r="O2049">
        <f t="shared" si="186"/>
        <v>103</v>
      </c>
      <c r="P2049">
        <f t="shared" si="187"/>
        <v>227.85</v>
      </c>
      <c r="Q2049" t="s">
        <v>8319</v>
      </c>
      <c r="R2049" t="s">
        <v>8349</v>
      </c>
      <c r="S2049" s="11">
        <f t="shared" si="188"/>
        <v>42081.903587962966</v>
      </c>
      <c r="T2049" s="11">
        <f t="shared" si="189"/>
        <v>42111</v>
      </c>
      <c r="U2049" t="str">
        <f t="shared" si="190"/>
        <v>2015</v>
      </c>
      <c r="V2049" t="str">
        <f t="shared" si="191"/>
        <v>March</v>
      </c>
    </row>
    <row r="2050" spans="1:22" ht="75" x14ac:dyDescent="0.2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8024</v>
      </c>
      <c r="O2050">
        <f t="shared" si="186"/>
        <v>148.33000000000001</v>
      </c>
      <c r="P2050">
        <f t="shared" si="187"/>
        <v>91.83</v>
      </c>
      <c r="Q2050" t="s">
        <v>8319</v>
      </c>
      <c r="R2050" t="s">
        <v>8349</v>
      </c>
      <c r="S2050" s="11">
        <f t="shared" si="188"/>
        <v>41387.651516203703</v>
      </c>
      <c r="T2050" s="11">
        <f t="shared" si="189"/>
        <v>41417.651516203703</v>
      </c>
      <c r="U2050" t="str">
        <f t="shared" si="190"/>
        <v>2013</v>
      </c>
      <c r="V2050" t="str">
        <f t="shared" si="191"/>
        <v>April</v>
      </c>
    </row>
    <row r="2051" spans="1:22" ht="45" x14ac:dyDescent="0.2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8024</v>
      </c>
      <c r="O2051">
        <f t="shared" ref="O2051:O2114" si="192">ROUND((E2051/D2051)*100,2)</f>
        <v>120.19</v>
      </c>
      <c r="P2051">
        <f t="shared" ref="P2051:P2114" si="193">IF(L2051&gt;0,ROUND(E2051/L2051,2),0)</f>
        <v>80.989999999999995</v>
      </c>
      <c r="Q2051" t="s">
        <v>8319</v>
      </c>
      <c r="R2051" t="s">
        <v>8349</v>
      </c>
      <c r="S2051" s="11">
        <f t="shared" ref="S2051:S2114" si="194">(((J2051/60)/60)/24)+DATE(1970,1,1)</f>
        <v>41575.527349537035</v>
      </c>
      <c r="T2051" s="11">
        <f t="shared" ref="T2051:T2114" si="195">(((I2051/60)/60)/24)+DATE(1970,1,1)</f>
        <v>41610.957638888889</v>
      </c>
      <c r="U2051" t="str">
        <f t="shared" ref="U2051:U2114" si="196">TEXT(S2051,"yyyy")</f>
        <v>2013</v>
      </c>
      <c r="V2051" t="str">
        <f t="shared" ref="V2051:V2114" si="197">TEXT(S2051,"mmmm")</f>
        <v>October</v>
      </c>
    </row>
    <row r="2052" spans="1:22" ht="75" x14ac:dyDescent="0.2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8024</v>
      </c>
      <c r="O2052">
        <f t="shared" si="192"/>
        <v>473.27</v>
      </c>
      <c r="P2052">
        <f t="shared" si="193"/>
        <v>278.39</v>
      </c>
      <c r="Q2052" t="s">
        <v>8319</v>
      </c>
      <c r="R2052" t="s">
        <v>8349</v>
      </c>
      <c r="S2052" s="11">
        <f t="shared" si="194"/>
        <v>42115.071504629625</v>
      </c>
      <c r="T2052" s="11">
        <f t="shared" si="195"/>
        <v>42155.071504629625</v>
      </c>
      <c r="U2052" t="str">
        <f t="shared" si="196"/>
        <v>2015</v>
      </c>
      <c r="V2052" t="str">
        <f t="shared" si="197"/>
        <v>April</v>
      </c>
    </row>
    <row r="2053" spans="1:22" ht="75" x14ac:dyDescent="0.2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8024</v>
      </c>
      <c r="O2053">
        <f t="shared" si="192"/>
        <v>130.36000000000001</v>
      </c>
      <c r="P2053">
        <f t="shared" si="193"/>
        <v>43.1</v>
      </c>
      <c r="Q2053" t="s">
        <v>8319</v>
      </c>
      <c r="R2053" t="s">
        <v>8349</v>
      </c>
      <c r="S2053" s="11">
        <f t="shared" si="194"/>
        <v>41604.022418981483</v>
      </c>
      <c r="T2053" s="11">
        <f t="shared" si="195"/>
        <v>41634.022418981483</v>
      </c>
      <c r="U2053" t="str">
        <f t="shared" si="196"/>
        <v>2013</v>
      </c>
      <c r="V2053" t="str">
        <f t="shared" si="197"/>
        <v>November</v>
      </c>
    </row>
    <row r="2054" spans="1:22" ht="60" x14ac:dyDescent="0.2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8024</v>
      </c>
      <c r="O2054">
        <f t="shared" si="192"/>
        <v>353.05</v>
      </c>
      <c r="P2054">
        <f t="shared" si="193"/>
        <v>326.29000000000002</v>
      </c>
      <c r="Q2054" t="s">
        <v>8319</v>
      </c>
      <c r="R2054" t="s">
        <v>8349</v>
      </c>
      <c r="S2054" s="11">
        <f t="shared" si="194"/>
        <v>42375.08394675926</v>
      </c>
      <c r="T2054" s="11">
        <f t="shared" si="195"/>
        <v>42420.08394675926</v>
      </c>
      <c r="U2054" t="str">
        <f t="shared" si="196"/>
        <v>2016</v>
      </c>
      <c r="V2054" t="str">
        <f t="shared" si="197"/>
        <v>January</v>
      </c>
    </row>
    <row r="2055" spans="1:22" ht="60" x14ac:dyDescent="0.2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8024</v>
      </c>
      <c r="O2055">
        <f t="shared" si="192"/>
        <v>101.02</v>
      </c>
      <c r="P2055">
        <f t="shared" si="193"/>
        <v>41.74</v>
      </c>
      <c r="Q2055" t="s">
        <v>8319</v>
      </c>
      <c r="R2055" t="s">
        <v>8349</v>
      </c>
      <c r="S2055" s="11">
        <f t="shared" si="194"/>
        <v>42303.617488425924</v>
      </c>
      <c r="T2055" s="11">
        <f t="shared" si="195"/>
        <v>42333.659155092595</v>
      </c>
      <c r="U2055" t="str">
        <f t="shared" si="196"/>
        <v>2015</v>
      </c>
      <c r="V2055" t="str">
        <f t="shared" si="197"/>
        <v>October</v>
      </c>
    </row>
    <row r="2056" spans="1:22" ht="75" x14ac:dyDescent="0.2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8024</v>
      </c>
      <c r="O2056">
        <f t="shared" si="192"/>
        <v>113.59</v>
      </c>
      <c r="P2056">
        <f t="shared" si="193"/>
        <v>64.02</v>
      </c>
      <c r="Q2056" t="s">
        <v>8319</v>
      </c>
      <c r="R2056" t="s">
        <v>8349</v>
      </c>
      <c r="S2056" s="11">
        <f t="shared" si="194"/>
        <v>41731.520949074074</v>
      </c>
      <c r="T2056" s="11">
        <f t="shared" si="195"/>
        <v>41761.520949074074</v>
      </c>
      <c r="U2056" t="str">
        <f t="shared" si="196"/>
        <v>2014</v>
      </c>
      <c r="V2056" t="str">
        <f t="shared" si="197"/>
        <v>April</v>
      </c>
    </row>
    <row r="2057" spans="1:22" ht="75" x14ac:dyDescent="0.2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8024</v>
      </c>
      <c r="O2057">
        <f t="shared" si="192"/>
        <v>167.42</v>
      </c>
      <c r="P2057">
        <f t="shared" si="193"/>
        <v>99.46</v>
      </c>
      <c r="Q2057" t="s">
        <v>8319</v>
      </c>
      <c r="R2057" t="s">
        <v>8349</v>
      </c>
      <c r="S2057" s="11">
        <f t="shared" si="194"/>
        <v>41946.674108796295</v>
      </c>
      <c r="T2057" s="11">
        <f t="shared" si="195"/>
        <v>41976.166666666672</v>
      </c>
      <c r="U2057" t="str">
        <f t="shared" si="196"/>
        <v>2014</v>
      </c>
      <c r="V2057" t="str">
        <f t="shared" si="197"/>
        <v>November</v>
      </c>
    </row>
    <row r="2058" spans="1:22" ht="75" x14ac:dyDescent="0.2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8024</v>
      </c>
      <c r="O2058">
        <f t="shared" si="192"/>
        <v>153.44999999999999</v>
      </c>
      <c r="P2058">
        <f t="shared" si="193"/>
        <v>138.49</v>
      </c>
      <c r="Q2058" t="s">
        <v>8319</v>
      </c>
      <c r="R2058" t="s">
        <v>8349</v>
      </c>
      <c r="S2058" s="11">
        <f t="shared" si="194"/>
        <v>41351.76090277778</v>
      </c>
      <c r="T2058" s="11">
        <f t="shared" si="195"/>
        <v>41381.76090277778</v>
      </c>
      <c r="U2058" t="str">
        <f t="shared" si="196"/>
        <v>2013</v>
      </c>
      <c r="V2058" t="str">
        <f t="shared" si="197"/>
        <v>March</v>
      </c>
    </row>
    <row r="2059" spans="1:22" ht="75" x14ac:dyDescent="0.2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8024</v>
      </c>
      <c r="O2059">
        <f t="shared" si="192"/>
        <v>202.23</v>
      </c>
      <c r="P2059">
        <f t="shared" si="193"/>
        <v>45.55</v>
      </c>
      <c r="Q2059" t="s">
        <v>8319</v>
      </c>
      <c r="R2059" t="s">
        <v>8349</v>
      </c>
      <c r="S2059" s="11">
        <f t="shared" si="194"/>
        <v>42396.494583333333</v>
      </c>
      <c r="T2059" s="11">
        <f t="shared" si="195"/>
        <v>42426.494583333333</v>
      </c>
      <c r="U2059" t="str">
        <f t="shared" si="196"/>
        <v>2016</v>
      </c>
      <c r="V2059" t="str">
        <f t="shared" si="197"/>
        <v>January</v>
      </c>
    </row>
    <row r="2060" spans="1:22" ht="45" x14ac:dyDescent="0.2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8024</v>
      </c>
      <c r="O2060">
        <f t="shared" si="192"/>
        <v>168.28</v>
      </c>
      <c r="P2060">
        <f t="shared" si="193"/>
        <v>10.51</v>
      </c>
      <c r="Q2060" t="s">
        <v>8319</v>
      </c>
      <c r="R2060" t="s">
        <v>8349</v>
      </c>
      <c r="S2060" s="11">
        <f t="shared" si="194"/>
        <v>42026.370717592596</v>
      </c>
      <c r="T2060" s="11">
        <f t="shared" si="195"/>
        <v>42065.833333333328</v>
      </c>
      <c r="U2060" t="str">
        <f t="shared" si="196"/>
        <v>2015</v>
      </c>
      <c r="V2060" t="str">
        <f t="shared" si="197"/>
        <v>January</v>
      </c>
    </row>
    <row r="2061" spans="1:22" ht="75" x14ac:dyDescent="0.2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8024</v>
      </c>
      <c r="O2061">
        <f t="shared" si="192"/>
        <v>143.46</v>
      </c>
      <c r="P2061">
        <f t="shared" si="193"/>
        <v>114.77</v>
      </c>
      <c r="Q2061" t="s">
        <v>8319</v>
      </c>
      <c r="R2061" t="s">
        <v>8349</v>
      </c>
      <c r="S2061" s="11">
        <f t="shared" si="194"/>
        <v>42361.602476851855</v>
      </c>
      <c r="T2061" s="11">
        <f t="shared" si="195"/>
        <v>42400.915972222225</v>
      </c>
      <c r="U2061" t="str">
        <f t="shared" si="196"/>
        <v>2015</v>
      </c>
      <c r="V2061" t="str">
        <f t="shared" si="197"/>
        <v>December</v>
      </c>
    </row>
    <row r="2062" spans="1:22" ht="75" x14ac:dyDescent="0.2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8024</v>
      </c>
      <c r="O2062">
        <f t="shared" si="192"/>
        <v>196.4</v>
      </c>
      <c r="P2062">
        <f t="shared" si="193"/>
        <v>36</v>
      </c>
      <c r="Q2062" t="s">
        <v>8319</v>
      </c>
      <c r="R2062" t="s">
        <v>8349</v>
      </c>
      <c r="S2062" s="11">
        <f t="shared" si="194"/>
        <v>41783.642939814818</v>
      </c>
      <c r="T2062" s="11">
        <f t="shared" si="195"/>
        <v>41843.642939814818</v>
      </c>
      <c r="U2062" t="str">
        <f t="shared" si="196"/>
        <v>2014</v>
      </c>
      <c r="V2062" t="str">
        <f t="shared" si="197"/>
        <v>May</v>
      </c>
    </row>
    <row r="2063" spans="1:22" ht="75" x14ac:dyDescent="0.2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8024</v>
      </c>
      <c r="O2063">
        <f t="shared" si="192"/>
        <v>107.92</v>
      </c>
      <c r="P2063">
        <f t="shared" si="193"/>
        <v>154.16999999999999</v>
      </c>
      <c r="Q2063" t="s">
        <v>8319</v>
      </c>
      <c r="R2063" t="s">
        <v>8349</v>
      </c>
      <c r="S2063" s="11">
        <f t="shared" si="194"/>
        <v>42705.764513888891</v>
      </c>
      <c r="T2063" s="11">
        <f t="shared" si="195"/>
        <v>42735.764513888891</v>
      </c>
      <c r="U2063" t="str">
        <f t="shared" si="196"/>
        <v>2016</v>
      </c>
      <c r="V2063" t="str">
        <f t="shared" si="197"/>
        <v>December</v>
      </c>
    </row>
    <row r="2064" spans="1:22" ht="90" x14ac:dyDescent="0.2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8024</v>
      </c>
      <c r="O2064">
        <f t="shared" si="192"/>
        <v>114.98</v>
      </c>
      <c r="P2064">
        <f t="shared" si="193"/>
        <v>566.39</v>
      </c>
      <c r="Q2064" t="s">
        <v>8319</v>
      </c>
      <c r="R2064" t="s">
        <v>8349</v>
      </c>
      <c r="S2064" s="11">
        <f t="shared" si="194"/>
        <v>42423.3830787037</v>
      </c>
      <c r="T2064" s="11">
        <f t="shared" si="195"/>
        <v>42453.341412037036</v>
      </c>
      <c r="U2064" t="str">
        <f t="shared" si="196"/>
        <v>2016</v>
      </c>
      <c r="V2064" t="str">
        <f t="shared" si="197"/>
        <v>February</v>
      </c>
    </row>
    <row r="2065" spans="1:22" ht="60" x14ac:dyDescent="0.2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8024</v>
      </c>
      <c r="O2065">
        <f t="shared" si="192"/>
        <v>148.05000000000001</v>
      </c>
      <c r="P2065">
        <f t="shared" si="193"/>
        <v>120.86</v>
      </c>
      <c r="Q2065" t="s">
        <v>8319</v>
      </c>
      <c r="R2065" t="s">
        <v>8349</v>
      </c>
      <c r="S2065" s="11">
        <f t="shared" si="194"/>
        <v>42472.73265046296</v>
      </c>
      <c r="T2065" s="11">
        <f t="shared" si="195"/>
        <v>42505.73265046296</v>
      </c>
      <c r="U2065" t="str">
        <f t="shared" si="196"/>
        <v>2016</v>
      </c>
      <c r="V2065" t="str">
        <f t="shared" si="197"/>
        <v>April</v>
      </c>
    </row>
    <row r="2066" spans="1:22" ht="60" x14ac:dyDescent="0.2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8024</v>
      </c>
      <c r="O2066">
        <f t="shared" si="192"/>
        <v>191.17</v>
      </c>
      <c r="P2066">
        <f t="shared" si="193"/>
        <v>86.16</v>
      </c>
      <c r="Q2066" t="s">
        <v>8319</v>
      </c>
      <c r="R2066" t="s">
        <v>8349</v>
      </c>
      <c r="S2066" s="11">
        <f t="shared" si="194"/>
        <v>41389.364849537036</v>
      </c>
      <c r="T2066" s="11">
        <f t="shared" si="195"/>
        <v>41425.5</v>
      </c>
      <c r="U2066" t="str">
        <f t="shared" si="196"/>
        <v>2013</v>
      </c>
      <c r="V2066" t="str">
        <f t="shared" si="197"/>
        <v>April</v>
      </c>
    </row>
    <row r="2067" spans="1:22" ht="75" x14ac:dyDescent="0.2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8024</v>
      </c>
      <c r="O2067">
        <f t="shared" si="192"/>
        <v>199.22</v>
      </c>
      <c r="P2067">
        <f t="shared" si="193"/>
        <v>51.21</v>
      </c>
      <c r="Q2067" t="s">
        <v>8319</v>
      </c>
      <c r="R2067" t="s">
        <v>8349</v>
      </c>
      <c r="S2067" s="11">
        <f t="shared" si="194"/>
        <v>41603.333668981482</v>
      </c>
      <c r="T2067" s="11">
        <f t="shared" si="195"/>
        <v>41633.333668981482</v>
      </c>
      <c r="U2067" t="str">
        <f t="shared" si="196"/>
        <v>2013</v>
      </c>
      <c r="V2067" t="str">
        <f t="shared" si="197"/>
        <v>November</v>
      </c>
    </row>
    <row r="2068" spans="1:22" ht="75" x14ac:dyDescent="0.2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8024</v>
      </c>
      <c r="O2068">
        <f t="shared" si="192"/>
        <v>218.6</v>
      </c>
      <c r="P2068">
        <f t="shared" si="193"/>
        <v>67.260000000000005</v>
      </c>
      <c r="Q2068" t="s">
        <v>8319</v>
      </c>
      <c r="R2068" t="s">
        <v>8349</v>
      </c>
      <c r="S2068" s="11">
        <f t="shared" si="194"/>
        <v>41844.771793981483</v>
      </c>
      <c r="T2068" s="11">
        <f t="shared" si="195"/>
        <v>41874.771793981483</v>
      </c>
      <c r="U2068" t="str">
        <f t="shared" si="196"/>
        <v>2014</v>
      </c>
      <c r="V2068" t="str">
        <f t="shared" si="197"/>
        <v>July</v>
      </c>
    </row>
    <row r="2069" spans="1:22" ht="60" x14ac:dyDescent="0.2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8024</v>
      </c>
      <c r="O2069">
        <f t="shared" si="192"/>
        <v>126.87</v>
      </c>
      <c r="P2069">
        <f t="shared" si="193"/>
        <v>62.8</v>
      </c>
      <c r="Q2069" t="s">
        <v>8319</v>
      </c>
      <c r="R2069" t="s">
        <v>8349</v>
      </c>
      <c r="S2069" s="11">
        <f t="shared" si="194"/>
        <v>42115.853888888887</v>
      </c>
      <c r="T2069" s="11">
        <f t="shared" si="195"/>
        <v>42148.853888888887</v>
      </c>
      <c r="U2069" t="str">
        <f t="shared" si="196"/>
        <v>2015</v>
      </c>
      <c r="V2069" t="str">
        <f t="shared" si="197"/>
        <v>April</v>
      </c>
    </row>
    <row r="2070" spans="1:22" ht="75" x14ac:dyDescent="0.2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8024</v>
      </c>
      <c r="O2070">
        <f t="shared" si="192"/>
        <v>105.22</v>
      </c>
      <c r="P2070">
        <f t="shared" si="193"/>
        <v>346.13</v>
      </c>
      <c r="Q2070" t="s">
        <v>8319</v>
      </c>
      <c r="R2070" t="s">
        <v>8349</v>
      </c>
      <c r="S2070" s="11">
        <f t="shared" si="194"/>
        <v>42633.841608796298</v>
      </c>
      <c r="T2070" s="11">
        <f t="shared" si="195"/>
        <v>42663.841608796298</v>
      </c>
      <c r="U2070" t="str">
        <f t="shared" si="196"/>
        <v>2016</v>
      </c>
      <c r="V2070" t="str">
        <f t="shared" si="197"/>
        <v>September</v>
      </c>
    </row>
    <row r="2071" spans="1:22" ht="75" x14ac:dyDescent="0.2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8024</v>
      </c>
      <c r="O2071">
        <f t="shared" si="192"/>
        <v>128.41</v>
      </c>
      <c r="P2071">
        <f t="shared" si="193"/>
        <v>244.12</v>
      </c>
      <c r="Q2071" t="s">
        <v>8319</v>
      </c>
      <c r="R2071" t="s">
        <v>8349</v>
      </c>
      <c r="S2071" s="11">
        <f t="shared" si="194"/>
        <v>42340.972118055557</v>
      </c>
      <c r="T2071" s="11">
        <f t="shared" si="195"/>
        <v>42371.972118055557</v>
      </c>
      <c r="U2071" t="str">
        <f t="shared" si="196"/>
        <v>2015</v>
      </c>
      <c r="V2071" t="str">
        <f t="shared" si="197"/>
        <v>December</v>
      </c>
    </row>
    <row r="2072" spans="1:22" ht="75" x14ac:dyDescent="0.2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8024</v>
      </c>
      <c r="O2072">
        <f t="shared" si="192"/>
        <v>317.33</v>
      </c>
      <c r="P2072">
        <f t="shared" si="193"/>
        <v>259.25</v>
      </c>
      <c r="Q2072" t="s">
        <v>8319</v>
      </c>
      <c r="R2072" t="s">
        <v>8349</v>
      </c>
      <c r="S2072" s="11">
        <f t="shared" si="194"/>
        <v>42519.6565162037</v>
      </c>
      <c r="T2072" s="11">
        <f t="shared" si="195"/>
        <v>42549.6565162037</v>
      </c>
      <c r="U2072" t="str">
        <f t="shared" si="196"/>
        <v>2016</v>
      </c>
      <c r="V2072" t="str">
        <f t="shared" si="197"/>
        <v>May</v>
      </c>
    </row>
    <row r="2073" spans="1:22" ht="90" x14ac:dyDescent="0.2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8024</v>
      </c>
      <c r="O2073">
        <f t="shared" si="192"/>
        <v>280.73</v>
      </c>
      <c r="P2073">
        <f t="shared" si="193"/>
        <v>201.96</v>
      </c>
      <c r="Q2073" t="s">
        <v>8319</v>
      </c>
      <c r="R2073" t="s">
        <v>8349</v>
      </c>
      <c r="S2073" s="11">
        <f t="shared" si="194"/>
        <v>42600.278749999998</v>
      </c>
      <c r="T2073" s="11">
        <f t="shared" si="195"/>
        <v>42645.278749999998</v>
      </c>
      <c r="U2073" t="str">
        <f t="shared" si="196"/>
        <v>2016</v>
      </c>
      <c r="V2073" t="str">
        <f t="shared" si="197"/>
        <v>August</v>
      </c>
    </row>
    <row r="2074" spans="1:22" ht="75" x14ac:dyDescent="0.2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8024</v>
      </c>
      <c r="O2074">
        <f t="shared" si="192"/>
        <v>110.73</v>
      </c>
      <c r="P2074">
        <f t="shared" si="193"/>
        <v>226.21</v>
      </c>
      <c r="Q2074" t="s">
        <v>8319</v>
      </c>
      <c r="R2074" t="s">
        <v>8349</v>
      </c>
      <c r="S2074" s="11">
        <f t="shared" si="194"/>
        <v>42467.581388888888</v>
      </c>
      <c r="T2074" s="11">
        <f t="shared" si="195"/>
        <v>42497.581388888888</v>
      </c>
      <c r="U2074" t="str">
        <f t="shared" si="196"/>
        <v>2016</v>
      </c>
      <c r="V2074" t="str">
        <f t="shared" si="197"/>
        <v>April</v>
      </c>
    </row>
    <row r="2075" spans="1:22" ht="75" x14ac:dyDescent="0.2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8024</v>
      </c>
      <c r="O2075">
        <f t="shared" si="192"/>
        <v>152.6</v>
      </c>
      <c r="P2075">
        <f t="shared" si="193"/>
        <v>324.69</v>
      </c>
      <c r="Q2075" t="s">
        <v>8319</v>
      </c>
      <c r="R2075" t="s">
        <v>8349</v>
      </c>
      <c r="S2075" s="11">
        <f t="shared" si="194"/>
        <v>42087.668032407411</v>
      </c>
      <c r="T2075" s="11">
        <f t="shared" si="195"/>
        <v>42132.668032407411</v>
      </c>
      <c r="U2075" t="str">
        <f t="shared" si="196"/>
        <v>2015</v>
      </c>
      <c r="V2075" t="str">
        <f t="shared" si="197"/>
        <v>March</v>
      </c>
    </row>
    <row r="2076" spans="1:22" ht="75" x14ac:dyDescent="0.2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8024</v>
      </c>
      <c r="O2076">
        <f t="shared" si="192"/>
        <v>102.5</v>
      </c>
      <c r="P2076">
        <f t="shared" si="193"/>
        <v>205</v>
      </c>
      <c r="Q2076" t="s">
        <v>8319</v>
      </c>
      <c r="R2076" t="s">
        <v>8349</v>
      </c>
      <c r="S2076" s="11">
        <f t="shared" si="194"/>
        <v>42466.826180555552</v>
      </c>
      <c r="T2076" s="11">
        <f t="shared" si="195"/>
        <v>42496.826180555552</v>
      </c>
      <c r="U2076" t="str">
        <f t="shared" si="196"/>
        <v>2016</v>
      </c>
      <c r="V2076" t="str">
        <f t="shared" si="197"/>
        <v>April</v>
      </c>
    </row>
    <row r="2077" spans="1:22" ht="60" x14ac:dyDescent="0.2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8024</v>
      </c>
      <c r="O2077">
        <f t="shared" si="192"/>
        <v>1678.37</v>
      </c>
      <c r="P2077">
        <f t="shared" si="193"/>
        <v>20.47</v>
      </c>
      <c r="Q2077" t="s">
        <v>8319</v>
      </c>
      <c r="R2077" t="s">
        <v>8349</v>
      </c>
      <c r="S2077" s="11">
        <f t="shared" si="194"/>
        <v>41450.681574074071</v>
      </c>
      <c r="T2077" s="11">
        <f t="shared" si="195"/>
        <v>41480.681574074071</v>
      </c>
      <c r="U2077" t="str">
        <f t="shared" si="196"/>
        <v>2013</v>
      </c>
      <c r="V2077" t="str">
        <f t="shared" si="197"/>
        <v>June</v>
      </c>
    </row>
    <row r="2078" spans="1:22" ht="60" x14ac:dyDescent="0.2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8024</v>
      </c>
      <c r="O2078">
        <f t="shared" si="192"/>
        <v>543.35</v>
      </c>
      <c r="P2078">
        <f t="shared" si="193"/>
        <v>116.35</v>
      </c>
      <c r="Q2078" t="s">
        <v>8319</v>
      </c>
      <c r="R2078" t="s">
        <v>8349</v>
      </c>
      <c r="S2078" s="11">
        <f t="shared" si="194"/>
        <v>41803.880659722221</v>
      </c>
      <c r="T2078" s="11">
        <f t="shared" si="195"/>
        <v>41843.880659722221</v>
      </c>
      <c r="U2078" t="str">
        <f t="shared" si="196"/>
        <v>2014</v>
      </c>
      <c r="V2078" t="str">
        <f t="shared" si="197"/>
        <v>June</v>
      </c>
    </row>
    <row r="2079" spans="1:22" ht="60" x14ac:dyDescent="0.2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8024</v>
      </c>
      <c r="O2079">
        <f t="shared" si="192"/>
        <v>115.51</v>
      </c>
      <c r="P2079">
        <f t="shared" si="193"/>
        <v>307.2</v>
      </c>
      <c r="Q2079" t="s">
        <v>8319</v>
      </c>
      <c r="R2079" t="s">
        <v>8349</v>
      </c>
      <c r="S2079" s="11">
        <f t="shared" si="194"/>
        <v>42103.042546296296</v>
      </c>
      <c r="T2079" s="11">
        <f t="shared" si="195"/>
        <v>42160.875</v>
      </c>
      <c r="U2079" t="str">
        <f t="shared" si="196"/>
        <v>2015</v>
      </c>
      <c r="V2079" t="str">
        <f t="shared" si="197"/>
        <v>April</v>
      </c>
    </row>
    <row r="2080" spans="1:22" ht="75" x14ac:dyDescent="0.2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8024</v>
      </c>
      <c r="O2080">
        <f t="shared" si="192"/>
        <v>131.21</v>
      </c>
      <c r="P2080">
        <f t="shared" si="193"/>
        <v>546.69000000000005</v>
      </c>
      <c r="Q2080" t="s">
        <v>8319</v>
      </c>
      <c r="R2080" t="s">
        <v>8349</v>
      </c>
      <c r="S2080" s="11">
        <f t="shared" si="194"/>
        <v>42692.771493055552</v>
      </c>
      <c r="T2080" s="11">
        <f t="shared" si="195"/>
        <v>42722.771493055552</v>
      </c>
      <c r="U2080" t="str">
        <f t="shared" si="196"/>
        <v>2016</v>
      </c>
      <c r="V2080" t="str">
        <f t="shared" si="197"/>
        <v>November</v>
      </c>
    </row>
    <row r="2081" spans="1:22" ht="75" x14ac:dyDescent="0.2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8024</v>
      </c>
      <c r="O2081">
        <f t="shared" si="192"/>
        <v>288.17</v>
      </c>
      <c r="P2081">
        <f t="shared" si="193"/>
        <v>47.47</v>
      </c>
      <c r="Q2081" t="s">
        <v>8319</v>
      </c>
      <c r="R2081" t="s">
        <v>8349</v>
      </c>
      <c r="S2081" s="11">
        <f t="shared" si="194"/>
        <v>42150.71056712963</v>
      </c>
      <c r="T2081" s="11">
        <f t="shared" si="195"/>
        <v>42180.791666666672</v>
      </c>
      <c r="U2081" t="str">
        <f t="shared" si="196"/>
        <v>2015</v>
      </c>
      <c r="V2081" t="str">
        <f t="shared" si="197"/>
        <v>May</v>
      </c>
    </row>
    <row r="2082" spans="1:22" ht="75" x14ac:dyDescent="0.2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8024</v>
      </c>
      <c r="O2082">
        <f t="shared" si="192"/>
        <v>507.8</v>
      </c>
      <c r="P2082">
        <f t="shared" si="193"/>
        <v>101.56</v>
      </c>
      <c r="Q2082" t="s">
        <v>8319</v>
      </c>
      <c r="R2082" t="s">
        <v>8349</v>
      </c>
      <c r="S2082" s="11">
        <f t="shared" si="194"/>
        <v>42289.957175925927</v>
      </c>
      <c r="T2082" s="11">
        <f t="shared" si="195"/>
        <v>42319.998842592591</v>
      </c>
      <c r="U2082" t="str">
        <f t="shared" si="196"/>
        <v>2015</v>
      </c>
      <c r="V2082" t="str">
        <f t="shared" si="197"/>
        <v>October</v>
      </c>
    </row>
    <row r="2083" spans="1:22" ht="75" x14ac:dyDescent="0.2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8008</v>
      </c>
      <c r="O2083">
        <f t="shared" si="192"/>
        <v>114.57</v>
      </c>
      <c r="P2083">
        <f t="shared" si="193"/>
        <v>72.91</v>
      </c>
      <c r="Q2083" t="s">
        <v>8325</v>
      </c>
      <c r="R2083" t="s">
        <v>8329</v>
      </c>
      <c r="S2083" s="11">
        <f t="shared" si="194"/>
        <v>41004.156886574077</v>
      </c>
      <c r="T2083" s="11">
        <f t="shared" si="195"/>
        <v>41045.207638888889</v>
      </c>
      <c r="U2083" t="str">
        <f t="shared" si="196"/>
        <v>2012</v>
      </c>
      <c r="V2083" t="str">
        <f t="shared" si="197"/>
        <v>April</v>
      </c>
    </row>
    <row r="2084" spans="1:22" ht="75" x14ac:dyDescent="0.2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8008</v>
      </c>
      <c r="O2084">
        <f t="shared" si="192"/>
        <v>110.73</v>
      </c>
      <c r="P2084">
        <f t="shared" si="193"/>
        <v>43.71</v>
      </c>
      <c r="Q2084" t="s">
        <v>8325</v>
      </c>
      <c r="R2084" t="s">
        <v>8329</v>
      </c>
      <c r="S2084" s="11">
        <f t="shared" si="194"/>
        <v>40811.120324074072</v>
      </c>
      <c r="T2084" s="11">
        <f t="shared" si="195"/>
        <v>40871.161990740737</v>
      </c>
      <c r="U2084" t="str">
        <f t="shared" si="196"/>
        <v>2011</v>
      </c>
      <c r="V2084" t="str">
        <f t="shared" si="197"/>
        <v>September</v>
      </c>
    </row>
    <row r="2085" spans="1:22" ht="75" x14ac:dyDescent="0.2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8008</v>
      </c>
      <c r="O2085">
        <f t="shared" si="192"/>
        <v>113.33</v>
      </c>
      <c r="P2085">
        <f t="shared" si="193"/>
        <v>34</v>
      </c>
      <c r="Q2085" t="s">
        <v>8325</v>
      </c>
      <c r="R2085" t="s">
        <v>8329</v>
      </c>
      <c r="S2085" s="11">
        <f t="shared" si="194"/>
        <v>41034.72216435185</v>
      </c>
      <c r="T2085" s="11">
        <f t="shared" si="195"/>
        <v>41064.72216435185</v>
      </c>
      <c r="U2085" t="str">
        <f t="shared" si="196"/>
        <v>2012</v>
      </c>
      <c r="V2085" t="str">
        <f t="shared" si="197"/>
        <v>May</v>
      </c>
    </row>
    <row r="2086" spans="1:22" ht="60" x14ac:dyDescent="0.2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8008</v>
      </c>
      <c r="O2086">
        <f t="shared" si="192"/>
        <v>108.33</v>
      </c>
      <c r="P2086">
        <f t="shared" si="193"/>
        <v>70.650000000000006</v>
      </c>
      <c r="Q2086" t="s">
        <v>8325</v>
      </c>
      <c r="R2086" t="s">
        <v>8329</v>
      </c>
      <c r="S2086" s="11">
        <f t="shared" si="194"/>
        <v>41731.833124999997</v>
      </c>
      <c r="T2086" s="11">
        <f t="shared" si="195"/>
        <v>41763.290972222225</v>
      </c>
      <c r="U2086" t="str">
        <f t="shared" si="196"/>
        <v>2014</v>
      </c>
      <c r="V2086" t="str">
        <f t="shared" si="197"/>
        <v>April</v>
      </c>
    </row>
    <row r="2087" spans="1:22" ht="75" x14ac:dyDescent="0.2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8008</v>
      </c>
      <c r="O2087">
        <f t="shared" si="192"/>
        <v>123.53</v>
      </c>
      <c r="P2087">
        <f t="shared" si="193"/>
        <v>89.3</v>
      </c>
      <c r="Q2087" t="s">
        <v>8325</v>
      </c>
      <c r="R2087" t="s">
        <v>8329</v>
      </c>
      <c r="S2087" s="11">
        <f t="shared" si="194"/>
        <v>41075.835497685184</v>
      </c>
      <c r="T2087" s="11">
        <f t="shared" si="195"/>
        <v>41105.835497685184</v>
      </c>
      <c r="U2087" t="str">
        <f t="shared" si="196"/>
        <v>2012</v>
      </c>
      <c r="V2087" t="str">
        <f t="shared" si="197"/>
        <v>June</v>
      </c>
    </row>
    <row r="2088" spans="1:22" ht="60" x14ac:dyDescent="0.2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8008</v>
      </c>
      <c r="O2088">
        <f t="shared" si="192"/>
        <v>100.7</v>
      </c>
      <c r="P2088">
        <f t="shared" si="193"/>
        <v>115.09</v>
      </c>
      <c r="Q2088" t="s">
        <v>8325</v>
      </c>
      <c r="R2088" t="s">
        <v>8329</v>
      </c>
      <c r="S2088" s="11">
        <f t="shared" si="194"/>
        <v>40860.67050925926</v>
      </c>
      <c r="T2088" s="11">
        <f t="shared" si="195"/>
        <v>40891.207638888889</v>
      </c>
      <c r="U2088" t="str">
        <f t="shared" si="196"/>
        <v>2011</v>
      </c>
      <c r="V2088" t="str">
        <f t="shared" si="197"/>
        <v>November</v>
      </c>
    </row>
    <row r="2089" spans="1:22" ht="75" x14ac:dyDescent="0.2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8008</v>
      </c>
      <c r="O2089">
        <f t="shared" si="192"/>
        <v>103.53</v>
      </c>
      <c r="P2089">
        <f t="shared" si="193"/>
        <v>62.12</v>
      </c>
      <c r="Q2089" t="s">
        <v>8325</v>
      </c>
      <c r="R2089" t="s">
        <v>8329</v>
      </c>
      <c r="S2089" s="11">
        <f t="shared" si="194"/>
        <v>40764.204375000001</v>
      </c>
      <c r="T2089" s="11">
        <f t="shared" si="195"/>
        <v>40794.204375000001</v>
      </c>
      <c r="U2089" t="str">
        <f t="shared" si="196"/>
        <v>2011</v>
      </c>
      <c r="V2089" t="str">
        <f t="shared" si="197"/>
        <v>August</v>
      </c>
    </row>
    <row r="2090" spans="1:22" ht="75" x14ac:dyDescent="0.2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8008</v>
      </c>
      <c r="O2090">
        <f t="shared" si="192"/>
        <v>115.51</v>
      </c>
      <c r="P2090">
        <f t="shared" si="193"/>
        <v>46.2</v>
      </c>
      <c r="Q2090" t="s">
        <v>8325</v>
      </c>
      <c r="R2090" t="s">
        <v>8329</v>
      </c>
      <c r="S2090" s="11">
        <f t="shared" si="194"/>
        <v>40395.714722222219</v>
      </c>
      <c r="T2090" s="11">
        <f t="shared" si="195"/>
        <v>40432.165972222225</v>
      </c>
      <c r="U2090" t="str">
        <f t="shared" si="196"/>
        <v>2010</v>
      </c>
      <c r="V2090" t="str">
        <f t="shared" si="197"/>
        <v>August</v>
      </c>
    </row>
    <row r="2091" spans="1:22" ht="45" x14ac:dyDescent="0.2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8008</v>
      </c>
      <c r="O2091">
        <f t="shared" si="192"/>
        <v>120.4</v>
      </c>
      <c r="P2091">
        <f t="shared" si="193"/>
        <v>48.55</v>
      </c>
      <c r="Q2091" t="s">
        <v>8325</v>
      </c>
      <c r="R2091" t="s">
        <v>8329</v>
      </c>
      <c r="S2091" s="11">
        <f t="shared" si="194"/>
        <v>41453.076319444444</v>
      </c>
      <c r="T2091" s="11">
        <f t="shared" si="195"/>
        <v>41488.076319444444</v>
      </c>
      <c r="U2091" t="str">
        <f t="shared" si="196"/>
        <v>2013</v>
      </c>
      <c r="V2091" t="str">
        <f t="shared" si="197"/>
        <v>June</v>
      </c>
    </row>
    <row r="2092" spans="1:22" ht="75" x14ac:dyDescent="0.2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8008</v>
      </c>
      <c r="O2092">
        <f t="shared" si="192"/>
        <v>115.04</v>
      </c>
      <c r="P2092">
        <f t="shared" si="193"/>
        <v>57.52</v>
      </c>
      <c r="Q2092" t="s">
        <v>8325</v>
      </c>
      <c r="R2092" t="s">
        <v>8329</v>
      </c>
      <c r="S2092" s="11">
        <f t="shared" si="194"/>
        <v>41299.381423611114</v>
      </c>
      <c r="T2092" s="11">
        <f t="shared" si="195"/>
        <v>41329.381423611114</v>
      </c>
      <c r="U2092" t="str">
        <f t="shared" si="196"/>
        <v>2013</v>
      </c>
      <c r="V2092" t="str">
        <f t="shared" si="197"/>
        <v>January</v>
      </c>
    </row>
    <row r="2093" spans="1:22" ht="75" x14ac:dyDescent="0.2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8008</v>
      </c>
      <c r="O2093">
        <f t="shared" si="192"/>
        <v>120.47</v>
      </c>
      <c r="P2093">
        <f t="shared" si="193"/>
        <v>88.15</v>
      </c>
      <c r="Q2093" t="s">
        <v>8325</v>
      </c>
      <c r="R2093" t="s">
        <v>8329</v>
      </c>
      <c r="S2093" s="11">
        <f t="shared" si="194"/>
        <v>40555.322662037033</v>
      </c>
      <c r="T2093" s="11">
        <f t="shared" si="195"/>
        <v>40603.833333333336</v>
      </c>
      <c r="U2093" t="str">
        <f t="shared" si="196"/>
        <v>2011</v>
      </c>
      <c r="V2093" t="str">
        <f t="shared" si="197"/>
        <v>January</v>
      </c>
    </row>
    <row r="2094" spans="1:22" ht="75" x14ac:dyDescent="0.2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8008</v>
      </c>
      <c r="O2094">
        <f t="shared" si="192"/>
        <v>101.28</v>
      </c>
      <c r="P2094">
        <f t="shared" si="193"/>
        <v>110.49</v>
      </c>
      <c r="Q2094" t="s">
        <v>8325</v>
      </c>
      <c r="R2094" t="s">
        <v>8329</v>
      </c>
      <c r="S2094" s="11">
        <f t="shared" si="194"/>
        <v>40763.707546296297</v>
      </c>
      <c r="T2094" s="11">
        <f t="shared" si="195"/>
        <v>40823.707546296297</v>
      </c>
      <c r="U2094" t="str">
        <f t="shared" si="196"/>
        <v>2011</v>
      </c>
      <c r="V2094" t="str">
        <f t="shared" si="197"/>
        <v>August</v>
      </c>
    </row>
    <row r="2095" spans="1:22" ht="60" x14ac:dyDescent="0.2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8008</v>
      </c>
      <c r="O2095">
        <f t="shared" si="192"/>
        <v>102.47</v>
      </c>
      <c r="P2095">
        <f t="shared" si="193"/>
        <v>66.83</v>
      </c>
      <c r="Q2095" t="s">
        <v>8325</v>
      </c>
      <c r="R2095" t="s">
        <v>8329</v>
      </c>
      <c r="S2095" s="11">
        <f t="shared" si="194"/>
        <v>41205.854537037041</v>
      </c>
      <c r="T2095" s="11">
        <f t="shared" si="195"/>
        <v>41265.896203703705</v>
      </c>
      <c r="U2095" t="str">
        <f t="shared" si="196"/>
        <v>2012</v>
      </c>
      <c r="V2095" t="str">
        <f t="shared" si="197"/>
        <v>October</v>
      </c>
    </row>
    <row r="2096" spans="1:22" ht="90" x14ac:dyDescent="0.2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8008</v>
      </c>
      <c r="O2096">
        <f t="shared" si="192"/>
        <v>120.54</v>
      </c>
      <c r="P2096">
        <f t="shared" si="193"/>
        <v>58.6</v>
      </c>
      <c r="Q2096" t="s">
        <v>8325</v>
      </c>
      <c r="R2096" t="s">
        <v>8329</v>
      </c>
      <c r="S2096" s="11">
        <f t="shared" si="194"/>
        <v>40939.02002314815</v>
      </c>
      <c r="T2096" s="11">
        <f t="shared" si="195"/>
        <v>40973.125</v>
      </c>
      <c r="U2096" t="str">
        <f t="shared" si="196"/>
        <v>2012</v>
      </c>
      <c r="V2096" t="str">
        <f t="shared" si="197"/>
        <v>January</v>
      </c>
    </row>
    <row r="2097" spans="1:22" ht="75" x14ac:dyDescent="0.2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8008</v>
      </c>
      <c r="O2097">
        <f t="shared" si="192"/>
        <v>100</v>
      </c>
      <c r="P2097">
        <f t="shared" si="193"/>
        <v>113.64</v>
      </c>
      <c r="Q2097" t="s">
        <v>8325</v>
      </c>
      <c r="R2097" t="s">
        <v>8329</v>
      </c>
      <c r="S2097" s="11">
        <f t="shared" si="194"/>
        <v>40758.733483796292</v>
      </c>
      <c r="T2097" s="11">
        <f t="shared" si="195"/>
        <v>40818.733483796292</v>
      </c>
      <c r="U2097" t="str">
        <f t="shared" si="196"/>
        <v>2011</v>
      </c>
      <c r="V2097" t="str">
        <f t="shared" si="197"/>
        <v>August</v>
      </c>
    </row>
    <row r="2098" spans="1:22" ht="60" x14ac:dyDescent="0.2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8008</v>
      </c>
      <c r="O2098">
        <f t="shared" si="192"/>
        <v>101.67</v>
      </c>
      <c r="P2098">
        <f t="shared" si="193"/>
        <v>43.57</v>
      </c>
      <c r="Q2098" t="s">
        <v>8325</v>
      </c>
      <c r="R2098" t="s">
        <v>8329</v>
      </c>
      <c r="S2098" s="11">
        <f t="shared" si="194"/>
        <v>41192.758506944447</v>
      </c>
      <c r="T2098" s="11">
        <f t="shared" si="195"/>
        <v>41208.165972222225</v>
      </c>
      <c r="U2098" t="str">
        <f t="shared" si="196"/>
        <v>2012</v>
      </c>
      <c r="V2098" t="str">
        <f t="shared" si="197"/>
        <v>October</v>
      </c>
    </row>
    <row r="2099" spans="1:22" ht="75" x14ac:dyDescent="0.2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8008</v>
      </c>
      <c r="O2099">
        <f t="shared" si="192"/>
        <v>100</v>
      </c>
      <c r="P2099">
        <f t="shared" si="193"/>
        <v>78.95</v>
      </c>
      <c r="Q2099" t="s">
        <v>8325</v>
      </c>
      <c r="R2099" t="s">
        <v>8329</v>
      </c>
      <c r="S2099" s="11">
        <f t="shared" si="194"/>
        <v>40818.58489583333</v>
      </c>
      <c r="T2099" s="11">
        <f t="shared" si="195"/>
        <v>40878.626562500001</v>
      </c>
      <c r="U2099" t="str">
        <f t="shared" si="196"/>
        <v>2011</v>
      </c>
      <c r="V2099" t="str">
        <f t="shared" si="197"/>
        <v>October</v>
      </c>
    </row>
    <row r="2100" spans="1:22" ht="75" x14ac:dyDescent="0.2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8008</v>
      </c>
      <c r="O2100">
        <f t="shared" si="192"/>
        <v>100.33</v>
      </c>
      <c r="P2100">
        <f t="shared" si="193"/>
        <v>188.13</v>
      </c>
      <c r="Q2100" t="s">
        <v>8325</v>
      </c>
      <c r="R2100" t="s">
        <v>8329</v>
      </c>
      <c r="S2100" s="11">
        <f t="shared" si="194"/>
        <v>40946.11383101852</v>
      </c>
      <c r="T2100" s="11">
        <f t="shared" si="195"/>
        <v>40976.11383101852</v>
      </c>
      <c r="U2100" t="str">
        <f t="shared" si="196"/>
        <v>2012</v>
      </c>
      <c r="V2100" t="str">
        <f t="shared" si="197"/>
        <v>February</v>
      </c>
    </row>
    <row r="2101" spans="1:22" ht="30" x14ac:dyDescent="0.2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8008</v>
      </c>
      <c r="O2101">
        <f t="shared" si="192"/>
        <v>132.37</v>
      </c>
      <c r="P2101">
        <f t="shared" si="193"/>
        <v>63.03</v>
      </c>
      <c r="Q2101" t="s">
        <v>8325</v>
      </c>
      <c r="R2101" t="s">
        <v>8329</v>
      </c>
      <c r="S2101" s="11">
        <f t="shared" si="194"/>
        <v>42173.746342592596</v>
      </c>
      <c r="T2101" s="11">
        <f t="shared" si="195"/>
        <v>42187.152777777781</v>
      </c>
      <c r="U2101" t="str">
        <f t="shared" si="196"/>
        <v>2015</v>
      </c>
      <c r="V2101" t="str">
        <f t="shared" si="197"/>
        <v>June</v>
      </c>
    </row>
    <row r="2102" spans="1:22" ht="75" x14ac:dyDescent="0.2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8008</v>
      </c>
      <c r="O2102">
        <f t="shared" si="192"/>
        <v>136.66999999999999</v>
      </c>
      <c r="P2102">
        <f t="shared" si="193"/>
        <v>30.37</v>
      </c>
      <c r="Q2102" t="s">
        <v>8325</v>
      </c>
      <c r="R2102" t="s">
        <v>8329</v>
      </c>
      <c r="S2102" s="11">
        <f t="shared" si="194"/>
        <v>41074.834965277776</v>
      </c>
      <c r="T2102" s="11">
        <f t="shared" si="195"/>
        <v>41090.165972222225</v>
      </c>
      <c r="U2102" t="str">
        <f t="shared" si="196"/>
        <v>2012</v>
      </c>
      <c r="V2102" t="str">
        <f t="shared" si="197"/>
        <v>June</v>
      </c>
    </row>
    <row r="2103" spans="1:22" ht="60" x14ac:dyDescent="0.2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8008</v>
      </c>
      <c r="O2103">
        <f t="shared" si="192"/>
        <v>113.25</v>
      </c>
      <c r="P2103">
        <f t="shared" si="193"/>
        <v>51.48</v>
      </c>
      <c r="Q2103" t="s">
        <v>8325</v>
      </c>
      <c r="R2103" t="s">
        <v>8329</v>
      </c>
      <c r="S2103" s="11">
        <f t="shared" si="194"/>
        <v>40892.149467592593</v>
      </c>
      <c r="T2103" s="11">
        <f t="shared" si="195"/>
        <v>40952.149467592593</v>
      </c>
      <c r="U2103" t="str">
        <f t="shared" si="196"/>
        <v>2011</v>
      </c>
      <c r="V2103" t="str">
        <f t="shared" si="197"/>
        <v>December</v>
      </c>
    </row>
    <row r="2104" spans="1:22" ht="75" x14ac:dyDescent="0.2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8008</v>
      </c>
      <c r="O2104">
        <f t="shared" si="192"/>
        <v>136</v>
      </c>
      <c r="P2104">
        <f t="shared" si="193"/>
        <v>35.79</v>
      </c>
      <c r="Q2104" t="s">
        <v>8325</v>
      </c>
      <c r="R2104" t="s">
        <v>8329</v>
      </c>
      <c r="S2104" s="11">
        <f t="shared" si="194"/>
        <v>40638.868611111109</v>
      </c>
      <c r="T2104" s="11">
        <f t="shared" si="195"/>
        <v>40668.868611111109</v>
      </c>
      <c r="U2104" t="str">
        <f t="shared" si="196"/>
        <v>2011</v>
      </c>
      <c r="V2104" t="str">
        <f t="shared" si="197"/>
        <v>April</v>
      </c>
    </row>
    <row r="2105" spans="1:22" ht="45" x14ac:dyDescent="0.2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8008</v>
      </c>
      <c r="O2105">
        <f t="shared" si="192"/>
        <v>146.12</v>
      </c>
      <c r="P2105">
        <f t="shared" si="193"/>
        <v>98.82</v>
      </c>
      <c r="Q2105" t="s">
        <v>8325</v>
      </c>
      <c r="R2105" t="s">
        <v>8329</v>
      </c>
      <c r="S2105" s="11">
        <f t="shared" si="194"/>
        <v>41192.754942129628</v>
      </c>
      <c r="T2105" s="11">
        <f t="shared" si="195"/>
        <v>41222.7966087963</v>
      </c>
      <c r="U2105" t="str">
        <f t="shared" si="196"/>
        <v>2012</v>
      </c>
      <c r="V2105" t="str">
        <f t="shared" si="197"/>
        <v>October</v>
      </c>
    </row>
    <row r="2106" spans="1:22" ht="60" x14ac:dyDescent="0.2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8008</v>
      </c>
      <c r="O2106">
        <f t="shared" si="192"/>
        <v>129.5</v>
      </c>
      <c r="P2106">
        <f t="shared" si="193"/>
        <v>28</v>
      </c>
      <c r="Q2106" t="s">
        <v>8325</v>
      </c>
      <c r="R2106" t="s">
        <v>8329</v>
      </c>
      <c r="S2106" s="11">
        <f t="shared" si="194"/>
        <v>41394.074467592596</v>
      </c>
      <c r="T2106" s="11">
        <f t="shared" si="195"/>
        <v>41425</v>
      </c>
      <c r="U2106" t="str">
        <f t="shared" si="196"/>
        <v>2013</v>
      </c>
      <c r="V2106" t="str">
        <f t="shared" si="197"/>
        <v>April</v>
      </c>
    </row>
    <row r="2107" spans="1:22" ht="45" x14ac:dyDescent="0.2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8008</v>
      </c>
      <c r="O2107">
        <f t="shared" si="192"/>
        <v>254</v>
      </c>
      <c r="P2107">
        <f t="shared" si="193"/>
        <v>51.31</v>
      </c>
      <c r="Q2107" t="s">
        <v>8325</v>
      </c>
      <c r="R2107" t="s">
        <v>8329</v>
      </c>
      <c r="S2107" s="11">
        <f t="shared" si="194"/>
        <v>41951.788807870369</v>
      </c>
      <c r="T2107" s="11">
        <f t="shared" si="195"/>
        <v>41964.166666666672</v>
      </c>
      <c r="U2107" t="str">
        <f t="shared" si="196"/>
        <v>2014</v>
      </c>
      <c r="V2107" t="str">
        <f t="shared" si="197"/>
        <v>November</v>
      </c>
    </row>
    <row r="2108" spans="1:22" ht="75" x14ac:dyDescent="0.2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8008</v>
      </c>
      <c r="O2108">
        <f t="shared" si="192"/>
        <v>107.05</v>
      </c>
      <c r="P2108">
        <f t="shared" si="193"/>
        <v>53.52</v>
      </c>
      <c r="Q2108" t="s">
        <v>8325</v>
      </c>
      <c r="R2108" t="s">
        <v>8329</v>
      </c>
      <c r="S2108" s="11">
        <f t="shared" si="194"/>
        <v>41270.21497685185</v>
      </c>
      <c r="T2108" s="11">
        <f t="shared" si="195"/>
        <v>41300.21497685185</v>
      </c>
      <c r="U2108" t="str">
        <f t="shared" si="196"/>
        <v>2012</v>
      </c>
      <c r="V2108" t="str">
        <f t="shared" si="197"/>
        <v>December</v>
      </c>
    </row>
    <row r="2109" spans="1:22" ht="60" x14ac:dyDescent="0.2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8008</v>
      </c>
      <c r="O2109">
        <f t="shared" si="192"/>
        <v>107.73</v>
      </c>
      <c r="P2109">
        <f t="shared" si="193"/>
        <v>37.15</v>
      </c>
      <c r="Q2109" t="s">
        <v>8325</v>
      </c>
      <c r="R2109" t="s">
        <v>8329</v>
      </c>
      <c r="S2109" s="11">
        <f t="shared" si="194"/>
        <v>41934.71056712963</v>
      </c>
      <c r="T2109" s="11">
        <f t="shared" si="195"/>
        <v>41955.752233796295</v>
      </c>
      <c r="U2109" t="str">
        <f t="shared" si="196"/>
        <v>2014</v>
      </c>
      <c r="V2109" t="str">
        <f t="shared" si="197"/>
        <v>October</v>
      </c>
    </row>
    <row r="2110" spans="1:22" ht="75" x14ac:dyDescent="0.2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8008</v>
      </c>
      <c r="O2110">
        <f t="shared" si="192"/>
        <v>107.31</v>
      </c>
      <c r="P2110">
        <f t="shared" si="193"/>
        <v>89.9</v>
      </c>
      <c r="Q2110" t="s">
        <v>8325</v>
      </c>
      <c r="R2110" t="s">
        <v>8329</v>
      </c>
      <c r="S2110" s="11">
        <f t="shared" si="194"/>
        <v>41135.175694444442</v>
      </c>
      <c r="T2110" s="11">
        <f t="shared" si="195"/>
        <v>41162.163194444445</v>
      </c>
      <c r="U2110" t="str">
        <f t="shared" si="196"/>
        <v>2012</v>
      </c>
      <c r="V2110" t="str">
        <f t="shared" si="197"/>
        <v>August</v>
      </c>
    </row>
    <row r="2111" spans="1:22" ht="60" x14ac:dyDescent="0.2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8008</v>
      </c>
      <c r="O2111">
        <f t="shared" si="192"/>
        <v>106.53</v>
      </c>
      <c r="P2111">
        <f t="shared" si="193"/>
        <v>106.53</v>
      </c>
      <c r="Q2111" t="s">
        <v>8325</v>
      </c>
      <c r="R2111" t="s">
        <v>8329</v>
      </c>
      <c r="S2111" s="11">
        <f t="shared" si="194"/>
        <v>42160.708530092597</v>
      </c>
      <c r="T2111" s="11">
        <f t="shared" si="195"/>
        <v>42190.708530092597</v>
      </c>
      <c r="U2111" t="str">
        <f t="shared" si="196"/>
        <v>2015</v>
      </c>
      <c r="V2111" t="str">
        <f t="shared" si="197"/>
        <v>June</v>
      </c>
    </row>
    <row r="2112" spans="1:22" ht="45" x14ac:dyDescent="0.2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8008</v>
      </c>
      <c r="O2112">
        <f t="shared" si="192"/>
        <v>100.35</v>
      </c>
      <c r="P2112">
        <f t="shared" si="193"/>
        <v>52.82</v>
      </c>
      <c r="Q2112" t="s">
        <v>8325</v>
      </c>
      <c r="R2112" t="s">
        <v>8329</v>
      </c>
      <c r="S2112" s="11">
        <f t="shared" si="194"/>
        <v>41759.670937499999</v>
      </c>
      <c r="T2112" s="11">
        <f t="shared" si="195"/>
        <v>41787.207638888889</v>
      </c>
      <c r="U2112" t="str">
        <f t="shared" si="196"/>
        <v>2014</v>
      </c>
      <c r="V2112" t="str">
        <f t="shared" si="197"/>
        <v>April</v>
      </c>
    </row>
    <row r="2113" spans="1:22" ht="75" x14ac:dyDescent="0.2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8008</v>
      </c>
      <c r="O2113">
        <f t="shared" si="192"/>
        <v>106.5</v>
      </c>
      <c r="P2113">
        <f t="shared" si="193"/>
        <v>54.62</v>
      </c>
      <c r="Q2113" t="s">
        <v>8325</v>
      </c>
      <c r="R2113" t="s">
        <v>8329</v>
      </c>
      <c r="S2113" s="11">
        <f t="shared" si="194"/>
        <v>40703.197048611109</v>
      </c>
      <c r="T2113" s="11">
        <f t="shared" si="195"/>
        <v>40770.041666666664</v>
      </c>
      <c r="U2113" t="str">
        <f t="shared" si="196"/>
        <v>2011</v>
      </c>
      <c r="V2113" t="str">
        <f t="shared" si="197"/>
        <v>June</v>
      </c>
    </row>
    <row r="2114" spans="1:22" ht="60" x14ac:dyDescent="0.2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8008</v>
      </c>
      <c r="O2114">
        <f t="shared" si="192"/>
        <v>100</v>
      </c>
      <c r="P2114">
        <f t="shared" si="193"/>
        <v>27.27</v>
      </c>
      <c r="Q2114" t="s">
        <v>8325</v>
      </c>
      <c r="R2114" t="s">
        <v>8329</v>
      </c>
      <c r="S2114" s="11">
        <f t="shared" si="194"/>
        <v>41365.928159722222</v>
      </c>
      <c r="T2114" s="11">
        <f t="shared" si="195"/>
        <v>41379.928159722222</v>
      </c>
      <c r="U2114" t="str">
        <f t="shared" si="196"/>
        <v>2013</v>
      </c>
      <c r="V2114" t="str">
        <f t="shared" si="197"/>
        <v>April</v>
      </c>
    </row>
    <row r="2115" spans="1:22" ht="45" x14ac:dyDescent="0.2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8008</v>
      </c>
      <c r="O2115">
        <f t="shared" ref="O2115:O2178" si="198">ROUND((E2115/D2115)*100,2)</f>
        <v>104.86</v>
      </c>
      <c r="P2115">
        <f t="shared" ref="P2115:P2178" si="199">IF(L2115&gt;0,ROUND(E2115/L2115,2),0)</f>
        <v>68.599999999999994</v>
      </c>
      <c r="Q2115" t="s">
        <v>8325</v>
      </c>
      <c r="R2115" t="s">
        <v>8329</v>
      </c>
      <c r="S2115" s="11">
        <f t="shared" ref="S2115:S2178" si="200">(((J2115/60)/60)/24)+DATE(1970,1,1)</f>
        <v>41870.86546296296</v>
      </c>
      <c r="T2115" s="11">
        <f t="shared" ref="T2115:T2178" si="201">(((I2115/60)/60)/24)+DATE(1970,1,1)</f>
        <v>41905.86546296296</v>
      </c>
      <c r="U2115" t="str">
        <f t="shared" ref="U2115:U2178" si="202">TEXT(S2115,"yyyy")</f>
        <v>2014</v>
      </c>
      <c r="V2115" t="str">
        <f t="shared" ref="V2115:V2178" si="203">TEXT(S2115,"mmmm")</f>
        <v>August</v>
      </c>
    </row>
    <row r="2116" spans="1:22" ht="75" x14ac:dyDescent="0.2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8008</v>
      </c>
      <c r="O2116">
        <f t="shared" si="198"/>
        <v>104.7</v>
      </c>
      <c r="P2116">
        <f t="shared" si="199"/>
        <v>35.61</v>
      </c>
      <c r="Q2116" t="s">
        <v>8325</v>
      </c>
      <c r="R2116" t="s">
        <v>8329</v>
      </c>
      <c r="S2116" s="11">
        <f t="shared" si="200"/>
        <v>40458.815625000003</v>
      </c>
      <c r="T2116" s="11">
        <f t="shared" si="201"/>
        <v>40521.207638888889</v>
      </c>
      <c r="U2116" t="str">
        <f t="shared" si="202"/>
        <v>2010</v>
      </c>
      <c r="V2116" t="str">
        <f t="shared" si="203"/>
        <v>October</v>
      </c>
    </row>
    <row r="2117" spans="1:22" ht="60" x14ac:dyDescent="0.2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8008</v>
      </c>
      <c r="O2117">
        <f t="shared" si="198"/>
        <v>225.67</v>
      </c>
      <c r="P2117">
        <f t="shared" si="199"/>
        <v>94.03</v>
      </c>
      <c r="Q2117" t="s">
        <v>8325</v>
      </c>
      <c r="R2117" t="s">
        <v>8329</v>
      </c>
      <c r="S2117" s="11">
        <f t="shared" si="200"/>
        <v>40564.081030092595</v>
      </c>
      <c r="T2117" s="11">
        <f t="shared" si="201"/>
        <v>40594.081030092595</v>
      </c>
      <c r="U2117" t="str">
        <f t="shared" si="202"/>
        <v>2011</v>
      </c>
      <c r="V2117" t="str">
        <f t="shared" si="203"/>
        <v>January</v>
      </c>
    </row>
    <row r="2118" spans="1:22" ht="75" x14ac:dyDescent="0.2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8008</v>
      </c>
      <c r="O2118">
        <f t="shared" si="198"/>
        <v>100.9</v>
      </c>
      <c r="P2118">
        <f t="shared" si="199"/>
        <v>526.46</v>
      </c>
      <c r="Q2118" t="s">
        <v>8325</v>
      </c>
      <c r="R2118" t="s">
        <v>8329</v>
      </c>
      <c r="S2118" s="11">
        <f t="shared" si="200"/>
        <v>41136.777812500004</v>
      </c>
      <c r="T2118" s="11">
        <f t="shared" si="201"/>
        <v>41184.777812500004</v>
      </c>
      <c r="U2118" t="str">
        <f t="shared" si="202"/>
        <v>2012</v>
      </c>
      <c r="V2118" t="str">
        <f t="shared" si="203"/>
        <v>August</v>
      </c>
    </row>
    <row r="2119" spans="1:22" ht="75" x14ac:dyDescent="0.2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8008</v>
      </c>
      <c r="O2119">
        <f t="shared" si="198"/>
        <v>147.75</v>
      </c>
      <c r="P2119">
        <f t="shared" si="199"/>
        <v>50.66</v>
      </c>
      <c r="Q2119" t="s">
        <v>8325</v>
      </c>
      <c r="R2119" t="s">
        <v>8329</v>
      </c>
      <c r="S2119" s="11">
        <f t="shared" si="200"/>
        <v>42290.059594907405</v>
      </c>
      <c r="T2119" s="11">
        <f t="shared" si="201"/>
        <v>42304.207638888889</v>
      </c>
      <c r="U2119" t="str">
        <f t="shared" si="202"/>
        <v>2015</v>
      </c>
      <c r="V2119" t="str">
        <f t="shared" si="203"/>
        <v>October</v>
      </c>
    </row>
    <row r="2120" spans="1:22" ht="45" x14ac:dyDescent="0.2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8008</v>
      </c>
      <c r="O2120">
        <f t="shared" si="198"/>
        <v>134.61000000000001</v>
      </c>
      <c r="P2120">
        <f t="shared" si="199"/>
        <v>79.180000000000007</v>
      </c>
      <c r="Q2120" t="s">
        <v>8325</v>
      </c>
      <c r="R2120" t="s">
        <v>8329</v>
      </c>
      <c r="S2120" s="11">
        <f t="shared" si="200"/>
        <v>40718.839537037034</v>
      </c>
      <c r="T2120" s="11">
        <f t="shared" si="201"/>
        <v>40748.839537037034</v>
      </c>
      <c r="U2120" t="str">
        <f t="shared" si="202"/>
        <v>2011</v>
      </c>
      <c r="V2120" t="str">
        <f t="shared" si="203"/>
        <v>June</v>
      </c>
    </row>
    <row r="2121" spans="1:22" ht="60" x14ac:dyDescent="0.2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8008</v>
      </c>
      <c r="O2121">
        <f t="shared" si="198"/>
        <v>100.75</v>
      </c>
      <c r="P2121">
        <f t="shared" si="199"/>
        <v>91.59</v>
      </c>
      <c r="Q2121" t="s">
        <v>8325</v>
      </c>
      <c r="R2121" t="s">
        <v>8329</v>
      </c>
      <c r="S2121" s="11">
        <f t="shared" si="200"/>
        <v>41107.130150462966</v>
      </c>
      <c r="T2121" s="11">
        <f t="shared" si="201"/>
        <v>41137.130150462966</v>
      </c>
      <c r="U2121" t="str">
        <f t="shared" si="202"/>
        <v>2012</v>
      </c>
      <c r="V2121" t="str">
        <f t="shared" si="203"/>
        <v>July</v>
      </c>
    </row>
    <row r="2122" spans="1:22" ht="60" x14ac:dyDescent="0.2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8008</v>
      </c>
      <c r="O2122">
        <f t="shared" si="198"/>
        <v>100.88</v>
      </c>
      <c r="P2122">
        <f t="shared" si="199"/>
        <v>116.96</v>
      </c>
      <c r="Q2122" t="s">
        <v>8325</v>
      </c>
      <c r="R2122" t="s">
        <v>8329</v>
      </c>
      <c r="S2122" s="11">
        <f t="shared" si="200"/>
        <v>41591.964537037034</v>
      </c>
      <c r="T2122" s="11">
        <f t="shared" si="201"/>
        <v>41640.964537037034</v>
      </c>
      <c r="U2122" t="str">
        <f t="shared" si="202"/>
        <v>2013</v>
      </c>
      <c r="V2122" t="str">
        <f t="shared" si="203"/>
        <v>November</v>
      </c>
    </row>
    <row r="2123" spans="1:22" ht="60" x14ac:dyDescent="0.2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8011</v>
      </c>
      <c r="O2123">
        <f t="shared" si="198"/>
        <v>0.56999999999999995</v>
      </c>
      <c r="P2123">
        <f t="shared" si="199"/>
        <v>28.4</v>
      </c>
      <c r="Q2123" t="s">
        <v>8333</v>
      </c>
      <c r="R2123" t="s">
        <v>8334</v>
      </c>
      <c r="S2123" s="11">
        <f t="shared" si="200"/>
        <v>42716.7424537037</v>
      </c>
      <c r="T2123" s="11">
        <f t="shared" si="201"/>
        <v>42746.7424537037</v>
      </c>
      <c r="U2123" t="str">
        <f t="shared" si="202"/>
        <v>2016</v>
      </c>
      <c r="V2123" t="str">
        <f t="shared" si="203"/>
        <v>December</v>
      </c>
    </row>
    <row r="2124" spans="1:22" ht="60" x14ac:dyDescent="0.2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8011</v>
      </c>
      <c r="O2124">
        <f t="shared" si="198"/>
        <v>0.39</v>
      </c>
      <c r="P2124">
        <f t="shared" si="199"/>
        <v>103.33</v>
      </c>
      <c r="Q2124" t="s">
        <v>8333</v>
      </c>
      <c r="R2124" t="s">
        <v>8334</v>
      </c>
      <c r="S2124" s="11">
        <f t="shared" si="200"/>
        <v>42712.300567129627</v>
      </c>
      <c r="T2124" s="11">
        <f t="shared" si="201"/>
        <v>42742.300567129627</v>
      </c>
      <c r="U2124" t="str">
        <f t="shared" si="202"/>
        <v>2016</v>
      </c>
      <c r="V2124" t="str">
        <f t="shared" si="203"/>
        <v>December</v>
      </c>
    </row>
    <row r="2125" spans="1:22" ht="90" x14ac:dyDescent="0.2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8011</v>
      </c>
      <c r="O2125">
        <f t="shared" si="198"/>
        <v>10</v>
      </c>
      <c r="P2125">
        <f t="shared" si="199"/>
        <v>10</v>
      </c>
      <c r="Q2125" t="s">
        <v>8333</v>
      </c>
      <c r="R2125" t="s">
        <v>8334</v>
      </c>
      <c r="S2125" s="11">
        <f t="shared" si="200"/>
        <v>40198.424849537041</v>
      </c>
      <c r="T2125" s="11">
        <f t="shared" si="201"/>
        <v>40252.290972222225</v>
      </c>
      <c r="U2125" t="str">
        <f t="shared" si="202"/>
        <v>2010</v>
      </c>
      <c r="V2125" t="str">
        <f t="shared" si="203"/>
        <v>January</v>
      </c>
    </row>
    <row r="2126" spans="1:22" ht="75" x14ac:dyDescent="0.2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8011</v>
      </c>
      <c r="O2126">
        <f t="shared" si="198"/>
        <v>10.45</v>
      </c>
      <c r="P2126">
        <f t="shared" si="199"/>
        <v>23</v>
      </c>
      <c r="Q2126" t="s">
        <v>8333</v>
      </c>
      <c r="R2126" t="s">
        <v>8334</v>
      </c>
      <c r="S2126" s="11">
        <f t="shared" si="200"/>
        <v>40464.028182870366</v>
      </c>
      <c r="T2126" s="11">
        <f t="shared" si="201"/>
        <v>40512.208333333336</v>
      </c>
      <c r="U2126" t="str">
        <f t="shared" si="202"/>
        <v>2010</v>
      </c>
      <c r="V2126" t="str">
        <f t="shared" si="203"/>
        <v>October</v>
      </c>
    </row>
    <row r="2127" spans="1:22" ht="60" x14ac:dyDescent="0.2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8011</v>
      </c>
      <c r="O2127">
        <f t="shared" si="198"/>
        <v>1.42</v>
      </c>
      <c r="P2127">
        <f t="shared" si="199"/>
        <v>31.56</v>
      </c>
      <c r="Q2127" t="s">
        <v>8333</v>
      </c>
      <c r="R2127" t="s">
        <v>8334</v>
      </c>
      <c r="S2127" s="11">
        <f t="shared" si="200"/>
        <v>42191.023530092592</v>
      </c>
      <c r="T2127" s="11">
        <f t="shared" si="201"/>
        <v>42221.023530092592</v>
      </c>
      <c r="U2127" t="str">
        <f t="shared" si="202"/>
        <v>2015</v>
      </c>
      <c r="V2127" t="str">
        <f t="shared" si="203"/>
        <v>July</v>
      </c>
    </row>
    <row r="2128" spans="1:22" ht="60" x14ac:dyDescent="0.2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8011</v>
      </c>
      <c r="O2128">
        <f t="shared" si="198"/>
        <v>0.05</v>
      </c>
      <c r="P2128">
        <f t="shared" si="199"/>
        <v>5</v>
      </c>
      <c r="Q2128" t="s">
        <v>8333</v>
      </c>
      <c r="R2128" t="s">
        <v>8334</v>
      </c>
      <c r="S2128" s="11">
        <f t="shared" si="200"/>
        <v>41951.973229166666</v>
      </c>
      <c r="T2128" s="11">
        <f t="shared" si="201"/>
        <v>41981.973229166666</v>
      </c>
      <c r="U2128" t="str">
        <f t="shared" si="202"/>
        <v>2014</v>
      </c>
      <c r="V2128" t="str">
        <f t="shared" si="203"/>
        <v>November</v>
      </c>
    </row>
    <row r="2129" spans="1:22" ht="45" x14ac:dyDescent="0.2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8011</v>
      </c>
      <c r="O2129">
        <f t="shared" si="198"/>
        <v>28.84</v>
      </c>
      <c r="P2129">
        <f t="shared" si="199"/>
        <v>34.22</v>
      </c>
      <c r="Q2129" t="s">
        <v>8333</v>
      </c>
      <c r="R2129" t="s">
        <v>8334</v>
      </c>
      <c r="S2129" s="11">
        <f t="shared" si="200"/>
        <v>42045.50535879629</v>
      </c>
      <c r="T2129" s="11">
        <f t="shared" si="201"/>
        <v>42075.463692129633</v>
      </c>
      <c r="U2129" t="str">
        <f t="shared" si="202"/>
        <v>2015</v>
      </c>
      <c r="V2129" t="str">
        <f t="shared" si="203"/>
        <v>February</v>
      </c>
    </row>
    <row r="2130" spans="1:22" ht="60" x14ac:dyDescent="0.2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8011</v>
      </c>
      <c r="O2130">
        <f t="shared" si="198"/>
        <v>0.17</v>
      </c>
      <c r="P2130">
        <f t="shared" si="199"/>
        <v>25</v>
      </c>
      <c r="Q2130" t="s">
        <v>8333</v>
      </c>
      <c r="R2130" t="s">
        <v>8334</v>
      </c>
      <c r="S2130" s="11">
        <f t="shared" si="200"/>
        <v>41843.772789351853</v>
      </c>
      <c r="T2130" s="11">
        <f t="shared" si="201"/>
        <v>41903.772789351853</v>
      </c>
      <c r="U2130" t="str">
        <f t="shared" si="202"/>
        <v>2014</v>
      </c>
      <c r="V2130" t="str">
        <f t="shared" si="203"/>
        <v>July</v>
      </c>
    </row>
    <row r="2131" spans="1:22" ht="75" x14ac:dyDescent="0.2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8011</v>
      </c>
      <c r="O2131">
        <f t="shared" si="198"/>
        <v>11.8</v>
      </c>
      <c r="P2131">
        <f t="shared" si="199"/>
        <v>19.670000000000002</v>
      </c>
      <c r="Q2131" t="s">
        <v>8333</v>
      </c>
      <c r="R2131" t="s">
        <v>8334</v>
      </c>
      <c r="S2131" s="11">
        <f t="shared" si="200"/>
        <v>42409.024305555555</v>
      </c>
      <c r="T2131" s="11">
        <f t="shared" si="201"/>
        <v>42439.024305555555</v>
      </c>
      <c r="U2131" t="str">
        <f t="shared" si="202"/>
        <v>2016</v>
      </c>
      <c r="V2131" t="str">
        <f t="shared" si="203"/>
        <v>February</v>
      </c>
    </row>
    <row r="2132" spans="1:22" ht="45" x14ac:dyDescent="0.2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8011</v>
      </c>
      <c r="O2132">
        <f t="shared" si="198"/>
        <v>0.2</v>
      </c>
      <c r="P2132">
        <f t="shared" si="199"/>
        <v>21.25</v>
      </c>
      <c r="Q2132" t="s">
        <v>8333</v>
      </c>
      <c r="R2132" t="s">
        <v>8334</v>
      </c>
      <c r="S2132" s="11">
        <f t="shared" si="200"/>
        <v>41832.086377314816</v>
      </c>
      <c r="T2132" s="11">
        <f t="shared" si="201"/>
        <v>41867.086377314816</v>
      </c>
      <c r="U2132" t="str">
        <f t="shared" si="202"/>
        <v>2014</v>
      </c>
      <c r="V2132" t="str">
        <f t="shared" si="203"/>
        <v>July</v>
      </c>
    </row>
    <row r="2133" spans="1:22" ht="60" x14ac:dyDescent="0.2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8011</v>
      </c>
      <c r="O2133">
        <f t="shared" si="198"/>
        <v>5</v>
      </c>
      <c r="P2133">
        <f t="shared" si="199"/>
        <v>8.33</v>
      </c>
      <c r="Q2133" t="s">
        <v>8333</v>
      </c>
      <c r="R2133" t="s">
        <v>8334</v>
      </c>
      <c r="S2133" s="11">
        <f t="shared" si="200"/>
        <v>42167.207071759258</v>
      </c>
      <c r="T2133" s="11">
        <f t="shared" si="201"/>
        <v>42197.207071759258</v>
      </c>
      <c r="U2133" t="str">
        <f t="shared" si="202"/>
        <v>2015</v>
      </c>
      <c r="V2133" t="str">
        <f t="shared" si="203"/>
        <v>June</v>
      </c>
    </row>
    <row r="2134" spans="1:22" ht="75" x14ac:dyDescent="0.2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8011</v>
      </c>
      <c r="O2134">
        <f t="shared" si="198"/>
        <v>2.11</v>
      </c>
      <c r="P2134">
        <f t="shared" si="199"/>
        <v>21.34</v>
      </c>
      <c r="Q2134" t="s">
        <v>8333</v>
      </c>
      <c r="R2134" t="s">
        <v>8334</v>
      </c>
      <c r="S2134" s="11">
        <f t="shared" si="200"/>
        <v>41643.487175925926</v>
      </c>
      <c r="T2134" s="11">
        <f t="shared" si="201"/>
        <v>41673.487175925926</v>
      </c>
      <c r="U2134" t="str">
        <f t="shared" si="202"/>
        <v>2014</v>
      </c>
      <c r="V2134" t="str">
        <f t="shared" si="203"/>
        <v>January</v>
      </c>
    </row>
    <row r="2135" spans="1:22" ht="75" x14ac:dyDescent="0.2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8011</v>
      </c>
      <c r="O2135">
        <f t="shared" si="198"/>
        <v>1.6</v>
      </c>
      <c r="P2135">
        <f t="shared" si="199"/>
        <v>5.33</v>
      </c>
      <c r="Q2135" t="s">
        <v>8333</v>
      </c>
      <c r="R2135" t="s">
        <v>8334</v>
      </c>
      <c r="S2135" s="11">
        <f t="shared" si="200"/>
        <v>40619.097210648149</v>
      </c>
      <c r="T2135" s="11">
        <f t="shared" si="201"/>
        <v>40657.290972222225</v>
      </c>
      <c r="U2135" t="str">
        <f t="shared" si="202"/>
        <v>2011</v>
      </c>
      <c r="V2135" t="str">
        <f t="shared" si="203"/>
        <v>March</v>
      </c>
    </row>
    <row r="2136" spans="1:22" ht="60" x14ac:dyDescent="0.2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8011</v>
      </c>
      <c r="O2136">
        <f t="shared" si="198"/>
        <v>1.73</v>
      </c>
      <c r="P2136">
        <f t="shared" si="199"/>
        <v>34.67</v>
      </c>
      <c r="Q2136" t="s">
        <v>8333</v>
      </c>
      <c r="R2136" t="s">
        <v>8334</v>
      </c>
      <c r="S2136" s="11">
        <f t="shared" si="200"/>
        <v>41361.886469907404</v>
      </c>
      <c r="T2136" s="11">
        <f t="shared" si="201"/>
        <v>41391.886469907404</v>
      </c>
      <c r="U2136" t="str">
        <f t="shared" si="202"/>
        <v>2013</v>
      </c>
      <c r="V2136" t="str">
        <f t="shared" si="203"/>
        <v>March</v>
      </c>
    </row>
    <row r="2137" spans="1:22" ht="75" x14ac:dyDescent="0.2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8011</v>
      </c>
      <c r="O2137">
        <f t="shared" si="198"/>
        <v>9.56</v>
      </c>
      <c r="P2137">
        <f t="shared" si="199"/>
        <v>21.73</v>
      </c>
      <c r="Q2137" t="s">
        <v>8333</v>
      </c>
      <c r="R2137" t="s">
        <v>8334</v>
      </c>
      <c r="S2137" s="11">
        <f t="shared" si="200"/>
        <v>41156.963344907403</v>
      </c>
      <c r="T2137" s="11">
        <f t="shared" si="201"/>
        <v>41186.963344907403</v>
      </c>
      <c r="U2137" t="str">
        <f t="shared" si="202"/>
        <v>2012</v>
      </c>
      <c r="V2137" t="str">
        <f t="shared" si="203"/>
        <v>September</v>
      </c>
    </row>
    <row r="2138" spans="1:22" ht="60" x14ac:dyDescent="0.2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8011</v>
      </c>
      <c r="O2138">
        <f t="shared" si="198"/>
        <v>0.06</v>
      </c>
      <c r="P2138">
        <f t="shared" si="199"/>
        <v>11.92</v>
      </c>
      <c r="Q2138" t="s">
        <v>8333</v>
      </c>
      <c r="R2138" t="s">
        <v>8334</v>
      </c>
      <c r="S2138" s="11">
        <f t="shared" si="200"/>
        <v>41536.509097222224</v>
      </c>
      <c r="T2138" s="11">
        <f t="shared" si="201"/>
        <v>41566.509097222224</v>
      </c>
      <c r="U2138" t="str">
        <f t="shared" si="202"/>
        <v>2013</v>
      </c>
      <c r="V2138" t="str">
        <f t="shared" si="203"/>
        <v>September</v>
      </c>
    </row>
    <row r="2139" spans="1:22" ht="75" x14ac:dyDescent="0.2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8011</v>
      </c>
      <c r="O2139">
        <f t="shared" si="198"/>
        <v>28.41</v>
      </c>
      <c r="P2139">
        <f t="shared" si="199"/>
        <v>26.6</v>
      </c>
      <c r="Q2139" t="s">
        <v>8333</v>
      </c>
      <c r="R2139" t="s">
        <v>8334</v>
      </c>
      <c r="S2139" s="11">
        <f t="shared" si="200"/>
        <v>41948.771168981482</v>
      </c>
      <c r="T2139" s="11">
        <f t="shared" si="201"/>
        <v>41978.771168981482</v>
      </c>
      <c r="U2139" t="str">
        <f t="shared" si="202"/>
        <v>2014</v>
      </c>
      <c r="V2139" t="str">
        <f t="shared" si="203"/>
        <v>November</v>
      </c>
    </row>
    <row r="2140" spans="1:22" ht="45" x14ac:dyDescent="0.2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8011</v>
      </c>
      <c r="O2140">
        <f t="shared" si="198"/>
        <v>12.8</v>
      </c>
      <c r="P2140">
        <f t="shared" si="199"/>
        <v>10.67</v>
      </c>
      <c r="Q2140" t="s">
        <v>8333</v>
      </c>
      <c r="R2140" t="s">
        <v>8334</v>
      </c>
      <c r="S2140" s="11">
        <f t="shared" si="200"/>
        <v>41557.013182870374</v>
      </c>
      <c r="T2140" s="11">
        <f t="shared" si="201"/>
        <v>41587.054849537039</v>
      </c>
      <c r="U2140" t="str">
        <f t="shared" si="202"/>
        <v>2013</v>
      </c>
      <c r="V2140" t="str">
        <f t="shared" si="203"/>
        <v>October</v>
      </c>
    </row>
    <row r="2141" spans="1:22" ht="75" x14ac:dyDescent="0.2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8011</v>
      </c>
      <c r="O2141">
        <f t="shared" si="198"/>
        <v>5.42</v>
      </c>
      <c r="P2141">
        <f t="shared" si="199"/>
        <v>29.04</v>
      </c>
      <c r="Q2141" t="s">
        <v>8333</v>
      </c>
      <c r="R2141" t="s">
        <v>8334</v>
      </c>
      <c r="S2141" s="11">
        <f t="shared" si="200"/>
        <v>42647.750092592592</v>
      </c>
      <c r="T2141" s="11">
        <f t="shared" si="201"/>
        <v>42677.750092592592</v>
      </c>
      <c r="U2141" t="str">
        <f t="shared" si="202"/>
        <v>2016</v>
      </c>
      <c r="V2141" t="str">
        <f t="shared" si="203"/>
        <v>October</v>
      </c>
    </row>
    <row r="2142" spans="1:22" ht="75" x14ac:dyDescent="0.2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8011</v>
      </c>
      <c r="O2142">
        <f t="shared" si="198"/>
        <v>0.11</v>
      </c>
      <c r="P2142">
        <f t="shared" si="199"/>
        <v>50.91</v>
      </c>
      <c r="Q2142" t="s">
        <v>8333</v>
      </c>
      <c r="R2142" t="s">
        <v>8334</v>
      </c>
      <c r="S2142" s="11">
        <f t="shared" si="200"/>
        <v>41255.833611111113</v>
      </c>
      <c r="T2142" s="11">
        <f t="shared" si="201"/>
        <v>41285.833611111113</v>
      </c>
      <c r="U2142" t="str">
        <f t="shared" si="202"/>
        <v>2012</v>
      </c>
      <c r="V2142" t="str">
        <f t="shared" si="203"/>
        <v>December</v>
      </c>
    </row>
    <row r="2143" spans="1:22" ht="75" x14ac:dyDescent="0.2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8011</v>
      </c>
      <c r="O2143">
        <f t="shared" si="198"/>
        <v>0</v>
      </c>
      <c r="P2143">
        <f t="shared" si="199"/>
        <v>0</v>
      </c>
      <c r="Q2143" t="s">
        <v>8333</v>
      </c>
      <c r="R2143" t="s">
        <v>8334</v>
      </c>
      <c r="S2143" s="11">
        <f t="shared" si="200"/>
        <v>41927.235636574071</v>
      </c>
      <c r="T2143" s="11">
        <f t="shared" si="201"/>
        <v>41957.277303240742</v>
      </c>
      <c r="U2143" t="str">
        <f t="shared" si="202"/>
        <v>2014</v>
      </c>
      <c r="V2143" t="str">
        <f t="shared" si="203"/>
        <v>October</v>
      </c>
    </row>
    <row r="2144" spans="1:22" ht="75" x14ac:dyDescent="0.2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8011</v>
      </c>
      <c r="O2144">
        <f t="shared" si="198"/>
        <v>5.72</v>
      </c>
      <c r="P2144">
        <f t="shared" si="199"/>
        <v>50.08</v>
      </c>
      <c r="Q2144" t="s">
        <v>8333</v>
      </c>
      <c r="R2144" t="s">
        <v>8334</v>
      </c>
      <c r="S2144" s="11">
        <f t="shared" si="200"/>
        <v>42340.701504629629</v>
      </c>
      <c r="T2144" s="11">
        <f t="shared" si="201"/>
        <v>42368.701504629629</v>
      </c>
      <c r="U2144" t="str">
        <f t="shared" si="202"/>
        <v>2015</v>
      </c>
      <c r="V2144" t="str">
        <f t="shared" si="203"/>
        <v>December</v>
      </c>
    </row>
    <row r="2145" spans="1:22" ht="90" x14ac:dyDescent="0.2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8011</v>
      </c>
      <c r="O2145">
        <f t="shared" si="198"/>
        <v>11.25</v>
      </c>
      <c r="P2145">
        <f t="shared" si="199"/>
        <v>45</v>
      </c>
      <c r="Q2145" t="s">
        <v>8333</v>
      </c>
      <c r="R2145" t="s">
        <v>8334</v>
      </c>
      <c r="S2145" s="11">
        <f t="shared" si="200"/>
        <v>40332.886712962965</v>
      </c>
      <c r="T2145" s="11">
        <f t="shared" si="201"/>
        <v>40380.791666666664</v>
      </c>
      <c r="U2145" t="str">
        <f t="shared" si="202"/>
        <v>2010</v>
      </c>
      <c r="V2145" t="str">
        <f t="shared" si="203"/>
        <v>June</v>
      </c>
    </row>
    <row r="2146" spans="1:22" ht="60" x14ac:dyDescent="0.2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8011</v>
      </c>
      <c r="O2146">
        <f t="shared" si="198"/>
        <v>1.71</v>
      </c>
      <c r="P2146">
        <f t="shared" si="199"/>
        <v>25.29</v>
      </c>
      <c r="Q2146" t="s">
        <v>8333</v>
      </c>
      <c r="R2146" t="s">
        <v>8334</v>
      </c>
      <c r="S2146" s="11">
        <f t="shared" si="200"/>
        <v>41499.546759259261</v>
      </c>
      <c r="T2146" s="11">
        <f t="shared" si="201"/>
        <v>41531.546759259261</v>
      </c>
      <c r="U2146" t="str">
        <f t="shared" si="202"/>
        <v>2013</v>
      </c>
      <c r="V2146" t="str">
        <f t="shared" si="203"/>
        <v>August</v>
      </c>
    </row>
    <row r="2147" spans="1:22" ht="75" x14ac:dyDescent="0.2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8011</v>
      </c>
      <c r="O2147">
        <f t="shared" si="198"/>
        <v>30.43</v>
      </c>
      <c r="P2147">
        <f t="shared" si="199"/>
        <v>51.29</v>
      </c>
      <c r="Q2147" t="s">
        <v>8333</v>
      </c>
      <c r="R2147" t="s">
        <v>8334</v>
      </c>
      <c r="S2147" s="11">
        <f t="shared" si="200"/>
        <v>41575.237430555557</v>
      </c>
      <c r="T2147" s="11">
        <f t="shared" si="201"/>
        <v>41605.279097222221</v>
      </c>
      <c r="U2147" t="str">
        <f t="shared" si="202"/>
        <v>2013</v>
      </c>
      <c r="V2147" t="str">
        <f t="shared" si="203"/>
        <v>October</v>
      </c>
    </row>
    <row r="2148" spans="1:22" ht="75" x14ac:dyDescent="0.2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8011</v>
      </c>
      <c r="O2148">
        <f t="shared" si="198"/>
        <v>0.02</v>
      </c>
      <c r="P2148">
        <f t="shared" si="199"/>
        <v>1</v>
      </c>
      <c r="Q2148" t="s">
        <v>8333</v>
      </c>
      <c r="R2148" t="s">
        <v>8334</v>
      </c>
      <c r="S2148" s="11">
        <f t="shared" si="200"/>
        <v>42397.679513888885</v>
      </c>
      <c r="T2148" s="11">
        <f t="shared" si="201"/>
        <v>42411.679513888885</v>
      </c>
      <c r="U2148" t="str">
        <f t="shared" si="202"/>
        <v>2016</v>
      </c>
      <c r="V2148" t="str">
        <f t="shared" si="203"/>
        <v>January</v>
      </c>
    </row>
    <row r="2149" spans="1:22" ht="30" x14ac:dyDescent="0.2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8011</v>
      </c>
      <c r="O2149">
        <f t="shared" si="198"/>
        <v>0.7</v>
      </c>
      <c r="P2149">
        <f t="shared" si="199"/>
        <v>49.38</v>
      </c>
      <c r="Q2149" t="s">
        <v>8333</v>
      </c>
      <c r="R2149" t="s">
        <v>8334</v>
      </c>
      <c r="S2149" s="11">
        <f t="shared" si="200"/>
        <v>41927.295694444445</v>
      </c>
      <c r="T2149" s="11">
        <f t="shared" si="201"/>
        <v>41959.337361111116</v>
      </c>
      <c r="U2149" t="str">
        <f t="shared" si="202"/>
        <v>2014</v>
      </c>
      <c r="V2149" t="str">
        <f t="shared" si="203"/>
        <v>October</v>
      </c>
    </row>
    <row r="2150" spans="1:22" ht="60" x14ac:dyDescent="0.2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8011</v>
      </c>
      <c r="O2150">
        <f t="shared" si="198"/>
        <v>2</v>
      </c>
      <c r="P2150">
        <f t="shared" si="199"/>
        <v>1</v>
      </c>
      <c r="Q2150" t="s">
        <v>8333</v>
      </c>
      <c r="R2150" t="s">
        <v>8334</v>
      </c>
      <c r="S2150" s="11">
        <f t="shared" si="200"/>
        <v>42066.733587962968</v>
      </c>
      <c r="T2150" s="11">
        <f t="shared" si="201"/>
        <v>42096.691921296297</v>
      </c>
      <c r="U2150" t="str">
        <f t="shared" si="202"/>
        <v>2015</v>
      </c>
      <c r="V2150" t="str">
        <f t="shared" si="203"/>
        <v>March</v>
      </c>
    </row>
    <row r="2151" spans="1:22" ht="75" x14ac:dyDescent="0.2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8011</v>
      </c>
      <c r="O2151">
        <f t="shared" si="198"/>
        <v>0</v>
      </c>
      <c r="P2151">
        <f t="shared" si="199"/>
        <v>0</v>
      </c>
      <c r="Q2151" t="s">
        <v>8333</v>
      </c>
      <c r="R2151" t="s">
        <v>8334</v>
      </c>
      <c r="S2151" s="11">
        <f t="shared" si="200"/>
        <v>40355.024953703702</v>
      </c>
      <c r="T2151" s="11">
        <f t="shared" si="201"/>
        <v>40390</v>
      </c>
      <c r="U2151" t="str">
        <f t="shared" si="202"/>
        <v>2010</v>
      </c>
      <c r="V2151" t="str">
        <f t="shared" si="203"/>
        <v>June</v>
      </c>
    </row>
    <row r="2152" spans="1:22" ht="30" x14ac:dyDescent="0.2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8011</v>
      </c>
      <c r="O2152">
        <f t="shared" si="198"/>
        <v>0.81</v>
      </c>
      <c r="P2152">
        <f t="shared" si="199"/>
        <v>101.25</v>
      </c>
      <c r="Q2152" t="s">
        <v>8333</v>
      </c>
      <c r="R2152" t="s">
        <v>8334</v>
      </c>
      <c r="S2152" s="11">
        <f t="shared" si="200"/>
        <v>42534.284710648149</v>
      </c>
      <c r="T2152" s="11">
        <f t="shared" si="201"/>
        <v>42564.284710648149</v>
      </c>
      <c r="U2152" t="str">
        <f t="shared" si="202"/>
        <v>2016</v>
      </c>
      <c r="V2152" t="str">
        <f t="shared" si="203"/>
        <v>June</v>
      </c>
    </row>
    <row r="2153" spans="1:22" ht="60" x14ac:dyDescent="0.2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8011</v>
      </c>
      <c r="O2153">
        <f t="shared" si="198"/>
        <v>0.26</v>
      </c>
      <c r="P2153">
        <f t="shared" si="199"/>
        <v>19.670000000000002</v>
      </c>
      <c r="Q2153" t="s">
        <v>8333</v>
      </c>
      <c r="R2153" t="s">
        <v>8334</v>
      </c>
      <c r="S2153" s="11">
        <f t="shared" si="200"/>
        <v>42520.847384259265</v>
      </c>
      <c r="T2153" s="11">
        <f t="shared" si="201"/>
        <v>42550.847384259265</v>
      </c>
      <c r="U2153" t="str">
        <f t="shared" si="202"/>
        <v>2016</v>
      </c>
      <c r="V2153" t="str">
        <f t="shared" si="203"/>
        <v>May</v>
      </c>
    </row>
    <row r="2154" spans="1:22" ht="75" x14ac:dyDescent="0.2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8011</v>
      </c>
      <c r="O2154">
        <f t="shared" si="198"/>
        <v>0.17</v>
      </c>
      <c r="P2154">
        <f t="shared" si="199"/>
        <v>12.5</v>
      </c>
      <c r="Q2154" t="s">
        <v>8333</v>
      </c>
      <c r="R2154" t="s">
        <v>8334</v>
      </c>
      <c r="S2154" s="11">
        <f t="shared" si="200"/>
        <v>41683.832280092596</v>
      </c>
      <c r="T2154" s="11">
        <f t="shared" si="201"/>
        <v>41713.790613425925</v>
      </c>
      <c r="U2154" t="str">
        <f t="shared" si="202"/>
        <v>2014</v>
      </c>
      <c r="V2154" t="str">
        <f t="shared" si="203"/>
        <v>February</v>
      </c>
    </row>
    <row r="2155" spans="1:22" ht="75" x14ac:dyDescent="0.2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8011</v>
      </c>
      <c r="O2155">
        <f t="shared" si="198"/>
        <v>0.01</v>
      </c>
      <c r="P2155">
        <f t="shared" si="199"/>
        <v>8.5</v>
      </c>
      <c r="Q2155" t="s">
        <v>8333</v>
      </c>
      <c r="R2155" t="s">
        <v>8334</v>
      </c>
      <c r="S2155" s="11">
        <f t="shared" si="200"/>
        <v>41974.911087962959</v>
      </c>
      <c r="T2155" s="11">
        <f t="shared" si="201"/>
        <v>42014.332638888889</v>
      </c>
      <c r="U2155" t="str">
        <f t="shared" si="202"/>
        <v>2014</v>
      </c>
      <c r="V2155" t="str">
        <f t="shared" si="203"/>
        <v>December</v>
      </c>
    </row>
    <row r="2156" spans="1:22" ht="45" x14ac:dyDescent="0.2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8011</v>
      </c>
      <c r="O2156">
        <f t="shared" si="198"/>
        <v>0.8</v>
      </c>
      <c r="P2156">
        <f t="shared" si="199"/>
        <v>1</v>
      </c>
      <c r="Q2156" t="s">
        <v>8333</v>
      </c>
      <c r="R2156" t="s">
        <v>8334</v>
      </c>
      <c r="S2156" s="11">
        <f t="shared" si="200"/>
        <v>41647.632256944446</v>
      </c>
      <c r="T2156" s="11">
        <f t="shared" si="201"/>
        <v>41667.632256944446</v>
      </c>
      <c r="U2156" t="str">
        <f t="shared" si="202"/>
        <v>2014</v>
      </c>
      <c r="V2156" t="str">
        <f t="shared" si="203"/>
        <v>January</v>
      </c>
    </row>
    <row r="2157" spans="1:22" ht="60" x14ac:dyDescent="0.2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8011</v>
      </c>
      <c r="O2157">
        <f t="shared" si="198"/>
        <v>2.2999999999999998</v>
      </c>
      <c r="P2157">
        <f t="shared" si="199"/>
        <v>23</v>
      </c>
      <c r="Q2157" t="s">
        <v>8333</v>
      </c>
      <c r="R2157" t="s">
        <v>8334</v>
      </c>
      <c r="S2157" s="11">
        <f t="shared" si="200"/>
        <v>42430.747511574074</v>
      </c>
      <c r="T2157" s="11">
        <f t="shared" si="201"/>
        <v>42460.70584490741</v>
      </c>
      <c r="U2157" t="str">
        <f t="shared" si="202"/>
        <v>2016</v>
      </c>
      <c r="V2157" t="str">
        <f t="shared" si="203"/>
        <v>March</v>
      </c>
    </row>
    <row r="2158" spans="1:22" ht="60" x14ac:dyDescent="0.2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8011</v>
      </c>
      <c r="O2158">
        <f t="shared" si="198"/>
        <v>2.67</v>
      </c>
      <c r="P2158">
        <f t="shared" si="199"/>
        <v>17.989999999999998</v>
      </c>
      <c r="Q2158" t="s">
        <v>8333</v>
      </c>
      <c r="R2158" t="s">
        <v>8334</v>
      </c>
      <c r="S2158" s="11">
        <f t="shared" si="200"/>
        <v>41488.85423611111</v>
      </c>
      <c r="T2158" s="11">
        <f t="shared" si="201"/>
        <v>41533.85423611111</v>
      </c>
      <c r="U2158" t="str">
        <f t="shared" si="202"/>
        <v>2013</v>
      </c>
      <c r="V2158" t="str">
        <f t="shared" si="203"/>
        <v>August</v>
      </c>
    </row>
    <row r="2159" spans="1:22" ht="45" x14ac:dyDescent="0.2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8011</v>
      </c>
      <c r="O2159">
        <f t="shared" si="198"/>
        <v>28.19</v>
      </c>
      <c r="P2159">
        <f t="shared" si="199"/>
        <v>370.95</v>
      </c>
      <c r="Q2159" t="s">
        <v>8333</v>
      </c>
      <c r="R2159" t="s">
        <v>8334</v>
      </c>
      <c r="S2159" s="11">
        <f t="shared" si="200"/>
        <v>42694.98128472222</v>
      </c>
      <c r="T2159" s="11">
        <f t="shared" si="201"/>
        <v>42727.332638888889</v>
      </c>
      <c r="U2159" t="str">
        <f t="shared" si="202"/>
        <v>2016</v>
      </c>
      <c r="V2159" t="str">
        <f t="shared" si="203"/>
        <v>November</v>
      </c>
    </row>
    <row r="2160" spans="1:22" ht="75" x14ac:dyDescent="0.2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8011</v>
      </c>
      <c r="O2160">
        <f t="shared" si="198"/>
        <v>6.59</v>
      </c>
      <c r="P2160">
        <f t="shared" si="199"/>
        <v>63.57</v>
      </c>
      <c r="Q2160" t="s">
        <v>8333</v>
      </c>
      <c r="R2160" t="s">
        <v>8334</v>
      </c>
      <c r="S2160" s="11">
        <f t="shared" si="200"/>
        <v>41264.853865740741</v>
      </c>
      <c r="T2160" s="11">
        <f t="shared" si="201"/>
        <v>41309.853865740741</v>
      </c>
      <c r="U2160" t="str">
        <f t="shared" si="202"/>
        <v>2012</v>
      </c>
      <c r="V2160" t="str">
        <f t="shared" si="203"/>
        <v>December</v>
      </c>
    </row>
    <row r="2161" spans="1:22" ht="90" x14ac:dyDescent="0.2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8011</v>
      </c>
      <c r="O2161">
        <f t="shared" si="198"/>
        <v>0.72</v>
      </c>
      <c r="P2161">
        <f t="shared" si="199"/>
        <v>13</v>
      </c>
      <c r="Q2161" t="s">
        <v>8333</v>
      </c>
      <c r="R2161" t="s">
        <v>8334</v>
      </c>
      <c r="S2161" s="11">
        <f t="shared" si="200"/>
        <v>40710.731180555551</v>
      </c>
      <c r="T2161" s="11">
        <f t="shared" si="201"/>
        <v>40740.731180555551</v>
      </c>
      <c r="U2161" t="str">
        <f t="shared" si="202"/>
        <v>2011</v>
      </c>
      <c r="V2161" t="str">
        <f t="shared" si="203"/>
        <v>June</v>
      </c>
    </row>
    <row r="2162" spans="1:22" ht="60" x14ac:dyDescent="0.2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8011</v>
      </c>
      <c r="O2162">
        <f t="shared" si="198"/>
        <v>0.85</v>
      </c>
      <c r="P2162">
        <f t="shared" si="199"/>
        <v>5.31</v>
      </c>
      <c r="Q2162" t="s">
        <v>8333</v>
      </c>
      <c r="R2162" t="s">
        <v>8334</v>
      </c>
      <c r="S2162" s="11">
        <f t="shared" si="200"/>
        <v>41018.711863425924</v>
      </c>
      <c r="T2162" s="11">
        <f t="shared" si="201"/>
        <v>41048.711863425924</v>
      </c>
      <c r="U2162" t="str">
        <f t="shared" si="202"/>
        <v>2012</v>
      </c>
      <c r="V2162" t="str">
        <f t="shared" si="203"/>
        <v>April</v>
      </c>
    </row>
    <row r="2163" spans="1:22" ht="45" x14ac:dyDescent="0.2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8005</v>
      </c>
      <c r="O2163">
        <f t="shared" si="198"/>
        <v>115.75</v>
      </c>
      <c r="P2163">
        <f t="shared" si="199"/>
        <v>35.619999999999997</v>
      </c>
      <c r="Q2163" t="s">
        <v>8325</v>
      </c>
      <c r="R2163" t="s">
        <v>8326</v>
      </c>
      <c r="S2163" s="11">
        <f t="shared" si="200"/>
        <v>42240.852534722217</v>
      </c>
      <c r="T2163" s="11">
        <f t="shared" si="201"/>
        <v>42270.852534722217</v>
      </c>
      <c r="U2163" t="str">
        <f t="shared" si="202"/>
        <v>2015</v>
      </c>
      <c r="V2163" t="str">
        <f t="shared" si="203"/>
        <v>August</v>
      </c>
    </row>
    <row r="2164" spans="1:22" ht="75" x14ac:dyDescent="0.2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8005</v>
      </c>
      <c r="O2164">
        <f t="shared" si="198"/>
        <v>112.27</v>
      </c>
      <c r="P2164">
        <f t="shared" si="199"/>
        <v>87.1</v>
      </c>
      <c r="Q2164" t="s">
        <v>8325</v>
      </c>
      <c r="R2164" t="s">
        <v>8326</v>
      </c>
      <c r="S2164" s="11">
        <f t="shared" si="200"/>
        <v>41813.766099537039</v>
      </c>
      <c r="T2164" s="11">
        <f t="shared" si="201"/>
        <v>41844.766099537039</v>
      </c>
      <c r="U2164" t="str">
        <f t="shared" si="202"/>
        <v>2014</v>
      </c>
      <c r="V2164" t="str">
        <f t="shared" si="203"/>
        <v>June</v>
      </c>
    </row>
    <row r="2165" spans="1:22" ht="60" x14ac:dyDescent="0.2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8005</v>
      </c>
      <c r="O2165">
        <f t="shared" si="198"/>
        <v>132.19999999999999</v>
      </c>
      <c r="P2165">
        <f t="shared" si="199"/>
        <v>75.11</v>
      </c>
      <c r="Q2165" t="s">
        <v>8325</v>
      </c>
      <c r="R2165" t="s">
        <v>8326</v>
      </c>
      <c r="S2165" s="11">
        <f t="shared" si="200"/>
        <v>42111.899537037039</v>
      </c>
      <c r="T2165" s="11">
        <f t="shared" si="201"/>
        <v>42163.159722222219</v>
      </c>
      <c r="U2165" t="str">
        <f t="shared" si="202"/>
        <v>2015</v>
      </c>
      <c r="V2165" t="str">
        <f t="shared" si="203"/>
        <v>April</v>
      </c>
    </row>
    <row r="2166" spans="1:22" ht="45" x14ac:dyDescent="0.2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8005</v>
      </c>
      <c r="O2166">
        <f t="shared" si="198"/>
        <v>102.64</v>
      </c>
      <c r="P2166">
        <f t="shared" si="199"/>
        <v>68.010000000000005</v>
      </c>
      <c r="Q2166" t="s">
        <v>8325</v>
      </c>
      <c r="R2166" t="s">
        <v>8326</v>
      </c>
      <c r="S2166" s="11">
        <f t="shared" si="200"/>
        <v>42515.71775462963</v>
      </c>
      <c r="T2166" s="11">
        <f t="shared" si="201"/>
        <v>42546.165972222225</v>
      </c>
      <c r="U2166" t="str">
        <f t="shared" si="202"/>
        <v>2016</v>
      </c>
      <c r="V2166" t="str">
        <f t="shared" si="203"/>
        <v>May</v>
      </c>
    </row>
    <row r="2167" spans="1:22" ht="75" x14ac:dyDescent="0.2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8005</v>
      </c>
      <c r="O2167">
        <f t="shared" si="198"/>
        <v>138.63999999999999</v>
      </c>
      <c r="P2167">
        <f t="shared" si="199"/>
        <v>29.62</v>
      </c>
      <c r="Q2167" t="s">
        <v>8325</v>
      </c>
      <c r="R2167" t="s">
        <v>8326</v>
      </c>
      <c r="S2167" s="11">
        <f t="shared" si="200"/>
        <v>42438.667071759264</v>
      </c>
      <c r="T2167" s="11">
        <f t="shared" si="201"/>
        <v>42468.625405092593</v>
      </c>
      <c r="U2167" t="str">
        <f t="shared" si="202"/>
        <v>2016</v>
      </c>
      <c r="V2167" t="str">
        <f t="shared" si="203"/>
        <v>March</v>
      </c>
    </row>
    <row r="2168" spans="1:22" ht="75" x14ac:dyDescent="0.2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8005</v>
      </c>
      <c r="O2168">
        <f t="shared" si="198"/>
        <v>146.6</v>
      </c>
      <c r="P2168">
        <f t="shared" si="199"/>
        <v>91.63</v>
      </c>
      <c r="Q2168" t="s">
        <v>8325</v>
      </c>
      <c r="R2168" t="s">
        <v>8326</v>
      </c>
      <c r="S2168" s="11">
        <f t="shared" si="200"/>
        <v>41933.838171296295</v>
      </c>
      <c r="T2168" s="11">
        <f t="shared" si="201"/>
        <v>41978.879837962959</v>
      </c>
      <c r="U2168" t="str">
        <f t="shared" si="202"/>
        <v>2014</v>
      </c>
      <c r="V2168" t="str">
        <f t="shared" si="203"/>
        <v>October</v>
      </c>
    </row>
    <row r="2169" spans="1:22" ht="60" x14ac:dyDescent="0.2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8005</v>
      </c>
      <c r="O2169">
        <f t="shared" si="198"/>
        <v>120</v>
      </c>
      <c r="P2169">
        <f t="shared" si="199"/>
        <v>22.5</v>
      </c>
      <c r="Q2169" t="s">
        <v>8325</v>
      </c>
      <c r="R2169" t="s">
        <v>8326</v>
      </c>
      <c r="S2169" s="11">
        <f t="shared" si="200"/>
        <v>41153.066400462965</v>
      </c>
      <c r="T2169" s="11">
        <f t="shared" si="201"/>
        <v>41167.066400462965</v>
      </c>
      <c r="U2169" t="str">
        <f t="shared" si="202"/>
        <v>2012</v>
      </c>
      <c r="V2169" t="str">
        <f t="shared" si="203"/>
        <v>September</v>
      </c>
    </row>
    <row r="2170" spans="1:22" ht="60" x14ac:dyDescent="0.2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8005</v>
      </c>
      <c r="O2170">
        <f t="shared" si="198"/>
        <v>121.58</v>
      </c>
      <c r="P2170">
        <f t="shared" si="199"/>
        <v>64.37</v>
      </c>
      <c r="Q2170" t="s">
        <v>8325</v>
      </c>
      <c r="R2170" t="s">
        <v>8326</v>
      </c>
      <c r="S2170" s="11">
        <f t="shared" si="200"/>
        <v>42745.600243055553</v>
      </c>
      <c r="T2170" s="11">
        <f t="shared" si="201"/>
        <v>42776.208333333328</v>
      </c>
      <c r="U2170" t="str">
        <f t="shared" si="202"/>
        <v>2017</v>
      </c>
      <c r="V2170" t="str">
        <f t="shared" si="203"/>
        <v>January</v>
      </c>
    </row>
    <row r="2171" spans="1:22" ht="75" x14ac:dyDescent="0.2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8005</v>
      </c>
      <c r="O2171">
        <f t="shared" si="198"/>
        <v>100</v>
      </c>
      <c r="P2171">
        <f t="shared" si="199"/>
        <v>21.86</v>
      </c>
      <c r="Q2171" t="s">
        <v>8325</v>
      </c>
      <c r="R2171" t="s">
        <v>8326</v>
      </c>
      <c r="S2171" s="11">
        <f t="shared" si="200"/>
        <v>42793.700821759259</v>
      </c>
      <c r="T2171" s="11">
        <f t="shared" si="201"/>
        <v>42796.700821759259</v>
      </c>
      <c r="U2171" t="str">
        <f t="shared" si="202"/>
        <v>2017</v>
      </c>
      <c r="V2171" t="str">
        <f t="shared" si="203"/>
        <v>February</v>
      </c>
    </row>
    <row r="2172" spans="1:22" ht="60" x14ac:dyDescent="0.2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8005</v>
      </c>
      <c r="O2172">
        <f t="shared" si="198"/>
        <v>180.86</v>
      </c>
      <c r="P2172">
        <f t="shared" si="199"/>
        <v>33.32</v>
      </c>
      <c r="Q2172" t="s">
        <v>8325</v>
      </c>
      <c r="R2172" t="s">
        <v>8326</v>
      </c>
      <c r="S2172" s="11">
        <f t="shared" si="200"/>
        <v>42198.750254629631</v>
      </c>
      <c r="T2172" s="11">
        <f t="shared" si="201"/>
        <v>42238.750254629631</v>
      </c>
      <c r="U2172" t="str">
        <f t="shared" si="202"/>
        <v>2015</v>
      </c>
      <c r="V2172" t="str">
        <f t="shared" si="203"/>
        <v>July</v>
      </c>
    </row>
    <row r="2173" spans="1:22" ht="60" x14ac:dyDescent="0.2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8005</v>
      </c>
      <c r="O2173">
        <f t="shared" si="198"/>
        <v>106.08</v>
      </c>
      <c r="P2173">
        <f t="shared" si="199"/>
        <v>90.28</v>
      </c>
      <c r="Q2173" t="s">
        <v>8325</v>
      </c>
      <c r="R2173" t="s">
        <v>8326</v>
      </c>
      <c r="S2173" s="11">
        <f t="shared" si="200"/>
        <v>42141.95711805555</v>
      </c>
      <c r="T2173" s="11">
        <f t="shared" si="201"/>
        <v>42177.208333333328</v>
      </c>
      <c r="U2173" t="str">
        <f t="shared" si="202"/>
        <v>2015</v>
      </c>
      <c r="V2173" t="str">
        <f t="shared" si="203"/>
        <v>May</v>
      </c>
    </row>
    <row r="2174" spans="1:22" ht="75" x14ac:dyDescent="0.2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8005</v>
      </c>
      <c r="O2174">
        <f t="shared" si="198"/>
        <v>100</v>
      </c>
      <c r="P2174">
        <f t="shared" si="199"/>
        <v>76.92</v>
      </c>
      <c r="Q2174" t="s">
        <v>8325</v>
      </c>
      <c r="R2174" t="s">
        <v>8326</v>
      </c>
      <c r="S2174" s="11">
        <f t="shared" si="200"/>
        <v>42082.580092592587</v>
      </c>
      <c r="T2174" s="11">
        <f t="shared" si="201"/>
        <v>42112.580092592587</v>
      </c>
      <c r="U2174" t="str">
        <f t="shared" si="202"/>
        <v>2015</v>
      </c>
      <c r="V2174" t="str">
        <f t="shared" si="203"/>
        <v>March</v>
      </c>
    </row>
    <row r="2175" spans="1:22" ht="75" x14ac:dyDescent="0.2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8005</v>
      </c>
      <c r="O2175">
        <f t="shared" si="198"/>
        <v>126.93</v>
      </c>
      <c r="P2175">
        <f t="shared" si="199"/>
        <v>59.23</v>
      </c>
      <c r="Q2175" t="s">
        <v>8325</v>
      </c>
      <c r="R2175" t="s">
        <v>8326</v>
      </c>
      <c r="S2175" s="11">
        <f t="shared" si="200"/>
        <v>41495.692627314813</v>
      </c>
      <c r="T2175" s="11">
        <f t="shared" si="201"/>
        <v>41527.165972222225</v>
      </c>
      <c r="U2175" t="str">
        <f t="shared" si="202"/>
        <v>2013</v>
      </c>
      <c r="V2175" t="str">
        <f t="shared" si="203"/>
        <v>August</v>
      </c>
    </row>
    <row r="2176" spans="1:22" ht="75" x14ac:dyDescent="0.2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8005</v>
      </c>
      <c r="O2176">
        <f t="shared" si="198"/>
        <v>102.98</v>
      </c>
      <c r="P2176">
        <f t="shared" si="199"/>
        <v>65.38</v>
      </c>
      <c r="Q2176" t="s">
        <v>8325</v>
      </c>
      <c r="R2176" t="s">
        <v>8326</v>
      </c>
      <c r="S2176" s="11">
        <f t="shared" si="200"/>
        <v>42465.542905092589</v>
      </c>
      <c r="T2176" s="11">
        <f t="shared" si="201"/>
        <v>42495.542905092589</v>
      </c>
      <c r="U2176" t="str">
        <f t="shared" si="202"/>
        <v>2016</v>
      </c>
      <c r="V2176" t="str">
        <f t="shared" si="203"/>
        <v>April</v>
      </c>
    </row>
    <row r="2177" spans="1:22" ht="75" x14ac:dyDescent="0.2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8005</v>
      </c>
      <c r="O2177">
        <f t="shared" si="198"/>
        <v>250</v>
      </c>
      <c r="P2177">
        <f t="shared" si="199"/>
        <v>67.31</v>
      </c>
      <c r="Q2177" t="s">
        <v>8325</v>
      </c>
      <c r="R2177" t="s">
        <v>8326</v>
      </c>
      <c r="S2177" s="11">
        <f t="shared" si="200"/>
        <v>42565.009097222224</v>
      </c>
      <c r="T2177" s="11">
        <f t="shared" si="201"/>
        <v>42572.009097222224</v>
      </c>
      <c r="U2177" t="str">
        <f t="shared" si="202"/>
        <v>2016</v>
      </c>
      <c r="V2177" t="str">
        <f t="shared" si="203"/>
        <v>July</v>
      </c>
    </row>
    <row r="2178" spans="1:22" ht="60" x14ac:dyDescent="0.2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8005</v>
      </c>
      <c r="O2178">
        <f t="shared" si="198"/>
        <v>126.02</v>
      </c>
      <c r="P2178">
        <f t="shared" si="199"/>
        <v>88.75</v>
      </c>
      <c r="Q2178" t="s">
        <v>8325</v>
      </c>
      <c r="R2178" t="s">
        <v>8326</v>
      </c>
      <c r="S2178" s="11">
        <f t="shared" si="200"/>
        <v>42096.633206018523</v>
      </c>
      <c r="T2178" s="11">
        <f t="shared" si="201"/>
        <v>42126.633206018523</v>
      </c>
      <c r="U2178" t="str">
        <f t="shared" si="202"/>
        <v>2015</v>
      </c>
      <c r="V2178" t="str">
        <f t="shared" si="203"/>
        <v>April</v>
      </c>
    </row>
    <row r="2179" spans="1:22" ht="75" x14ac:dyDescent="0.2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8005</v>
      </c>
      <c r="O2179">
        <f t="shared" ref="O2179:O2242" si="204">ROUND((E2179/D2179)*100,2)</f>
        <v>100.12</v>
      </c>
      <c r="P2179">
        <f t="shared" ref="P2179:P2242" si="205">IF(L2179&gt;0,ROUND(E2179/L2179,2),0)</f>
        <v>65.87</v>
      </c>
      <c r="Q2179" t="s">
        <v>8325</v>
      </c>
      <c r="R2179" t="s">
        <v>8326</v>
      </c>
      <c r="S2179" s="11">
        <f t="shared" ref="S2179:S2242" si="206">(((J2179/60)/60)/24)+DATE(1970,1,1)</f>
        <v>42502.250775462962</v>
      </c>
      <c r="T2179" s="11">
        <f t="shared" ref="T2179:T2242" si="207">(((I2179/60)/60)/24)+DATE(1970,1,1)</f>
        <v>42527.250775462962</v>
      </c>
      <c r="U2179" t="str">
        <f t="shared" ref="U2179:U2242" si="208">TEXT(S2179,"yyyy")</f>
        <v>2016</v>
      </c>
      <c r="V2179" t="str">
        <f t="shared" ref="V2179:V2242" si="209">TEXT(S2179,"mmmm")</f>
        <v>May</v>
      </c>
    </row>
    <row r="2180" spans="1:22" ht="75" x14ac:dyDescent="0.2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8005</v>
      </c>
      <c r="O2180">
        <f t="shared" si="204"/>
        <v>138.63999999999999</v>
      </c>
      <c r="P2180">
        <f t="shared" si="205"/>
        <v>40.35</v>
      </c>
      <c r="Q2180" t="s">
        <v>8325</v>
      </c>
      <c r="R2180" t="s">
        <v>8326</v>
      </c>
      <c r="S2180" s="11">
        <f t="shared" si="206"/>
        <v>42723.63653935185</v>
      </c>
      <c r="T2180" s="11">
        <f t="shared" si="207"/>
        <v>42753.63653935185</v>
      </c>
      <c r="U2180" t="str">
        <f t="shared" si="208"/>
        <v>2016</v>
      </c>
      <c r="V2180" t="str">
        <f t="shared" si="209"/>
        <v>December</v>
      </c>
    </row>
    <row r="2181" spans="1:22" ht="60" x14ac:dyDescent="0.2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8005</v>
      </c>
      <c r="O2181">
        <f t="shared" si="204"/>
        <v>161.4</v>
      </c>
      <c r="P2181">
        <f t="shared" si="205"/>
        <v>76.86</v>
      </c>
      <c r="Q2181" t="s">
        <v>8325</v>
      </c>
      <c r="R2181" t="s">
        <v>8326</v>
      </c>
      <c r="S2181" s="11">
        <f t="shared" si="206"/>
        <v>42075.171203703707</v>
      </c>
      <c r="T2181" s="11">
        <f t="shared" si="207"/>
        <v>42105.171203703707</v>
      </c>
      <c r="U2181" t="str">
        <f t="shared" si="208"/>
        <v>2015</v>
      </c>
      <c r="V2181" t="str">
        <f t="shared" si="209"/>
        <v>March</v>
      </c>
    </row>
    <row r="2182" spans="1:22" ht="45" x14ac:dyDescent="0.2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8005</v>
      </c>
      <c r="O2182">
        <f t="shared" si="204"/>
        <v>107.18</v>
      </c>
      <c r="P2182">
        <f t="shared" si="205"/>
        <v>68.709999999999994</v>
      </c>
      <c r="Q2182" t="s">
        <v>8325</v>
      </c>
      <c r="R2182" t="s">
        <v>8326</v>
      </c>
      <c r="S2182" s="11">
        <f t="shared" si="206"/>
        <v>42279.669768518521</v>
      </c>
      <c r="T2182" s="11">
        <f t="shared" si="207"/>
        <v>42321.711435185185</v>
      </c>
      <c r="U2182" t="str">
        <f t="shared" si="208"/>
        <v>2015</v>
      </c>
      <c r="V2182" t="str">
        <f t="shared" si="209"/>
        <v>October</v>
      </c>
    </row>
    <row r="2183" spans="1:22" ht="75" x14ac:dyDescent="0.2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8026</v>
      </c>
      <c r="O2183">
        <f t="shared" si="204"/>
        <v>153.1</v>
      </c>
      <c r="P2183">
        <f t="shared" si="205"/>
        <v>57.77</v>
      </c>
      <c r="Q2183" t="s">
        <v>8333</v>
      </c>
      <c r="R2183" t="s">
        <v>8351</v>
      </c>
      <c r="S2183" s="11">
        <f t="shared" si="206"/>
        <v>42773.005243055552</v>
      </c>
      <c r="T2183" s="11">
        <f t="shared" si="207"/>
        <v>42787.005243055552</v>
      </c>
      <c r="U2183" t="str">
        <f t="shared" si="208"/>
        <v>2017</v>
      </c>
      <c r="V2183" t="str">
        <f t="shared" si="209"/>
        <v>February</v>
      </c>
    </row>
    <row r="2184" spans="1:22" ht="60" x14ac:dyDescent="0.2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8026</v>
      </c>
      <c r="O2184">
        <f t="shared" si="204"/>
        <v>524.16999999999996</v>
      </c>
      <c r="P2184">
        <f t="shared" si="205"/>
        <v>44.17</v>
      </c>
      <c r="Q2184" t="s">
        <v>8333</v>
      </c>
      <c r="R2184" t="s">
        <v>8351</v>
      </c>
      <c r="S2184" s="11">
        <f t="shared" si="206"/>
        <v>41879.900752314818</v>
      </c>
      <c r="T2184" s="11">
        <f t="shared" si="207"/>
        <v>41914.900752314818</v>
      </c>
      <c r="U2184" t="str">
        <f t="shared" si="208"/>
        <v>2014</v>
      </c>
      <c r="V2184" t="str">
        <f t="shared" si="209"/>
        <v>August</v>
      </c>
    </row>
    <row r="2185" spans="1:22" ht="75" x14ac:dyDescent="0.2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8026</v>
      </c>
      <c r="O2185">
        <f t="shared" si="204"/>
        <v>489.28</v>
      </c>
      <c r="P2185">
        <f t="shared" si="205"/>
        <v>31.57</v>
      </c>
      <c r="Q2185" t="s">
        <v>8333</v>
      </c>
      <c r="R2185" t="s">
        <v>8351</v>
      </c>
      <c r="S2185" s="11">
        <f t="shared" si="206"/>
        <v>42745.365474537044</v>
      </c>
      <c r="T2185" s="11">
        <f t="shared" si="207"/>
        <v>42775.208333333328</v>
      </c>
      <c r="U2185" t="str">
        <f t="shared" si="208"/>
        <v>2017</v>
      </c>
      <c r="V2185" t="str">
        <f t="shared" si="209"/>
        <v>January</v>
      </c>
    </row>
    <row r="2186" spans="1:22" ht="75" x14ac:dyDescent="0.2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8026</v>
      </c>
      <c r="O2186">
        <f t="shared" si="204"/>
        <v>284.74</v>
      </c>
      <c r="P2186">
        <f t="shared" si="205"/>
        <v>107.05</v>
      </c>
      <c r="Q2186" t="s">
        <v>8333</v>
      </c>
      <c r="R2186" t="s">
        <v>8351</v>
      </c>
      <c r="S2186" s="11">
        <f t="shared" si="206"/>
        <v>42380.690289351856</v>
      </c>
      <c r="T2186" s="11">
        <f t="shared" si="207"/>
        <v>42394.666666666672</v>
      </c>
      <c r="U2186" t="str">
        <f t="shared" si="208"/>
        <v>2016</v>
      </c>
      <c r="V2186" t="str">
        <f t="shared" si="209"/>
        <v>January</v>
      </c>
    </row>
    <row r="2187" spans="1:22" ht="75" x14ac:dyDescent="0.2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8026</v>
      </c>
      <c r="O2187">
        <f t="shared" si="204"/>
        <v>1856.97</v>
      </c>
      <c r="P2187">
        <f t="shared" si="205"/>
        <v>149.03</v>
      </c>
      <c r="Q2187" t="s">
        <v>8333</v>
      </c>
      <c r="R2187" t="s">
        <v>8351</v>
      </c>
      <c r="S2187" s="11">
        <f t="shared" si="206"/>
        <v>41319.349988425929</v>
      </c>
      <c r="T2187" s="11">
        <f t="shared" si="207"/>
        <v>41359.349988425929</v>
      </c>
      <c r="U2187" t="str">
        <f t="shared" si="208"/>
        <v>2013</v>
      </c>
      <c r="V2187" t="str">
        <f t="shared" si="209"/>
        <v>February</v>
      </c>
    </row>
    <row r="2188" spans="1:22" ht="60" x14ac:dyDescent="0.2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8026</v>
      </c>
      <c r="O2188">
        <f t="shared" si="204"/>
        <v>109.68</v>
      </c>
      <c r="P2188">
        <f t="shared" si="205"/>
        <v>55.96</v>
      </c>
      <c r="Q2188" t="s">
        <v>8333</v>
      </c>
      <c r="R2188" t="s">
        <v>8351</v>
      </c>
      <c r="S2188" s="11">
        <f t="shared" si="206"/>
        <v>42583.615081018521</v>
      </c>
      <c r="T2188" s="11">
        <f t="shared" si="207"/>
        <v>42620.083333333328</v>
      </c>
      <c r="U2188" t="str">
        <f t="shared" si="208"/>
        <v>2016</v>
      </c>
      <c r="V2188" t="str">
        <f t="shared" si="209"/>
        <v>August</v>
      </c>
    </row>
    <row r="2189" spans="1:22" ht="75" x14ac:dyDescent="0.2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8026</v>
      </c>
      <c r="O2189">
        <f t="shared" si="204"/>
        <v>1014.64</v>
      </c>
      <c r="P2189">
        <f t="shared" si="205"/>
        <v>56.97</v>
      </c>
      <c r="Q2189" t="s">
        <v>8333</v>
      </c>
      <c r="R2189" t="s">
        <v>8351</v>
      </c>
      <c r="S2189" s="11">
        <f t="shared" si="206"/>
        <v>42068.209097222221</v>
      </c>
      <c r="T2189" s="11">
        <f t="shared" si="207"/>
        <v>42097.165972222225</v>
      </c>
      <c r="U2189" t="str">
        <f t="shared" si="208"/>
        <v>2015</v>
      </c>
      <c r="V2189" t="str">
        <f t="shared" si="209"/>
        <v>March</v>
      </c>
    </row>
    <row r="2190" spans="1:22" ht="75" x14ac:dyDescent="0.2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8026</v>
      </c>
      <c r="O2190">
        <f t="shared" si="204"/>
        <v>412.18</v>
      </c>
      <c r="P2190">
        <f t="shared" si="205"/>
        <v>44.06</v>
      </c>
      <c r="Q2190" t="s">
        <v>8333</v>
      </c>
      <c r="R2190" t="s">
        <v>8351</v>
      </c>
      <c r="S2190" s="11">
        <f t="shared" si="206"/>
        <v>42633.586122685185</v>
      </c>
      <c r="T2190" s="11">
        <f t="shared" si="207"/>
        <v>42668.708333333328</v>
      </c>
      <c r="U2190" t="str">
        <f t="shared" si="208"/>
        <v>2016</v>
      </c>
      <c r="V2190" t="str">
        <f t="shared" si="209"/>
        <v>September</v>
      </c>
    </row>
    <row r="2191" spans="1:22" ht="75" x14ac:dyDescent="0.2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8026</v>
      </c>
      <c r="O2191">
        <f t="shared" si="204"/>
        <v>503.25</v>
      </c>
      <c r="P2191">
        <f t="shared" si="205"/>
        <v>68.63</v>
      </c>
      <c r="Q2191" t="s">
        <v>8333</v>
      </c>
      <c r="R2191" t="s">
        <v>8351</v>
      </c>
      <c r="S2191" s="11">
        <f t="shared" si="206"/>
        <v>42467.788194444445</v>
      </c>
      <c r="T2191" s="11">
        <f t="shared" si="207"/>
        <v>42481.916666666672</v>
      </c>
      <c r="U2191" t="str">
        <f t="shared" si="208"/>
        <v>2016</v>
      </c>
      <c r="V2191" t="str">
        <f t="shared" si="209"/>
        <v>April</v>
      </c>
    </row>
    <row r="2192" spans="1:22" ht="60" x14ac:dyDescent="0.2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8026</v>
      </c>
      <c r="O2192">
        <f t="shared" si="204"/>
        <v>184.61</v>
      </c>
      <c r="P2192">
        <f t="shared" si="205"/>
        <v>65.319999999999993</v>
      </c>
      <c r="Q2192" t="s">
        <v>8333</v>
      </c>
      <c r="R2192" t="s">
        <v>8351</v>
      </c>
      <c r="S2192" s="11">
        <f t="shared" si="206"/>
        <v>42417.625046296293</v>
      </c>
      <c r="T2192" s="11">
        <f t="shared" si="207"/>
        <v>42452.290972222225</v>
      </c>
      <c r="U2192" t="str">
        <f t="shared" si="208"/>
        <v>2016</v>
      </c>
      <c r="V2192" t="str">
        <f t="shared" si="209"/>
        <v>February</v>
      </c>
    </row>
    <row r="2193" spans="1:22" ht="75" x14ac:dyDescent="0.2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8026</v>
      </c>
      <c r="O2193">
        <f t="shared" si="204"/>
        <v>119.73</v>
      </c>
      <c r="P2193">
        <f t="shared" si="205"/>
        <v>35.92</v>
      </c>
      <c r="Q2193" t="s">
        <v>8333</v>
      </c>
      <c r="R2193" t="s">
        <v>8351</v>
      </c>
      <c r="S2193" s="11">
        <f t="shared" si="206"/>
        <v>42768.833645833336</v>
      </c>
      <c r="T2193" s="11">
        <f t="shared" si="207"/>
        <v>42780.833645833336</v>
      </c>
      <c r="U2193" t="str">
        <f t="shared" si="208"/>
        <v>2017</v>
      </c>
      <c r="V2193" t="str">
        <f t="shared" si="209"/>
        <v>February</v>
      </c>
    </row>
    <row r="2194" spans="1:22" ht="75" x14ac:dyDescent="0.2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8026</v>
      </c>
      <c r="O2194">
        <f t="shared" si="204"/>
        <v>1081.24</v>
      </c>
      <c r="P2194">
        <f t="shared" si="205"/>
        <v>40.07</v>
      </c>
      <c r="Q2194" t="s">
        <v>8333</v>
      </c>
      <c r="R2194" t="s">
        <v>8351</v>
      </c>
      <c r="S2194" s="11">
        <f t="shared" si="206"/>
        <v>42691.8512037037</v>
      </c>
      <c r="T2194" s="11">
        <f t="shared" si="207"/>
        <v>42719.958333333328</v>
      </c>
      <c r="U2194" t="str">
        <f t="shared" si="208"/>
        <v>2016</v>
      </c>
      <c r="V2194" t="str">
        <f t="shared" si="209"/>
        <v>November</v>
      </c>
    </row>
    <row r="2195" spans="1:22" ht="75" x14ac:dyDescent="0.2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8026</v>
      </c>
      <c r="O2195">
        <f t="shared" si="204"/>
        <v>452.37</v>
      </c>
      <c r="P2195">
        <f t="shared" si="205"/>
        <v>75.650000000000006</v>
      </c>
      <c r="Q2195" t="s">
        <v>8333</v>
      </c>
      <c r="R2195" t="s">
        <v>8351</v>
      </c>
      <c r="S2195" s="11">
        <f t="shared" si="206"/>
        <v>42664.405925925923</v>
      </c>
      <c r="T2195" s="11">
        <f t="shared" si="207"/>
        <v>42695.207638888889</v>
      </c>
      <c r="U2195" t="str">
        <f t="shared" si="208"/>
        <v>2016</v>
      </c>
      <c r="V2195" t="str">
        <f t="shared" si="209"/>
        <v>October</v>
      </c>
    </row>
    <row r="2196" spans="1:22" ht="75" x14ac:dyDescent="0.2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8026</v>
      </c>
      <c r="O2196">
        <f t="shared" si="204"/>
        <v>537.37</v>
      </c>
      <c r="P2196">
        <f t="shared" si="205"/>
        <v>61.2</v>
      </c>
      <c r="Q2196" t="s">
        <v>8333</v>
      </c>
      <c r="R2196" t="s">
        <v>8351</v>
      </c>
      <c r="S2196" s="11">
        <f t="shared" si="206"/>
        <v>42425.757986111115</v>
      </c>
      <c r="T2196" s="11">
        <f t="shared" si="207"/>
        <v>42455.716319444444</v>
      </c>
      <c r="U2196" t="str">
        <f t="shared" si="208"/>
        <v>2016</v>
      </c>
      <c r="V2196" t="str">
        <f t="shared" si="209"/>
        <v>February</v>
      </c>
    </row>
    <row r="2197" spans="1:22" ht="45" x14ac:dyDescent="0.2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8026</v>
      </c>
      <c r="O2197">
        <f t="shared" si="204"/>
        <v>120.33</v>
      </c>
      <c r="P2197">
        <f t="shared" si="205"/>
        <v>48.13</v>
      </c>
      <c r="Q2197" t="s">
        <v>8333</v>
      </c>
      <c r="R2197" t="s">
        <v>8351</v>
      </c>
      <c r="S2197" s="11">
        <f t="shared" si="206"/>
        <v>42197.771990740745</v>
      </c>
      <c r="T2197" s="11">
        <f t="shared" si="207"/>
        <v>42227.771990740745</v>
      </c>
      <c r="U2197" t="str">
        <f t="shared" si="208"/>
        <v>2015</v>
      </c>
      <c r="V2197" t="str">
        <f t="shared" si="209"/>
        <v>July</v>
      </c>
    </row>
    <row r="2198" spans="1:22" ht="45" x14ac:dyDescent="0.2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8026</v>
      </c>
      <c r="O2198">
        <f t="shared" si="204"/>
        <v>113.84</v>
      </c>
      <c r="P2198">
        <f t="shared" si="205"/>
        <v>68.11</v>
      </c>
      <c r="Q2198" t="s">
        <v>8333</v>
      </c>
      <c r="R2198" t="s">
        <v>8351</v>
      </c>
      <c r="S2198" s="11">
        <f t="shared" si="206"/>
        <v>42675.487291666665</v>
      </c>
      <c r="T2198" s="11">
        <f t="shared" si="207"/>
        <v>42706.291666666672</v>
      </c>
      <c r="U2198" t="str">
        <f t="shared" si="208"/>
        <v>2016</v>
      </c>
      <c r="V2198" t="str">
        <f t="shared" si="209"/>
        <v>November</v>
      </c>
    </row>
    <row r="2199" spans="1:22" ht="60" x14ac:dyDescent="0.2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8026</v>
      </c>
      <c r="O2199">
        <f t="shared" si="204"/>
        <v>951.03</v>
      </c>
      <c r="P2199">
        <f t="shared" si="205"/>
        <v>65.89</v>
      </c>
      <c r="Q2199" t="s">
        <v>8333</v>
      </c>
      <c r="R2199" t="s">
        <v>8351</v>
      </c>
      <c r="S2199" s="11">
        <f t="shared" si="206"/>
        <v>42033.584016203706</v>
      </c>
      <c r="T2199" s="11">
        <f t="shared" si="207"/>
        <v>42063.584016203706</v>
      </c>
      <c r="U2199" t="str">
        <f t="shared" si="208"/>
        <v>2015</v>
      </c>
      <c r="V2199" t="str">
        <f t="shared" si="209"/>
        <v>January</v>
      </c>
    </row>
    <row r="2200" spans="1:22" ht="75" x14ac:dyDescent="0.2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8026</v>
      </c>
      <c r="O2200">
        <f t="shared" si="204"/>
        <v>132.88999999999999</v>
      </c>
      <c r="P2200">
        <f t="shared" si="205"/>
        <v>81.650000000000006</v>
      </c>
      <c r="Q2200" t="s">
        <v>8333</v>
      </c>
      <c r="R2200" t="s">
        <v>8351</v>
      </c>
      <c r="S2200" s="11">
        <f t="shared" si="206"/>
        <v>42292.513888888891</v>
      </c>
      <c r="T2200" s="11">
        <f t="shared" si="207"/>
        <v>42322.555555555555</v>
      </c>
      <c r="U2200" t="str">
        <f t="shared" si="208"/>
        <v>2015</v>
      </c>
      <c r="V2200" t="str">
        <f t="shared" si="209"/>
        <v>October</v>
      </c>
    </row>
    <row r="2201" spans="1:22" ht="45" x14ac:dyDescent="0.2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8026</v>
      </c>
      <c r="O2201">
        <f t="shared" si="204"/>
        <v>146.97999999999999</v>
      </c>
      <c r="P2201">
        <f t="shared" si="205"/>
        <v>52.7</v>
      </c>
      <c r="Q2201" t="s">
        <v>8333</v>
      </c>
      <c r="R2201" t="s">
        <v>8351</v>
      </c>
      <c r="S2201" s="11">
        <f t="shared" si="206"/>
        <v>42262.416643518518</v>
      </c>
      <c r="T2201" s="11">
        <f t="shared" si="207"/>
        <v>42292.416643518518</v>
      </c>
      <c r="U2201" t="str">
        <f t="shared" si="208"/>
        <v>2015</v>
      </c>
      <c r="V2201" t="str">
        <f t="shared" si="209"/>
        <v>September</v>
      </c>
    </row>
    <row r="2202" spans="1:22" ht="75" x14ac:dyDescent="0.2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8026</v>
      </c>
      <c r="O2202">
        <f t="shared" si="204"/>
        <v>542.15</v>
      </c>
      <c r="P2202">
        <f t="shared" si="205"/>
        <v>41.23</v>
      </c>
      <c r="Q2202" t="s">
        <v>8333</v>
      </c>
      <c r="R2202" t="s">
        <v>8351</v>
      </c>
      <c r="S2202" s="11">
        <f t="shared" si="206"/>
        <v>42163.625787037032</v>
      </c>
      <c r="T2202" s="11">
        <f t="shared" si="207"/>
        <v>42191.125</v>
      </c>
      <c r="U2202" t="str">
        <f t="shared" si="208"/>
        <v>2015</v>
      </c>
      <c r="V2202" t="str">
        <f t="shared" si="209"/>
        <v>June</v>
      </c>
    </row>
    <row r="2203" spans="1:22" ht="75" x14ac:dyDescent="0.2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8009</v>
      </c>
      <c r="O2203">
        <f t="shared" si="204"/>
        <v>382.72</v>
      </c>
      <c r="P2203">
        <f t="shared" si="205"/>
        <v>15.04</v>
      </c>
      <c r="Q2203" t="s">
        <v>8325</v>
      </c>
      <c r="R2203" t="s">
        <v>8330</v>
      </c>
      <c r="S2203" s="11">
        <f t="shared" si="206"/>
        <v>41276.846817129634</v>
      </c>
      <c r="T2203" s="11">
        <f t="shared" si="207"/>
        <v>41290.846817129634</v>
      </c>
      <c r="U2203" t="str">
        <f t="shared" si="208"/>
        <v>2013</v>
      </c>
      <c r="V2203" t="str">
        <f t="shared" si="209"/>
        <v>January</v>
      </c>
    </row>
    <row r="2204" spans="1:22" ht="60" x14ac:dyDescent="0.2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8009</v>
      </c>
      <c r="O2204">
        <f t="shared" si="204"/>
        <v>704.18</v>
      </c>
      <c r="P2204">
        <f t="shared" si="205"/>
        <v>39.07</v>
      </c>
      <c r="Q2204" t="s">
        <v>8325</v>
      </c>
      <c r="R2204" t="s">
        <v>8330</v>
      </c>
      <c r="S2204" s="11">
        <f t="shared" si="206"/>
        <v>41184.849166666667</v>
      </c>
      <c r="T2204" s="11">
        <f t="shared" si="207"/>
        <v>41214.849166666667</v>
      </c>
      <c r="U2204" t="str">
        <f t="shared" si="208"/>
        <v>2012</v>
      </c>
      <c r="V2204" t="str">
        <f t="shared" si="209"/>
        <v>October</v>
      </c>
    </row>
    <row r="2205" spans="1:22" ht="75" x14ac:dyDescent="0.2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8009</v>
      </c>
      <c r="O2205">
        <f t="shared" si="204"/>
        <v>109.55</v>
      </c>
      <c r="P2205">
        <f t="shared" si="205"/>
        <v>43.82</v>
      </c>
      <c r="Q2205" t="s">
        <v>8325</v>
      </c>
      <c r="R2205" t="s">
        <v>8330</v>
      </c>
      <c r="S2205" s="11">
        <f t="shared" si="206"/>
        <v>42241.85974537037</v>
      </c>
      <c r="T2205" s="11">
        <f t="shared" si="207"/>
        <v>42271.85974537037</v>
      </c>
      <c r="U2205" t="str">
        <f t="shared" si="208"/>
        <v>2015</v>
      </c>
      <c r="V2205" t="str">
        <f t="shared" si="209"/>
        <v>August</v>
      </c>
    </row>
    <row r="2206" spans="1:22" ht="75" x14ac:dyDescent="0.2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8009</v>
      </c>
      <c r="O2206">
        <f t="shared" si="204"/>
        <v>132.87</v>
      </c>
      <c r="P2206">
        <f t="shared" si="205"/>
        <v>27.3</v>
      </c>
      <c r="Q2206" t="s">
        <v>8325</v>
      </c>
      <c r="R2206" t="s">
        <v>8330</v>
      </c>
      <c r="S2206" s="11">
        <f t="shared" si="206"/>
        <v>41312.311562499999</v>
      </c>
      <c r="T2206" s="11">
        <f t="shared" si="207"/>
        <v>41342.311562499999</v>
      </c>
      <c r="U2206" t="str">
        <f t="shared" si="208"/>
        <v>2013</v>
      </c>
      <c r="V2206" t="str">
        <f t="shared" si="209"/>
        <v>February</v>
      </c>
    </row>
    <row r="2207" spans="1:22" ht="60" x14ac:dyDescent="0.2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8009</v>
      </c>
      <c r="O2207">
        <f t="shared" si="204"/>
        <v>152</v>
      </c>
      <c r="P2207">
        <f t="shared" si="205"/>
        <v>42.22</v>
      </c>
      <c r="Q2207" t="s">
        <v>8325</v>
      </c>
      <c r="R2207" t="s">
        <v>8330</v>
      </c>
      <c r="S2207" s="11">
        <f t="shared" si="206"/>
        <v>41031.82163194444</v>
      </c>
      <c r="T2207" s="11">
        <f t="shared" si="207"/>
        <v>41061.82163194444</v>
      </c>
      <c r="U2207" t="str">
        <f t="shared" si="208"/>
        <v>2012</v>
      </c>
      <c r="V2207" t="str">
        <f t="shared" si="209"/>
        <v>May</v>
      </c>
    </row>
    <row r="2208" spans="1:22" ht="75" x14ac:dyDescent="0.2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8009</v>
      </c>
      <c r="O2208">
        <f t="shared" si="204"/>
        <v>102.73</v>
      </c>
      <c r="P2208">
        <f t="shared" si="205"/>
        <v>33.24</v>
      </c>
      <c r="Q2208" t="s">
        <v>8325</v>
      </c>
      <c r="R2208" t="s">
        <v>8330</v>
      </c>
      <c r="S2208" s="11">
        <f t="shared" si="206"/>
        <v>40997.257222222222</v>
      </c>
      <c r="T2208" s="11">
        <f t="shared" si="207"/>
        <v>41015.257222222222</v>
      </c>
      <c r="U2208" t="str">
        <f t="shared" si="208"/>
        <v>2012</v>
      </c>
      <c r="V2208" t="str">
        <f t="shared" si="209"/>
        <v>March</v>
      </c>
    </row>
    <row r="2209" spans="1:22" ht="60" x14ac:dyDescent="0.2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8009</v>
      </c>
      <c r="O2209">
        <f t="shared" si="204"/>
        <v>100</v>
      </c>
      <c r="P2209">
        <f t="shared" si="205"/>
        <v>285.70999999999998</v>
      </c>
      <c r="Q2209" t="s">
        <v>8325</v>
      </c>
      <c r="R2209" t="s">
        <v>8330</v>
      </c>
      <c r="S2209" s="11">
        <f t="shared" si="206"/>
        <v>41564.194131944445</v>
      </c>
      <c r="T2209" s="11">
        <f t="shared" si="207"/>
        <v>41594.235798611109</v>
      </c>
      <c r="U2209" t="str">
        <f t="shared" si="208"/>
        <v>2013</v>
      </c>
      <c r="V2209" t="str">
        <f t="shared" si="209"/>
        <v>October</v>
      </c>
    </row>
    <row r="2210" spans="1:22" ht="75" x14ac:dyDescent="0.2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8009</v>
      </c>
      <c r="O2210">
        <f t="shared" si="204"/>
        <v>101.6</v>
      </c>
      <c r="P2210">
        <f t="shared" si="205"/>
        <v>42.33</v>
      </c>
      <c r="Q2210" t="s">
        <v>8325</v>
      </c>
      <c r="R2210" t="s">
        <v>8330</v>
      </c>
      <c r="S2210" s="11">
        <f t="shared" si="206"/>
        <v>40946.882245370369</v>
      </c>
      <c r="T2210" s="11">
        <f t="shared" si="207"/>
        <v>41006.166666666664</v>
      </c>
      <c r="U2210" t="str">
        <f t="shared" si="208"/>
        <v>2012</v>
      </c>
      <c r="V2210" t="str">
        <f t="shared" si="209"/>
        <v>February</v>
      </c>
    </row>
    <row r="2211" spans="1:22" ht="75" x14ac:dyDescent="0.2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8009</v>
      </c>
      <c r="O2211">
        <f t="shared" si="204"/>
        <v>150.80000000000001</v>
      </c>
      <c r="P2211">
        <f t="shared" si="205"/>
        <v>50.27</v>
      </c>
      <c r="Q2211" t="s">
        <v>8325</v>
      </c>
      <c r="R2211" t="s">
        <v>8330</v>
      </c>
      <c r="S2211" s="11">
        <f t="shared" si="206"/>
        <v>41732.479675925926</v>
      </c>
      <c r="T2211" s="11">
        <f t="shared" si="207"/>
        <v>41743.958333333336</v>
      </c>
      <c r="U2211" t="str">
        <f t="shared" si="208"/>
        <v>2014</v>
      </c>
      <c r="V2211" t="str">
        <f t="shared" si="209"/>
        <v>April</v>
      </c>
    </row>
    <row r="2212" spans="1:22" ht="75" x14ac:dyDescent="0.2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8009</v>
      </c>
      <c r="O2212">
        <f t="shared" si="204"/>
        <v>111.43</v>
      </c>
      <c r="P2212">
        <f t="shared" si="205"/>
        <v>61.9</v>
      </c>
      <c r="Q2212" t="s">
        <v>8325</v>
      </c>
      <c r="R2212" t="s">
        <v>8330</v>
      </c>
      <c r="S2212" s="11">
        <f t="shared" si="206"/>
        <v>40956.066087962965</v>
      </c>
      <c r="T2212" s="11">
        <f t="shared" si="207"/>
        <v>41013.73333333333</v>
      </c>
      <c r="U2212" t="str">
        <f t="shared" si="208"/>
        <v>2012</v>
      </c>
      <c r="V2212" t="str">
        <f t="shared" si="209"/>
        <v>February</v>
      </c>
    </row>
    <row r="2213" spans="1:22" ht="75" x14ac:dyDescent="0.2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8009</v>
      </c>
      <c r="O2213">
        <f t="shared" si="204"/>
        <v>195.6</v>
      </c>
      <c r="P2213">
        <f t="shared" si="205"/>
        <v>40.75</v>
      </c>
      <c r="Q2213" t="s">
        <v>8325</v>
      </c>
      <c r="R2213" t="s">
        <v>8330</v>
      </c>
      <c r="S2213" s="11">
        <f t="shared" si="206"/>
        <v>41716.785011574073</v>
      </c>
      <c r="T2213" s="11">
        <f t="shared" si="207"/>
        <v>41739.290972222225</v>
      </c>
      <c r="U2213" t="str">
        <f t="shared" si="208"/>
        <v>2014</v>
      </c>
      <c r="V2213" t="str">
        <f t="shared" si="209"/>
        <v>March</v>
      </c>
    </row>
    <row r="2214" spans="1:22" ht="75" x14ac:dyDescent="0.2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8009</v>
      </c>
      <c r="O2214">
        <f t="shared" si="204"/>
        <v>114.38</v>
      </c>
      <c r="P2214">
        <f t="shared" si="205"/>
        <v>55.8</v>
      </c>
      <c r="Q2214" t="s">
        <v>8325</v>
      </c>
      <c r="R2214" t="s">
        <v>8330</v>
      </c>
      <c r="S2214" s="11">
        <f t="shared" si="206"/>
        <v>41548.747418981482</v>
      </c>
      <c r="T2214" s="11">
        <f t="shared" si="207"/>
        <v>41582.041666666664</v>
      </c>
      <c r="U2214" t="str">
        <f t="shared" si="208"/>
        <v>2013</v>
      </c>
      <c r="V2214" t="str">
        <f t="shared" si="209"/>
        <v>October</v>
      </c>
    </row>
    <row r="2215" spans="1:22" ht="75" x14ac:dyDescent="0.2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8009</v>
      </c>
      <c r="O2215">
        <f t="shared" si="204"/>
        <v>200</v>
      </c>
      <c r="P2215">
        <f t="shared" si="205"/>
        <v>10</v>
      </c>
      <c r="Q2215" t="s">
        <v>8325</v>
      </c>
      <c r="R2215" t="s">
        <v>8330</v>
      </c>
      <c r="S2215" s="11">
        <f t="shared" si="206"/>
        <v>42109.826145833329</v>
      </c>
      <c r="T2215" s="11">
        <f t="shared" si="207"/>
        <v>42139.826145833329</v>
      </c>
      <c r="U2215" t="str">
        <f t="shared" si="208"/>
        <v>2015</v>
      </c>
      <c r="V2215" t="str">
        <f t="shared" si="209"/>
        <v>April</v>
      </c>
    </row>
    <row r="2216" spans="1:22" ht="60" x14ac:dyDescent="0.2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8009</v>
      </c>
      <c r="O2216">
        <f t="shared" si="204"/>
        <v>292.5</v>
      </c>
      <c r="P2216">
        <f t="shared" si="205"/>
        <v>73.13</v>
      </c>
      <c r="Q2216" t="s">
        <v>8325</v>
      </c>
      <c r="R2216" t="s">
        <v>8330</v>
      </c>
      <c r="S2216" s="11">
        <f t="shared" si="206"/>
        <v>41646.792222222226</v>
      </c>
      <c r="T2216" s="11">
        <f t="shared" si="207"/>
        <v>41676.792222222226</v>
      </c>
      <c r="U2216" t="str">
        <f t="shared" si="208"/>
        <v>2014</v>
      </c>
      <c r="V2216" t="str">
        <f t="shared" si="209"/>
        <v>January</v>
      </c>
    </row>
    <row r="2217" spans="1:22" ht="60" x14ac:dyDescent="0.2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8009</v>
      </c>
      <c r="O2217">
        <f t="shared" si="204"/>
        <v>156.36000000000001</v>
      </c>
      <c r="P2217">
        <f t="shared" si="205"/>
        <v>26.06</v>
      </c>
      <c r="Q2217" t="s">
        <v>8325</v>
      </c>
      <c r="R2217" t="s">
        <v>8330</v>
      </c>
      <c r="S2217" s="11">
        <f t="shared" si="206"/>
        <v>40958.717268518521</v>
      </c>
      <c r="T2217" s="11">
        <f t="shared" si="207"/>
        <v>40981.290972222225</v>
      </c>
      <c r="U2217" t="str">
        <f t="shared" si="208"/>
        <v>2012</v>
      </c>
      <c r="V2217" t="str">
        <f t="shared" si="209"/>
        <v>February</v>
      </c>
    </row>
    <row r="2218" spans="1:22" ht="75" x14ac:dyDescent="0.2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8009</v>
      </c>
      <c r="O2218">
        <f t="shared" si="204"/>
        <v>105.67</v>
      </c>
      <c r="P2218">
        <f t="shared" si="205"/>
        <v>22.64</v>
      </c>
      <c r="Q2218" t="s">
        <v>8325</v>
      </c>
      <c r="R2218" t="s">
        <v>8330</v>
      </c>
      <c r="S2218" s="11">
        <f t="shared" si="206"/>
        <v>42194.751678240747</v>
      </c>
      <c r="T2218" s="11">
        <f t="shared" si="207"/>
        <v>42208.751678240747</v>
      </c>
      <c r="U2218" t="str">
        <f t="shared" si="208"/>
        <v>2015</v>
      </c>
      <c r="V2218" t="str">
        <f t="shared" si="209"/>
        <v>July</v>
      </c>
    </row>
    <row r="2219" spans="1:22" ht="75" x14ac:dyDescent="0.2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8009</v>
      </c>
      <c r="O2219">
        <f t="shared" si="204"/>
        <v>101.19</v>
      </c>
      <c r="P2219">
        <f t="shared" si="205"/>
        <v>47.22</v>
      </c>
      <c r="Q2219" t="s">
        <v>8325</v>
      </c>
      <c r="R2219" t="s">
        <v>8330</v>
      </c>
      <c r="S2219" s="11">
        <f t="shared" si="206"/>
        <v>42299.776770833334</v>
      </c>
      <c r="T2219" s="11">
        <f t="shared" si="207"/>
        <v>42310.333333333328</v>
      </c>
      <c r="U2219" t="str">
        <f t="shared" si="208"/>
        <v>2015</v>
      </c>
      <c r="V2219" t="str">
        <f t="shared" si="209"/>
        <v>October</v>
      </c>
    </row>
    <row r="2220" spans="1:22" ht="60" x14ac:dyDescent="0.2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8009</v>
      </c>
      <c r="O2220">
        <f t="shared" si="204"/>
        <v>122.83</v>
      </c>
      <c r="P2220">
        <f t="shared" si="205"/>
        <v>32.32</v>
      </c>
      <c r="Q2220" t="s">
        <v>8325</v>
      </c>
      <c r="R2220" t="s">
        <v>8330</v>
      </c>
      <c r="S2220" s="11">
        <f t="shared" si="206"/>
        <v>41127.812303240738</v>
      </c>
      <c r="T2220" s="11">
        <f t="shared" si="207"/>
        <v>41150</v>
      </c>
      <c r="U2220" t="str">
        <f t="shared" si="208"/>
        <v>2012</v>
      </c>
      <c r="V2220" t="str">
        <f t="shared" si="209"/>
        <v>August</v>
      </c>
    </row>
    <row r="2221" spans="1:22" ht="60" x14ac:dyDescent="0.2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8009</v>
      </c>
      <c r="O2221">
        <f t="shared" si="204"/>
        <v>101.5</v>
      </c>
      <c r="P2221">
        <f t="shared" si="205"/>
        <v>53.42</v>
      </c>
      <c r="Q2221" t="s">
        <v>8325</v>
      </c>
      <c r="R2221" t="s">
        <v>8330</v>
      </c>
      <c r="S2221" s="11">
        <f t="shared" si="206"/>
        <v>42205.718888888892</v>
      </c>
      <c r="T2221" s="11">
        <f t="shared" si="207"/>
        <v>42235.718888888892</v>
      </c>
      <c r="U2221" t="str">
        <f t="shared" si="208"/>
        <v>2015</v>
      </c>
      <c r="V2221" t="str">
        <f t="shared" si="209"/>
        <v>July</v>
      </c>
    </row>
    <row r="2222" spans="1:22" ht="60" x14ac:dyDescent="0.2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8009</v>
      </c>
      <c r="O2222">
        <f t="shared" si="204"/>
        <v>101.14</v>
      </c>
      <c r="P2222">
        <f t="shared" si="205"/>
        <v>51.3</v>
      </c>
      <c r="Q2222" t="s">
        <v>8325</v>
      </c>
      <c r="R2222" t="s">
        <v>8330</v>
      </c>
      <c r="S2222" s="11">
        <f t="shared" si="206"/>
        <v>41452.060601851852</v>
      </c>
      <c r="T2222" s="11">
        <f t="shared" si="207"/>
        <v>41482.060601851852</v>
      </c>
      <c r="U2222" t="str">
        <f t="shared" si="208"/>
        <v>2013</v>
      </c>
      <c r="V2222" t="str">
        <f t="shared" si="209"/>
        <v>June</v>
      </c>
    </row>
    <row r="2223" spans="1:22" ht="75" x14ac:dyDescent="0.2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8026</v>
      </c>
      <c r="O2223">
        <f t="shared" si="204"/>
        <v>108.12</v>
      </c>
      <c r="P2223">
        <f t="shared" si="205"/>
        <v>37.200000000000003</v>
      </c>
      <c r="Q2223" t="s">
        <v>8333</v>
      </c>
      <c r="R2223" t="s">
        <v>8351</v>
      </c>
      <c r="S2223" s="11">
        <f t="shared" si="206"/>
        <v>42452.666770833333</v>
      </c>
      <c r="T2223" s="11">
        <f t="shared" si="207"/>
        <v>42483</v>
      </c>
      <c r="U2223" t="str">
        <f t="shared" si="208"/>
        <v>2016</v>
      </c>
      <c r="V2223" t="str">
        <f t="shared" si="209"/>
        <v>March</v>
      </c>
    </row>
    <row r="2224" spans="1:22" ht="75" x14ac:dyDescent="0.2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8026</v>
      </c>
      <c r="O2224">
        <f t="shared" si="204"/>
        <v>162.6</v>
      </c>
      <c r="P2224">
        <f t="shared" si="205"/>
        <v>27.1</v>
      </c>
      <c r="Q2224" t="s">
        <v>8333</v>
      </c>
      <c r="R2224" t="s">
        <v>8351</v>
      </c>
      <c r="S2224" s="11">
        <f t="shared" si="206"/>
        <v>40906.787581018521</v>
      </c>
      <c r="T2224" s="11">
        <f t="shared" si="207"/>
        <v>40936.787581018521</v>
      </c>
      <c r="U2224" t="str">
        <f t="shared" si="208"/>
        <v>2011</v>
      </c>
      <c r="V2224" t="str">
        <f t="shared" si="209"/>
        <v>December</v>
      </c>
    </row>
    <row r="2225" spans="1:22" ht="75" x14ac:dyDescent="0.2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8026</v>
      </c>
      <c r="O2225">
        <f t="shared" si="204"/>
        <v>105.8</v>
      </c>
      <c r="P2225">
        <f t="shared" si="205"/>
        <v>206.31</v>
      </c>
      <c r="Q2225" t="s">
        <v>8333</v>
      </c>
      <c r="R2225" t="s">
        <v>8351</v>
      </c>
      <c r="S2225" s="11">
        <f t="shared" si="206"/>
        <v>42152.640833333338</v>
      </c>
      <c r="T2225" s="11">
        <f t="shared" si="207"/>
        <v>42182.640833333338</v>
      </c>
      <c r="U2225" t="str">
        <f t="shared" si="208"/>
        <v>2015</v>
      </c>
      <c r="V2225" t="str">
        <f t="shared" si="209"/>
        <v>May</v>
      </c>
    </row>
    <row r="2226" spans="1:22" ht="75" x14ac:dyDescent="0.2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8026</v>
      </c>
      <c r="O2226">
        <f t="shared" si="204"/>
        <v>243.15</v>
      </c>
      <c r="P2226">
        <f t="shared" si="205"/>
        <v>82.15</v>
      </c>
      <c r="Q2226" t="s">
        <v>8333</v>
      </c>
      <c r="R2226" t="s">
        <v>8351</v>
      </c>
      <c r="S2226" s="11">
        <f t="shared" si="206"/>
        <v>42644.667534722219</v>
      </c>
      <c r="T2226" s="11">
        <f t="shared" si="207"/>
        <v>42672.791666666672</v>
      </c>
      <c r="U2226" t="str">
        <f t="shared" si="208"/>
        <v>2016</v>
      </c>
      <c r="V2226" t="str">
        <f t="shared" si="209"/>
        <v>October</v>
      </c>
    </row>
    <row r="2227" spans="1:22" ht="75" x14ac:dyDescent="0.2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8026</v>
      </c>
      <c r="O2227">
        <f t="shared" si="204"/>
        <v>944.83</v>
      </c>
      <c r="P2227">
        <f t="shared" si="205"/>
        <v>164.8</v>
      </c>
      <c r="Q2227" t="s">
        <v>8333</v>
      </c>
      <c r="R2227" t="s">
        <v>8351</v>
      </c>
      <c r="S2227" s="11">
        <f t="shared" si="206"/>
        <v>41873.79184027778</v>
      </c>
      <c r="T2227" s="11">
        <f t="shared" si="207"/>
        <v>41903.79184027778</v>
      </c>
      <c r="U2227" t="str">
        <f t="shared" si="208"/>
        <v>2014</v>
      </c>
      <c r="V2227" t="str">
        <f t="shared" si="209"/>
        <v>August</v>
      </c>
    </row>
    <row r="2228" spans="1:22" ht="75" x14ac:dyDescent="0.2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8026</v>
      </c>
      <c r="O2228">
        <f t="shared" si="204"/>
        <v>108.46</v>
      </c>
      <c r="P2228">
        <f t="shared" si="205"/>
        <v>60.82</v>
      </c>
      <c r="Q2228" t="s">
        <v>8333</v>
      </c>
      <c r="R2228" t="s">
        <v>8351</v>
      </c>
      <c r="S2228" s="11">
        <f t="shared" si="206"/>
        <v>42381.79886574074</v>
      </c>
      <c r="T2228" s="11">
        <f t="shared" si="207"/>
        <v>42412.207638888889</v>
      </c>
      <c r="U2228" t="str">
        <f t="shared" si="208"/>
        <v>2016</v>
      </c>
      <c r="V2228" t="str">
        <f t="shared" si="209"/>
        <v>January</v>
      </c>
    </row>
    <row r="2229" spans="1:22" ht="75" x14ac:dyDescent="0.2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8026</v>
      </c>
      <c r="O2229">
        <f t="shared" si="204"/>
        <v>157.38</v>
      </c>
      <c r="P2229">
        <f t="shared" si="205"/>
        <v>67.97</v>
      </c>
      <c r="Q2229" t="s">
        <v>8333</v>
      </c>
      <c r="R2229" t="s">
        <v>8351</v>
      </c>
      <c r="S2229" s="11">
        <f t="shared" si="206"/>
        <v>41561.807349537034</v>
      </c>
      <c r="T2229" s="11">
        <f t="shared" si="207"/>
        <v>41591.849016203705</v>
      </c>
      <c r="U2229" t="str">
        <f t="shared" si="208"/>
        <v>2013</v>
      </c>
      <c r="V2229" t="str">
        <f t="shared" si="209"/>
        <v>October</v>
      </c>
    </row>
    <row r="2230" spans="1:22" ht="75" x14ac:dyDescent="0.2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8026</v>
      </c>
      <c r="O2230">
        <f t="shared" si="204"/>
        <v>1174.49</v>
      </c>
      <c r="P2230">
        <f t="shared" si="205"/>
        <v>81.56</v>
      </c>
      <c r="Q2230" t="s">
        <v>8333</v>
      </c>
      <c r="R2230" t="s">
        <v>8351</v>
      </c>
      <c r="S2230" s="11">
        <f t="shared" si="206"/>
        <v>42202.278194444443</v>
      </c>
      <c r="T2230" s="11">
        <f t="shared" si="207"/>
        <v>42232.278194444443</v>
      </c>
      <c r="U2230" t="str">
        <f t="shared" si="208"/>
        <v>2015</v>
      </c>
      <c r="V2230" t="str">
        <f t="shared" si="209"/>
        <v>July</v>
      </c>
    </row>
    <row r="2231" spans="1:22" ht="75" x14ac:dyDescent="0.2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8026</v>
      </c>
      <c r="O2231">
        <f t="shared" si="204"/>
        <v>171.05</v>
      </c>
      <c r="P2231">
        <f t="shared" si="205"/>
        <v>25.43</v>
      </c>
      <c r="Q2231" t="s">
        <v>8333</v>
      </c>
      <c r="R2231" t="s">
        <v>8351</v>
      </c>
      <c r="S2231" s="11">
        <f t="shared" si="206"/>
        <v>41484.664247685185</v>
      </c>
      <c r="T2231" s="11">
        <f t="shared" si="207"/>
        <v>41520.166666666664</v>
      </c>
      <c r="U2231" t="str">
        <f t="shared" si="208"/>
        <v>2013</v>
      </c>
      <c r="V2231" t="str">
        <f t="shared" si="209"/>
        <v>July</v>
      </c>
    </row>
    <row r="2232" spans="1:22" ht="75" x14ac:dyDescent="0.2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8026</v>
      </c>
      <c r="O2232">
        <f t="shared" si="204"/>
        <v>125.95</v>
      </c>
      <c r="P2232">
        <f t="shared" si="205"/>
        <v>21.5</v>
      </c>
      <c r="Q2232" t="s">
        <v>8333</v>
      </c>
      <c r="R2232" t="s">
        <v>8351</v>
      </c>
      <c r="S2232" s="11">
        <f t="shared" si="206"/>
        <v>41724.881099537037</v>
      </c>
      <c r="T2232" s="11">
        <f t="shared" si="207"/>
        <v>41754.881099537037</v>
      </c>
      <c r="U2232" t="str">
        <f t="shared" si="208"/>
        <v>2014</v>
      </c>
      <c r="V2232" t="str">
        <f t="shared" si="209"/>
        <v>March</v>
      </c>
    </row>
    <row r="2233" spans="1:22" ht="75" x14ac:dyDescent="0.2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8026</v>
      </c>
      <c r="O2233">
        <f t="shared" si="204"/>
        <v>1212.1300000000001</v>
      </c>
      <c r="P2233">
        <f t="shared" si="205"/>
        <v>27.23</v>
      </c>
      <c r="Q2233" t="s">
        <v>8333</v>
      </c>
      <c r="R2233" t="s">
        <v>8351</v>
      </c>
      <c r="S2233" s="11">
        <f t="shared" si="206"/>
        <v>41423.910891203705</v>
      </c>
      <c r="T2233" s="11">
        <f t="shared" si="207"/>
        <v>41450.208333333336</v>
      </c>
      <c r="U2233" t="str">
        <f t="shared" si="208"/>
        <v>2013</v>
      </c>
      <c r="V2233" t="str">
        <f t="shared" si="209"/>
        <v>May</v>
      </c>
    </row>
    <row r="2234" spans="1:22" ht="75" x14ac:dyDescent="0.2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8026</v>
      </c>
      <c r="O2234">
        <f t="shared" si="204"/>
        <v>495.8</v>
      </c>
      <c r="P2234">
        <f t="shared" si="205"/>
        <v>25.09</v>
      </c>
      <c r="Q2234" t="s">
        <v>8333</v>
      </c>
      <c r="R2234" t="s">
        <v>8351</v>
      </c>
      <c r="S2234" s="11">
        <f t="shared" si="206"/>
        <v>41806.794074074074</v>
      </c>
      <c r="T2234" s="11">
        <f t="shared" si="207"/>
        <v>41839.125</v>
      </c>
      <c r="U2234" t="str">
        <f t="shared" si="208"/>
        <v>2014</v>
      </c>
      <c r="V2234" t="str">
        <f t="shared" si="209"/>
        <v>June</v>
      </c>
    </row>
    <row r="2235" spans="1:22" ht="60" x14ac:dyDescent="0.2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8026</v>
      </c>
      <c r="O2235">
        <f t="shared" si="204"/>
        <v>332.04</v>
      </c>
      <c r="P2235">
        <f t="shared" si="205"/>
        <v>21.23</v>
      </c>
      <c r="Q2235" t="s">
        <v>8333</v>
      </c>
      <c r="R2235" t="s">
        <v>8351</v>
      </c>
      <c r="S2235" s="11">
        <f t="shared" si="206"/>
        <v>42331.378923611104</v>
      </c>
      <c r="T2235" s="11">
        <f t="shared" si="207"/>
        <v>42352</v>
      </c>
      <c r="U2235" t="str">
        <f t="shared" si="208"/>
        <v>2015</v>
      </c>
      <c r="V2235" t="str">
        <f t="shared" si="209"/>
        <v>November</v>
      </c>
    </row>
    <row r="2236" spans="1:22" ht="75" x14ac:dyDescent="0.2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8026</v>
      </c>
      <c r="O2236">
        <f t="shared" si="204"/>
        <v>1165</v>
      </c>
      <c r="P2236">
        <f t="shared" si="205"/>
        <v>41.61</v>
      </c>
      <c r="Q2236" t="s">
        <v>8333</v>
      </c>
      <c r="R2236" t="s">
        <v>8351</v>
      </c>
      <c r="S2236" s="11">
        <f t="shared" si="206"/>
        <v>42710.824618055558</v>
      </c>
      <c r="T2236" s="11">
        <f t="shared" si="207"/>
        <v>42740.824618055558</v>
      </c>
      <c r="U2236" t="str">
        <f t="shared" si="208"/>
        <v>2016</v>
      </c>
      <c r="V2236" t="str">
        <f t="shared" si="209"/>
        <v>December</v>
      </c>
    </row>
    <row r="2237" spans="1:22" ht="75" x14ac:dyDescent="0.2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8026</v>
      </c>
      <c r="O2237">
        <f t="shared" si="204"/>
        <v>153.32</v>
      </c>
      <c r="P2237">
        <f t="shared" si="205"/>
        <v>135.59</v>
      </c>
      <c r="Q2237" t="s">
        <v>8333</v>
      </c>
      <c r="R2237" t="s">
        <v>8351</v>
      </c>
      <c r="S2237" s="11">
        <f t="shared" si="206"/>
        <v>42062.022118055553</v>
      </c>
      <c r="T2237" s="11">
        <f t="shared" si="207"/>
        <v>42091.980451388896</v>
      </c>
      <c r="U2237" t="str">
        <f t="shared" si="208"/>
        <v>2015</v>
      </c>
      <c r="V2237" t="str">
        <f t="shared" si="209"/>
        <v>February</v>
      </c>
    </row>
    <row r="2238" spans="1:22" ht="60" x14ac:dyDescent="0.2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8026</v>
      </c>
      <c r="O2238">
        <f t="shared" si="204"/>
        <v>537.11</v>
      </c>
      <c r="P2238">
        <f t="shared" si="205"/>
        <v>22.12</v>
      </c>
      <c r="Q2238" t="s">
        <v>8333</v>
      </c>
      <c r="R2238" t="s">
        <v>8351</v>
      </c>
      <c r="S2238" s="11">
        <f t="shared" si="206"/>
        <v>42371.617164351846</v>
      </c>
      <c r="T2238" s="11">
        <f t="shared" si="207"/>
        <v>42401.617164351846</v>
      </c>
      <c r="U2238" t="str">
        <f t="shared" si="208"/>
        <v>2016</v>
      </c>
      <c r="V2238" t="str">
        <f t="shared" si="209"/>
        <v>January</v>
      </c>
    </row>
    <row r="2239" spans="1:22" ht="75" x14ac:dyDescent="0.2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8026</v>
      </c>
      <c r="O2239">
        <f t="shared" si="204"/>
        <v>352.93</v>
      </c>
      <c r="P2239">
        <f t="shared" si="205"/>
        <v>64.63</v>
      </c>
      <c r="Q2239" t="s">
        <v>8333</v>
      </c>
      <c r="R2239" t="s">
        <v>8351</v>
      </c>
      <c r="S2239" s="11">
        <f t="shared" si="206"/>
        <v>41915.003275462965</v>
      </c>
      <c r="T2239" s="11">
        <f t="shared" si="207"/>
        <v>41955.332638888889</v>
      </c>
      <c r="U2239" t="str">
        <f t="shared" si="208"/>
        <v>2014</v>
      </c>
      <c r="V2239" t="str">
        <f t="shared" si="209"/>
        <v>October</v>
      </c>
    </row>
    <row r="2240" spans="1:22" ht="45" x14ac:dyDescent="0.2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8026</v>
      </c>
      <c r="O2240">
        <f t="shared" si="204"/>
        <v>137.4</v>
      </c>
      <c r="P2240">
        <f t="shared" si="205"/>
        <v>69.569999999999993</v>
      </c>
      <c r="Q2240" t="s">
        <v>8333</v>
      </c>
      <c r="R2240" t="s">
        <v>8351</v>
      </c>
      <c r="S2240" s="11">
        <f t="shared" si="206"/>
        <v>42774.621712962966</v>
      </c>
      <c r="T2240" s="11">
        <f t="shared" si="207"/>
        <v>42804.621712962966</v>
      </c>
      <c r="U2240" t="str">
        <f t="shared" si="208"/>
        <v>2017</v>
      </c>
      <c r="V2240" t="str">
        <f t="shared" si="209"/>
        <v>February</v>
      </c>
    </row>
    <row r="2241" spans="1:22" ht="45" x14ac:dyDescent="0.2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8026</v>
      </c>
      <c r="O2241">
        <f t="shared" si="204"/>
        <v>128.03</v>
      </c>
      <c r="P2241">
        <f t="shared" si="205"/>
        <v>75.13</v>
      </c>
      <c r="Q2241" t="s">
        <v>8333</v>
      </c>
      <c r="R2241" t="s">
        <v>8351</v>
      </c>
      <c r="S2241" s="11">
        <f t="shared" si="206"/>
        <v>41572.958495370374</v>
      </c>
      <c r="T2241" s="11">
        <f t="shared" si="207"/>
        <v>41609.168055555558</v>
      </c>
      <c r="U2241" t="str">
        <f t="shared" si="208"/>
        <v>2013</v>
      </c>
      <c r="V2241" t="str">
        <f t="shared" si="209"/>
        <v>October</v>
      </c>
    </row>
    <row r="2242" spans="1:22" ht="75" x14ac:dyDescent="0.2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8026</v>
      </c>
      <c r="O2242">
        <f t="shared" si="204"/>
        <v>270.68</v>
      </c>
      <c r="P2242">
        <f t="shared" si="205"/>
        <v>140.97999999999999</v>
      </c>
      <c r="Q2242" t="s">
        <v>8333</v>
      </c>
      <c r="R2242" t="s">
        <v>8351</v>
      </c>
      <c r="S2242" s="11">
        <f t="shared" si="206"/>
        <v>42452.825740740736</v>
      </c>
      <c r="T2242" s="11">
        <f t="shared" si="207"/>
        <v>42482.825740740736</v>
      </c>
      <c r="U2242" t="str">
        <f t="shared" si="208"/>
        <v>2016</v>
      </c>
      <c r="V2242" t="str">
        <f t="shared" si="209"/>
        <v>March</v>
      </c>
    </row>
    <row r="2243" spans="1:22" ht="75" x14ac:dyDescent="0.2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8026</v>
      </c>
      <c r="O2243">
        <f t="shared" ref="O2243:O2306" si="210">ROUND((E2243/D2243)*100,2)</f>
        <v>806.4</v>
      </c>
      <c r="P2243">
        <f t="shared" ref="P2243:P2306" si="211">IF(L2243&gt;0,ROUND(E2243/L2243,2),0)</f>
        <v>49.47</v>
      </c>
      <c r="Q2243" t="s">
        <v>8333</v>
      </c>
      <c r="R2243" t="s">
        <v>8351</v>
      </c>
      <c r="S2243" s="11">
        <f t="shared" ref="S2243:S2306" si="212">(((J2243/60)/60)/24)+DATE(1970,1,1)</f>
        <v>42766.827546296292</v>
      </c>
      <c r="T2243" s="11">
        <f t="shared" ref="T2243:T2306" si="213">(((I2243/60)/60)/24)+DATE(1970,1,1)</f>
        <v>42796.827546296292</v>
      </c>
      <c r="U2243" t="str">
        <f t="shared" ref="U2243:U2306" si="214">TEXT(S2243,"yyyy")</f>
        <v>2017</v>
      </c>
      <c r="V2243" t="str">
        <f t="shared" ref="V2243:V2306" si="215">TEXT(S2243,"mmmm")</f>
        <v>January</v>
      </c>
    </row>
    <row r="2244" spans="1:22" ht="60" x14ac:dyDescent="0.2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8026</v>
      </c>
      <c r="O2244">
        <f t="shared" si="210"/>
        <v>1360.1</v>
      </c>
      <c r="P2244">
        <f t="shared" si="211"/>
        <v>53.87</v>
      </c>
      <c r="Q2244" t="s">
        <v>8333</v>
      </c>
      <c r="R2244" t="s">
        <v>8351</v>
      </c>
      <c r="S2244" s="11">
        <f t="shared" si="212"/>
        <v>41569.575613425928</v>
      </c>
      <c r="T2244" s="11">
        <f t="shared" si="213"/>
        <v>41605.126388888886</v>
      </c>
      <c r="U2244" t="str">
        <f t="shared" si="214"/>
        <v>2013</v>
      </c>
      <c r="V2244" t="str">
        <f t="shared" si="215"/>
        <v>October</v>
      </c>
    </row>
    <row r="2245" spans="1:22" ht="75" x14ac:dyDescent="0.2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8026</v>
      </c>
      <c r="O2245">
        <f t="shared" si="210"/>
        <v>930250</v>
      </c>
      <c r="P2245">
        <f t="shared" si="211"/>
        <v>4.57</v>
      </c>
      <c r="Q2245" t="s">
        <v>8333</v>
      </c>
      <c r="R2245" t="s">
        <v>8351</v>
      </c>
      <c r="S2245" s="11">
        <f t="shared" si="212"/>
        <v>42800.751041666663</v>
      </c>
      <c r="T2245" s="11">
        <f t="shared" si="213"/>
        <v>42807.125</v>
      </c>
      <c r="U2245" t="str">
        <f t="shared" si="214"/>
        <v>2017</v>
      </c>
      <c r="V2245" t="str">
        <f t="shared" si="215"/>
        <v>March</v>
      </c>
    </row>
    <row r="2246" spans="1:22" ht="75" x14ac:dyDescent="0.2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8026</v>
      </c>
      <c r="O2246">
        <f t="shared" si="210"/>
        <v>377.02</v>
      </c>
      <c r="P2246">
        <f t="shared" si="211"/>
        <v>65</v>
      </c>
      <c r="Q2246" t="s">
        <v>8333</v>
      </c>
      <c r="R2246" t="s">
        <v>8351</v>
      </c>
      <c r="S2246" s="11">
        <f t="shared" si="212"/>
        <v>42647.818819444445</v>
      </c>
      <c r="T2246" s="11">
        <f t="shared" si="213"/>
        <v>42659.854166666672</v>
      </c>
      <c r="U2246" t="str">
        <f t="shared" si="214"/>
        <v>2016</v>
      </c>
      <c r="V2246" t="str">
        <f t="shared" si="215"/>
        <v>October</v>
      </c>
    </row>
    <row r="2247" spans="1:22" ht="60" x14ac:dyDescent="0.2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8026</v>
      </c>
      <c r="O2247">
        <f t="shared" si="210"/>
        <v>2647.03</v>
      </c>
      <c r="P2247">
        <f t="shared" si="211"/>
        <v>53.48</v>
      </c>
      <c r="Q2247" t="s">
        <v>8333</v>
      </c>
      <c r="R2247" t="s">
        <v>8351</v>
      </c>
      <c r="S2247" s="11">
        <f t="shared" si="212"/>
        <v>41660.708530092597</v>
      </c>
      <c r="T2247" s="11">
        <f t="shared" si="213"/>
        <v>41691.75</v>
      </c>
      <c r="U2247" t="str">
        <f t="shared" si="214"/>
        <v>2014</v>
      </c>
      <c r="V2247" t="str">
        <f t="shared" si="215"/>
        <v>January</v>
      </c>
    </row>
    <row r="2248" spans="1:22" ht="75" x14ac:dyDescent="0.2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8026</v>
      </c>
      <c r="O2248">
        <f t="shared" si="210"/>
        <v>100.12</v>
      </c>
      <c r="P2248">
        <f t="shared" si="211"/>
        <v>43.91</v>
      </c>
      <c r="Q2248" t="s">
        <v>8333</v>
      </c>
      <c r="R2248" t="s">
        <v>8351</v>
      </c>
      <c r="S2248" s="11">
        <f t="shared" si="212"/>
        <v>42221.79178240741</v>
      </c>
      <c r="T2248" s="11">
        <f t="shared" si="213"/>
        <v>42251.79178240741</v>
      </c>
      <c r="U2248" t="str">
        <f t="shared" si="214"/>
        <v>2015</v>
      </c>
      <c r="V2248" t="str">
        <f t="shared" si="215"/>
        <v>August</v>
      </c>
    </row>
    <row r="2249" spans="1:22" ht="45" x14ac:dyDescent="0.2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8026</v>
      </c>
      <c r="O2249">
        <f t="shared" si="210"/>
        <v>104.45</v>
      </c>
      <c r="P2249">
        <f t="shared" si="211"/>
        <v>50.85</v>
      </c>
      <c r="Q2249" t="s">
        <v>8333</v>
      </c>
      <c r="R2249" t="s">
        <v>8351</v>
      </c>
      <c r="S2249" s="11">
        <f t="shared" si="212"/>
        <v>42200.666261574079</v>
      </c>
      <c r="T2249" s="11">
        <f t="shared" si="213"/>
        <v>42214.666261574079</v>
      </c>
      <c r="U2249" t="str">
        <f t="shared" si="214"/>
        <v>2015</v>
      </c>
      <c r="V2249" t="str">
        <f t="shared" si="215"/>
        <v>July</v>
      </c>
    </row>
    <row r="2250" spans="1:22" ht="75" x14ac:dyDescent="0.2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8026</v>
      </c>
      <c r="O2250">
        <f t="shared" si="210"/>
        <v>107.21</v>
      </c>
      <c r="P2250">
        <f t="shared" si="211"/>
        <v>58.63</v>
      </c>
      <c r="Q2250" t="s">
        <v>8333</v>
      </c>
      <c r="R2250" t="s">
        <v>8351</v>
      </c>
      <c r="S2250" s="11">
        <f t="shared" si="212"/>
        <v>42688.875902777778</v>
      </c>
      <c r="T2250" s="11">
        <f t="shared" si="213"/>
        <v>42718.875902777778</v>
      </c>
      <c r="U2250" t="str">
        <f t="shared" si="214"/>
        <v>2016</v>
      </c>
      <c r="V2250" t="str">
        <f t="shared" si="215"/>
        <v>November</v>
      </c>
    </row>
    <row r="2251" spans="1:22" ht="60" x14ac:dyDescent="0.2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8026</v>
      </c>
      <c r="O2251">
        <f t="shared" si="210"/>
        <v>168.77</v>
      </c>
      <c r="P2251">
        <f t="shared" si="211"/>
        <v>32.82</v>
      </c>
      <c r="Q2251" t="s">
        <v>8333</v>
      </c>
      <c r="R2251" t="s">
        <v>8351</v>
      </c>
      <c r="S2251" s="11">
        <f t="shared" si="212"/>
        <v>41336.703298611108</v>
      </c>
      <c r="T2251" s="11">
        <f t="shared" si="213"/>
        <v>41366.661631944444</v>
      </c>
      <c r="U2251" t="str">
        <f t="shared" si="214"/>
        <v>2013</v>
      </c>
      <c r="V2251" t="str">
        <f t="shared" si="215"/>
        <v>March</v>
      </c>
    </row>
    <row r="2252" spans="1:22" ht="75" x14ac:dyDescent="0.2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8026</v>
      </c>
      <c r="O2252">
        <f t="shared" si="210"/>
        <v>975.11</v>
      </c>
      <c r="P2252">
        <f t="shared" si="211"/>
        <v>426.93</v>
      </c>
      <c r="Q2252" t="s">
        <v>8333</v>
      </c>
      <c r="R2252" t="s">
        <v>8351</v>
      </c>
      <c r="S2252" s="11">
        <f t="shared" si="212"/>
        <v>42677.005474537036</v>
      </c>
      <c r="T2252" s="11">
        <f t="shared" si="213"/>
        <v>42707.0471412037</v>
      </c>
      <c r="U2252" t="str">
        <f t="shared" si="214"/>
        <v>2016</v>
      </c>
      <c r="V2252" t="str">
        <f t="shared" si="215"/>
        <v>November</v>
      </c>
    </row>
    <row r="2253" spans="1:22" ht="60" x14ac:dyDescent="0.2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8026</v>
      </c>
      <c r="O2253">
        <f t="shared" si="210"/>
        <v>134.44999999999999</v>
      </c>
      <c r="P2253">
        <f t="shared" si="211"/>
        <v>23.81</v>
      </c>
      <c r="Q2253" t="s">
        <v>8333</v>
      </c>
      <c r="R2253" t="s">
        <v>8351</v>
      </c>
      <c r="S2253" s="11">
        <f t="shared" si="212"/>
        <v>41846.34579861111</v>
      </c>
      <c r="T2253" s="11">
        <f t="shared" si="213"/>
        <v>41867.34579861111</v>
      </c>
      <c r="U2253" t="str">
        <f t="shared" si="214"/>
        <v>2014</v>
      </c>
      <c r="V2253" t="str">
        <f t="shared" si="215"/>
        <v>July</v>
      </c>
    </row>
    <row r="2254" spans="1:22" ht="75" x14ac:dyDescent="0.2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8026</v>
      </c>
      <c r="O2254">
        <f t="shared" si="210"/>
        <v>272.27999999999997</v>
      </c>
      <c r="P2254">
        <f t="shared" si="211"/>
        <v>98.41</v>
      </c>
      <c r="Q2254" t="s">
        <v>8333</v>
      </c>
      <c r="R2254" t="s">
        <v>8351</v>
      </c>
      <c r="S2254" s="11">
        <f t="shared" si="212"/>
        <v>42573.327986111108</v>
      </c>
      <c r="T2254" s="11">
        <f t="shared" si="213"/>
        <v>42588.327986111108</v>
      </c>
      <c r="U2254" t="str">
        <f t="shared" si="214"/>
        <v>2016</v>
      </c>
      <c r="V2254" t="str">
        <f t="shared" si="215"/>
        <v>July</v>
      </c>
    </row>
    <row r="2255" spans="1:22" ht="75" x14ac:dyDescent="0.2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8026</v>
      </c>
      <c r="O2255">
        <f t="shared" si="210"/>
        <v>112.69</v>
      </c>
      <c r="P2255">
        <f t="shared" si="211"/>
        <v>107.32</v>
      </c>
      <c r="Q2255" t="s">
        <v>8333</v>
      </c>
      <c r="R2255" t="s">
        <v>8351</v>
      </c>
      <c r="S2255" s="11">
        <f t="shared" si="212"/>
        <v>42296.631331018521</v>
      </c>
      <c r="T2255" s="11">
        <f t="shared" si="213"/>
        <v>42326.672997685186</v>
      </c>
      <c r="U2255" t="str">
        <f t="shared" si="214"/>
        <v>2015</v>
      </c>
      <c r="V2255" t="str">
        <f t="shared" si="215"/>
        <v>October</v>
      </c>
    </row>
    <row r="2256" spans="1:22" ht="60" x14ac:dyDescent="0.2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8026</v>
      </c>
      <c r="O2256">
        <f t="shared" si="210"/>
        <v>459.8</v>
      </c>
      <c r="P2256">
        <f t="shared" si="211"/>
        <v>11.67</v>
      </c>
      <c r="Q2256" t="s">
        <v>8333</v>
      </c>
      <c r="R2256" t="s">
        <v>8351</v>
      </c>
      <c r="S2256" s="11">
        <f t="shared" si="212"/>
        <v>42752.647777777776</v>
      </c>
      <c r="T2256" s="11">
        <f t="shared" si="213"/>
        <v>42759.647777777776</v>
      </c>
      <c r="U2256" t="str">
        <f t="shared" si="214"/>
        <v>2017</v>
      </c>
      <c r="V2256" t="str">
        <f t="shared" si="215"/>
        <v>January</v>
      </c>
    </row>
    <row r="2257" spans="1:22" ht="45" x14ac:dyDescent="0.2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8026</v>
      </c>
      <c r="O2257">
        <f t="shared" si="210"/>
        <v>286.66000000000003</v>
      </c>
      <c r="P2257">
        <f t="shared" si="211"/>
        <v>41.78</v>
      </c>
      <c r="Q2257" t="s">
        <v>8333</v>
      </c>
      <c r="R2257" t="s">
        <v>8351</v>
      </c>
      <c r="S2257" s="11">
        <f t="shared" si="212"/>
        <v>42467.951979166668</v>
      </c>
      <c r="T2257" s="11">
        <f t="shared" si="213"/>
        <v>42497.951979166668</v>
      </c>
      <c r="U2257" t="str">
        <f t="shared" si="214"/>
        <v>2016</v>
      </c>
      <c r="V2257" t="str">
        <f t="shared" si="215"/>
        <v>April</v>
      </c>
    </row>
    <row r="2258" spans="1:22" ht="60" x14ac:dyDescent="0.2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8026</v>
      </c>
      <c r="O2258">
        <f t="shared" si="210"/>
        <v>222.71</v>
      </c>
      <c r="P2258">
        <f t="shared" si="211"/>
        <v>21.38</v>
      </c>
      <c r="Q2258" t="s">
        <v>8333</v>
      </c>
      <c r="R2258" t="s">
        <v>8351</v>
      </c>
      <c r="S2258" s="11">
        <f t="shared" si="212"/>
        <v>42682.451921296291</v>
      </c>
      <c r="T2258" s="11">
        <f t="shared" si="213"/>
        <v>42696.451921296291</v>
      </c>
      <c r="U2258" t="str">
        <f t="shared" si="214"/>
        <v>2016</v>
      </c>
      <c r="V2258" t="str">
        <f t="shared" si="215"/>
        <v>November</v>
      </c>
    </row>
    <row r="2259" spans="1:22" ht="75" x14ac:dyDescent="0.2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8026</v>
      </c>
      <c r="O2259">
        <f t="shared" si="210"/>
        <v>636.14</v>
      </c>
      <c r="P2259">
        <f t="shared" si="211"/>
        <v>94.1</v>
      </c>
      <c r="Q2259" t="s">
        <v>8333</v>
      </c>
      <c r="R2259" t="s">
        <v>8351</v>
      </c>
      <c r="S2259" s="11">
        <f t="shared" si="212"/>
        <v>42505.936678240745</v>
      </c>
      <c r="T2259" s="11">
        <f t="shared" si="213"/>
        <v>42540.958333333328</v>
      </c>
      <c r="U2259" t="str">
        <f t="shared" si="214"/>
        <v>2016</v>
      </c>
      <c r="V2259" t="str">
        <f t="shared" si="215"/>
        <v>May</v>
      </c>
    </row>
    <row r="2260" spans="1:22" ht="45" x14ac:dyDescent="0.2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8026</v>
      </c>
      <c r="O2260">
        <f t="shared" si="210"/>
        <v>146.5</v>
      </c>
      <c r="P2260">
        <f t="shared" si="211"/>
        <v>15.72</v>
      </c>
      <c r="Q2260" t="s">
        <v>8333</v>
      </c>
      <c r="R2260" t="s">
        <v>8351</v>
      </c>
      <c r="S2260" s="11">
        <f t="shared" si="212"/>
        <v>42136.75100694444</v>
      </c>
      <c r="T2260" s="11">
        <f t="shared" si="213"/>
        <v>42166.75100694444</v>
      </c>
      <c r="U2260" t="str">
        <f t="shared" si="214"/>
        <v>2015</v>
      </c>
      <c r="V2260" t="str">
        <f t="shared" si="215"/>
        <v>May</v>
      </c>
    </row>
    <row r="2261" spans="1:22" ht="60" x14ac:dyDescent="0.2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8026</v>
      </c>
      <c r="O2261">
        <f t="shared" si="210"/>
        <v>1867.1</v>
      </c>
      <c r="P2261">
        <f t="shared" si="211"/>
        <v>90.64</v>
      </c>
      <c r="Q2261" t="s">
        <v>8333</v>
      </c>
      <c r="R2261" t="s">
        <v>8351</v>
      </c>
      <c r="S2261" s="11">
        <f t="shared" si="212"/>
        <v>42702.804814814815</v>
      </c>
      <c r="T2261" s="11">
        <f t="shared" si="213"/>
        <v>42712.804814814815</v>
      </c>
      <c r="U2261" t="str">
        <f t="shared" si="214"/>
        <v>2016</v>
      </c>
      <c r="V2261" t="str">
        <f t="shared" si="215"/>
        <v>November</v>
      </c>
    </row>
    <row r="2262" spans="1:22" ht="75" x14ac:dyDescent="0.2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8026</v>
      </c>
      <c r="O2262">
        <f t="shared" si="210"/>
        <v>326.92</v>
      </c>
      <c r="P2262">
        <f t="shared" si="211"/>
        <v>97.3</v>
      </c>
      <c r="Q2262" t="s">
        <v>8333</v>
      </c>
      <c r="R2262" t="s">
        <v>8351</v>
      </c>
      <c r="S2262" s="11">
        <f t="shared" si="212"/>
        <v>41695.016782407409</v>
      </c>
      <c r="T2262" s="11">
        <f t="shared" si="213"/>
        <v>41724.975115740745</v>
      </c>
      <c r="U2262" t="str">
        <f t="shared" si="214"/>
        <v>2014</v>
      </c>
      <c r="V2262" t="str">
        <f t="shared" si="215"/>
        <v>February</v>
      </c>
    </row>
    <row r="2263" spans="1:22" ht="75" x14ac:dyDescent="0.2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8026</v>
      </c>
      <c r="O2263">
        <f t="shared" si="210"/>
        <v>779.5</v>
      </c>
      <c r="P2263">
        <f t="shared" si="211"/>
        <v>37.119999999999997</v>
      </c>
      <c r="Q2263" t="s">
        <v>8333</v>
      </c>
      <c r="R2263" t="s">
        <v>8351</v>
      </c>
      <c r="S2263" s="11">
        <f t="shared" si="212"/>
        <v>42759.724768518514</v>
      </c>
      <c r="T2263" s="11">
        <f t="shared" si="213"/>
        <v>42780.724768518514</v>
      </c>
      <c r="U2263" t="str">
        <f t="shared" si="214"/>
        <v>2017</v>
      </c>
      <c r="V2263" t="str">
        <f t="shared" si="215"/>
        <v>January</v>
      </c>
    </row>
    <row r="2264" spans="1:22" ht="45" x14ac:dyDescent="0.2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8026</v>
      </c>
      <c r="O2264">
        <f t="shared" si="210"/>
        <v>154.15</v>
      </c>
      <c r="P2264">
        <f t="shared" si="211"/>
        <v>28.1</v>
      </c>
      <c r="Q2264" t="s">
        <v>8333</v>
      </c>
      <c r="R2264" t="s">
        <v>8351</v>
      </c>
      <c r="S2264" s="11">
        <f t="shared" si="212"/>
        <v>41926.585162037038</v>
      </c>
      <c r="T2264" s="11">
        <f t="shared" si="213"/>
        <v>41961</v>
      </c>
      <c r="U2264" t="str">
        <f t="shared" si="214"/>
        <v>2014</v>
      </c>
      <c r="V2264" t="str">
        <f t="shared" si="215"/>
        <v>October</v>
      </c>
    </row>
    <row r="2265" spans="1:22" ht="60" x14ac:dyDescent="0.2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8026</v>
      </c>
      <c r="O2265">
        <f t="shared" si="210"/>
        <v>115.55</v>
      </c>
      <c r="P2265">
        <f t="shared" si="211"/>
        <v>144.43</v>
      </c>
      <c r="Q2265" t="s">
        <v>8333</v>
      </c>
      <c r="R2265" t="s">
        <v>8351</v>
      </c>
      <c r="S2265" s="11">
        <f t="shared" si="212"/>
        <v>42014.832326388889</v>
      </c>
      <c r="T2265" s="11">
        <f t="shared" si="213"/>
        <v>42035.832326388889</v>
      </c>
      <c r="U2265" t="str">
        <f t="shared" si="214"/>
        <v>2015</v>
      </c>
      <c r="V2265" t="str">
        <f t="shared" si="215"/>
        <v>January</v>
      </c>
    </row>
    <row r="2266" spans="1:22" ht="75" x14ac:dyDescent="0.2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8026</v>
      </c>
      <c r="O2266">
        <f t="shared" si="210"/>
        <v>180.03</v>
      </c>
      <c r="P2266">
        <f t="shared" si="211"/>
        <v>24.27</v>
      </c>
      <c r="Q2266" t="s">
        <v>8333</v>
      </c>
      <c r="R2266" t="s">
        <v>8351</v>
      </c>
      <c r="S2266" s="11">
        <f t="shared" si="212"/>
        <v>42496.582337962958</v>
      </c>
      <c r="T2266" s="11">
        <f t="shared" si="213"/>
        <v>42513.125</v>
      </c>
      <c r="U2266" t="str">
        <f t="shared" si="214"/>
        <v>2016</v>
      </c>
      <c r="V2266" t="str">
        <f t="shared" si="215"/>
        <v>May</v>
      </c>
    </row>
    <row r="2267" spans="1:22" ht="75" x14ac:dyDescent="0.2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8026</v>
      </c>
      <c r="O2267">
        <f t="shared" si="210"/>
        <v>298.5</v>
      </c>
      <c r="P2267">
        <f t="shared" si="211"/>
        <v>35.119999999999997</v>
      </c>
      <c r="Q2267" t="s">
        <v>8333</v>
      </c>
      <c r="R2267" t="s">
        <v>8351</v>
      </c>
      <c r="S2267" s="11">
        <f t="shared" si="212"/>
        <v>42689.853090277778</v>
      </c>
      <c r="T2267" s="11">
        <f t="shared" si="213"/>
        <v>42696.853090277778</v>
      </c>
      <c r="U2267" t="str">
        <f t="shared" si="214"/>
        <v>2016</v>
      </c>
      <c r="V2267" t="str">
        <f t="shared" si="215"/>
        <v>November</v>
      </c>
    </row>
    <row r="2268" spans="1:22" ht="60" x14ac:dyDescent="0.2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8026</v>
      </c>
      <c r="O2268">
        <f t="shared" si="210"/>
        <v>320.27</v>
      </c>
      <c r="P2268">
        <f t="shared" si="211"/>
        <v>24.76</v>
      </c>
      <c r="Q2268" t="s">
        <v>8333</v>
      </c>
      <c r="R2268" t="s">
        <v>8351</v>
      </c>
      <c r="S2268" s="11">
        <f t="shared" si="212"/>
        <v>42469.874907407408</v>
      </c>
      <c r="T2268" s="11">
        <f t="shared" si="213"/>
        <v>42487.083333333328</v>
      </c>
      <c r="U2268" t="str">
        <f t="shared" si="214"/>
        <v>2016</v>
      </c>
      <c r="V2268" t="str">
        <f t="shared" si="215"/>
        <v>April</v>
      </c>
    </row>
    <row r="2269" spans="1:22" ht="75" x14ac:dyDescent="0.2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8026</v>
      </c>
      <c r="O2269">
        <f t="shared" si="210"/>
        <v>380.53</v>
      </c>
      <c r="P2269">
        <f t="shared" si="211"/>
        <v>188.38</v>
      </c>
      <c r="Q2269" t="s">
        <v>8333</v>
      </c>
      <c r="R2269" t="s">
        <v>8351</v>
      </c>
      <c r="S2269" s="11">
        <f t="shared" si="212"/>
        <v>41968.829826388886</v>
      </c>
      <c r="T2269" s="11">
        <f t="shared" si="213"/>
        <v>41994.041666666672</v>
      </c>
      <c r="U2269" t="str">
        <f t="shared" si="214"/>
        <v>2014</v>
      </c>
      <c r="V2269" t="str">
        <f t="shared" si="215"/>
        <v>November</v>
      </c>
    </row>
    <row r="2270" spans="1:22" ht="75" x14ac:dyDescent="0.2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8026</v>
      </c>
      <c r="O2270">
        <f t="shared" si="210"/>
        <v>102.6</v>
      </c>
      <c r="P2270">
        <f t="shared" si="211"/>
        <v>148.08000000000001</v>
      </c>
      <c r="Q2270" t="s">
        <v>8333</v>
      </c>
      <c r="R2270" t="s">
        <v>8351</v>
      </c>
      <c r="S2270" s="11">
        <f t="shared" si="212"/>
        <v>42776.082349537035</v>
      </c>
      <c r="T2270" s="11">
        <f t="shared" si="213"/>
        <v>42806.082349537035</v>
      </c>
      <c r="U2270" t="str">
        <f t="shared" si="214"/>
        <v>2017</v>
      </c>
      <c r="V2270" t="str">
        <f t="shared" si="215"/>
        <v>February</v>
      </c>
    </row>
    <row r="2271" spans="1:22" ht="60" x14ac:dyDescent="0.2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8026</v>
      </c>
      <c r="O2271">
        <f t="shared" si="210"/>
        <v>1801.64</v>
      </c>
      <c r="P2271">
        <f t="shared" si="211"/>
        <v>49.93</v>
      </c>
      <c r="Q2271" t="s">
        <v>8333</v>
      </c>
      <c r="R2271" t="s">
        <v>8351</v>
      </c>
      <c r="S2271" s="11">
        <f t="shared" si="212"/>
        <v>42776.704432870371</v>
      </c>
      <c r="T2271" s="11">
        <f t="shared" si="213"/>
        <v>42801.208333333328</v>
      </c>
      <c r="U2271" t="str">
        <f t="shared" si="214"/>
        <v>2017</v>
      </c>
      <c r="V2271" t="str">
        <f t="shared" si="215"/>
        <v>February</v>
      </c>
    </row>
    <row r="2272" spans="1:22" ht="75" x14ac:dyDescent="0.2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8026</v>
      </c>
      <c r="O2272">
        <f t="shared" si="210"/>
        <v>720.25</v>
      </c>
      <c r="P2272">
        <f t="shared" si="211"/>
        <v>107.82</v>
      </c>
      <c r="Q2272" t="s">
        <v>8333</v>
      </c>
      <c r="R2272" t="s">
        <v>8351</v>
      </c>
      <c r="S2272" s="11">
        <f t="shared" si="212"/>
        <v>42725.869363425925</v>
      </c>
      <c r="T2272" s="11">
        <f t="shared" si="213"/>
        <v>42745.915972222225</v>
      </c>
      <c r="U2272" t="str">
        <f t="shared" si="214"/>
        <v>2016</v>
      </c>
      <c r="V2272" t="str">
        <f t="shared" si="215"/>
        <v>December</v>
      </c>
    </row>
    <row r="2273" spans="1:22" ht="75" x14ac:dyDescent="0.2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8026</v>
      </c>
      <c r="O2273">
        <f t="shared" si="210"/>
        <v>283.08999999999997</v>
      </c>
      <c r="P2273">
        <f t="shared" si="211"/>
        <v>42.63</v>
      </c>
      <c r="Q2273" t="s">
        <v>8333</v>
      </c>
      <c r="R2273" t="s">
        <v>8351</v>
      </c>
      <c r="S2273" s="11">
        <f t="shared" si="212"/>
        <v>42684.000046296293</v>
      </c>
      <c r="T2273" s="11">
        <f t="shared" si="213"/>
        <v>42714.000046296293</v>
      </c>
      <c r="U2273" t="str">
        <f t="shared" si="214"/>
        <v>2016</v>
      </c>
      <c r="V2273" t="str">
        <f t="shared" si="215"/>
        <v>November</v>
      </c>
    </row>
    <row r="2274" spans="1:22" ht="60" x14ac:dyDescent="0.2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8026</v>
      </c>
      <c r="O2274">
        <f t="shared" si="210"/>
        <v>1356.6</v>
      </c>
      <c r="P2274">
        <f t="shared" si="211"/>
        <v>14.37</v>
      </c>
      <c r="Q2274" t="s">
        <v>8333</v>
      </c>
      <c r="R2274" t="s">
        <v>8351</v>
      </c>
      <c r="S2274" s="11">
        <f t="shared" si="212"/>
        <v>42315.699490740735</v>
      </c>
      <c r="T2274" s="11">
        <f t="shared" si="213"/>
        <v>42345.699490740735</v>
      </c>
      <c r="U2274" t="str">
        <f t="shared" si="214"/>
        <v>2015</v>
      </c>
      <c r="V2274" t="str">
        <f t="shared" si="215"/>
        <v>November</v>
      </c>
    </row>
    <row r="2275" spans="1:22" ht="75" x14ac:dyDescent="0.2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8026</v>
      </c>
      <c r="O2275">
        <f t="shared" si="210"/>
        <v>220.36</v>
      </c>
      <c r="P2275">
        <f t="shared" si="211"/>
        <v>37.479999999999997</v>
      </c>
      <c r="Q2275" t="s">
        <v>8333</v>
      </c>
      <c r="R2275" t="s">
        <v>8351</v>
      </c>
      <c r="S2275" s="11">
        <f t="shared" si="212"/>
        <v>42781.549097222218</v>
      </c>
      <c r="T2275" s="11">
        <f t="shared" si="213"/>
        <v>42806.507430555561</v>
      </c>
      <c r="U2275" t="str">
        <f t="shared" si="214"/>
        <v>2017</v>
      </c>
      <c r="V2275" t="str">
        <f t="shared" si="215"/>
        <v>February</v>
      </c>
    </row>
    <row r="2276" spans="1:22" ht="90" x14ac:dyDescent="0.2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8026</v>
      </c>
      <c r="O2276">
        <f t="shared" si="210"/>
        <v>119.6</v>
      </c>
      <c r="P2276">
        <f t="shared" si="211"/>
        <v>30.2</v>
      </c>
      <c r="Q2276" t="s">
        <v>8333</v>
      </c>
      <c r="R2276" t="s">
        <v>8351</v>
      </c>
      <c r="S2276" s="11">
        <f t="shared" si="212"/>
        <v>41663.500659722224</v>
      </c>
      <c r="T2276" s="11">
        <f t="shared" si="213"/>
        <v>41693.500659722224</v>
      </c>
      <c r="U2276" t="str">
        <f t="shared" si="214"/>
        <v>2014</v>
      </c>
      <c r="V2276" t="str">
        <f t="shared" si="215"/>
        <v>January</v>
      </c>
    </row>
    <row r="2277" spans="1:22" ht="75" x14ac:dyDescent="0.2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8026</v>
      </c>
      <c r="O2277">
        <f t="shared" si="210"/>
        <v>407.77</v>
      </c>
      <c r="P2277">
        <f t="shared" si="211"/>
        <v>33.549999999999997</v>
      </c>
      <c r="Q2277" t="s">
        <v>8333</v>
      </c>
      <c r="R2277" t="s">
        <v>8351</v>
      </c>
      <c r="S2277" s="11">
        <f t="shared" si="212"/>
        <v>41965.616655092599</v>
      </c>
      <c r="T2277" s="11">
        <f t="shared" si="213"/>
        <v>41995.616655092599</v>
      </c>
      <c r="U2277" t="str">
        <f t="shared" si="214"/>
        <v>2014</v>
      </c>
      <c r="V2277" t="str">
        <f t="shared" si="215"/>
        <v>November</v>
      </c>
    </row>
    <row r="2278" spans="1:22" ht="75" x14ac:dyDescent="0.2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8026</v>
      </c>
      <c r="O2278">
        <f t="shared" si="210"/>
        <v>105.82</v>
      </c>
      <c r="P2278">
        <f t="shared" si="211"/>
        <v>64.75</v>
      </c>
      <c r="Q2278" t="s">
        <v>8333</v>
      </c>
      <c r="R2278" t="s">
        <v>8351</v>
      </c>
      <c r="S2278" s="11">
        <f t="shared" si="212"/>
        <v>41614.651493055557</v>
      </c>
      <c r="T2278" s="11">
        <f t="shared" si="213"/>
        <v>41644.651493055557</v>
      </c>
      <c r="U2278" t="str">
        <f t="shared" si="214"/>
        <v>2013</v>
      </c>
      <c r="V2278" t="str">
        <f t="shared" si="215"/>
        <v>December</v>
      </c>
    </row>
    <row r="2279" spans="1:22" ht="60" x14ac:dyDescent="0.2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8026</v>
      </c>
      <c r="O2279">
        <f t="shared" si="210"/>
        <v>141.08000000000001</v>
      </c>
      <c r="P2279">
        <f t="shared" si="211"/>
        <v>57.93</v>
      </c>
      <c r="Q2279" t="s">
        <v>8333</v>
      </c>
      <c r="R2279" t="s">
        <v>8351</v>
      </c>
      <c r="S2279" s="11">
        <f t="shared" si="212"/>
        <v>40936.678506944445</v>
      </c>
      <c r="T2279" s="11">
        <f t="shared" si="213"/>
        <v>40966.678506944445</v>
      </c>
      <c r="U2279" t="str">
        <f t="shared" si="214"/>
        <v>2012</v>
      </c>
      <c r="V2279" t="str">
        <f t="shared" si="215"/>
        <v>January</v>
      </c>
    </row>
    <row r="2280" spans="1:22" ht="60" x14ac:dyDescent="0.2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8026</v>
      </c>
      <c r="O2280">
        <f t="shared" si="210"/>
        <v>270.7</v>
      </c>
      <c r="P2280">
        <f t="shared" si="211"/>
        <v>53.08</v>
      </c>
      <c r="Q2280" t="s">
        <v>8333</v>
      </c>
      <c r="R2280" t="s">
        <v>8351</v>
      </c>
      <c r="S2280" s="11">
        <f t="shared" si="212"/>
        <v>42338.709108796291</v>
      </c>
      <c r="T2280" s="11">
        <f t="shared" si="213"/>
        <v>42372.957638888889</v>
      </c>
      <c r="U2280" t="str">
        <f t="shared" si="214"/>
        <v>2015</v>
      </c>
      <c r="V2280" t="str">
        <f t="shared" si="215"/>
        <v>November</v>
      </c>
    </row>
    <row r="2281" spans="1:22" ht="75" x14ac:dyDescent="0.2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8026</v>
      </c>
      <c r="O2281">
        <f t="shared" si="210"/>
        <v>153.80000000000001</v>
      </c>
      <c r="P2281">
        <f t="shared" si="211"/>
        <v>48.06</v>
      </c>
      <c r="Q2281" t="s">
        <v>8333</v>
      </c>
      <c r="R2281" t="s">
        <v>8351</v>
      </c>
      <c r="S2281" s="11">
        <f t="shared" si="212"/>
        <v>42020.806701388887</v>
      </c>
      <c r="T2281" s="11">
        <f t="shared" si="213"/>
        <v>42039.166666666672</v>
      </c>
      <c r="U2281" t="str">
        <f t="shared" si="214"/>
        <v>2015</v>
      </c>
      <c r="V2281" t="str">
        <f t="shared" si="215"/>
        <v>January</v>
      </c>
    </row>
    <row r="2282" spans="1:22" ht="75" x14ac:dyDescent="0.2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8026</v>
      </c>
      <c r="O2282">
        <f t="shared" si="210"/>
        <v>403.58</v>
      </c>
      <c r="P2282">
        <f t="shared" si="211"/>
        <v>82.4</v>
      </c>
      <c r="Q2282" t="s">
        <v>8333</v>
      </c>
      <c r="R2282" t="s">
        <v>8351</v>
      </c>
      <c r="S2282" s="11">
        <f t="shared" si="212"/>
        <v>42234.624895833331</v>
      </c>
      <c r="T2282" s="11">
        <f t="shared" si="213"/>
        <v>42264.624895833331</v>
      </c>
      <c r="U2282" t="str">
        <f t="shared" si="214"/>
        <v>2015</v>
      </c>
      <c r="V2282" t="str">
        <f t="shared" si="215"/>
        <v>August</v>
      </c>
    </row>
    <row r="2283" spans="1:22" ht="60" x14ac:dyDescent="0.2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8005</v>
      </c>
      <c r="O2283">
        <f t="shared" si="210"/>
        <v>185</v>
      </c>
      <c r="P2283">
        <f t="shared" si="211"/>
        <v>50.45</v>
      </c>
      <c r="Q2283" t="s">
        <v>8325</v>
      </c>
      <c r="R2283" t="s">
        <v>8326</v>
      </c>
      <c r="S2283" s="11">
        <f t="shared" si="212"/>
        <v>40687.285844907405</v>
      </c>
      <c r="T2283" s="11">
        <f t="shared" si="213"/>
        <v>40749.284722222219</v>
      </c>
      <c r="U2283" t="str">
        <f t="shared" si="214"/>
        <v>2011</v>
      </c>
      <c r="V2283" t="str">
        <f t="shared" si="215"/>
        <v>May</v>
      </c>
    </row>
    <row r="2284" spans="1:22" ht="45" x14ac:dyDescent="0.2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8005</v>
      </c>
      <c r="O2284">
        <f t="shared" si="210"/>
        <v>185.33</v>
      </c>
      <c r="P2284">
        <f t="shared" si="211"/>
        <v>115.83</v>
      </c>
      <c r="Q2284" t="s">
        <v>8325</v>
      </c>
      <c r="R2284" t="s">
        <v>8326</v>
      </c>
      <c r="S2284" s="11">
        <f t="shared" si="212"/>
        <v>42323.17460648148</v>
      </c>
      <c r="T2284" s="11">
        <f t="shared" si="213"/>
        <v>42383.17460648148</v>
      </c>
      <c r="U2284" t="str">
        <f t="shared" si="214"/>
        <v>2015</v>
      </c>
      <c r="V2284" t="str">
        <f t="shared" si="215"/>
        <v>November</v>
      </c>
    </row>
    <row r="2285" spans="1:22" ht="75" x14ac:dyDescent="0.2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8005</v>
      </c>
      <c r="O2285">
        <f t="shared" si="210"/>
        <v>100.86</v>
      </c>
      <c r="P2285">
        <f t="shared" si="211"/>
        <v>63.03</v>
      </c>
      <c r="Q2285" t="s">
        <v>8325</v>
      </c>
      <c r="R2285" t="s">
        <v>8326</v>
      </c>
      <c r="S2285" s="11">
        <f t="shared" si="212"/>
        <v>40978.125046296293</v>
      </c>
      <c r="T2285" s="11">
        <f t="shared" si="213"/>
        <v>41038.083379629628</v>
      </c>
      <c r="U2285" t="str">
        <f t="shared" si="214"/>
        <v>2012</v>
      </c>
      <c r="V2285" t="str">
        <f t="shared" si="215"/>
        <v>March</v>
      </c>
    </row>
    <row r="2286" spans="1:22" ht="60" x14ac:dyDescent="0.2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8005</v>
      </c>
      <c r="O2286">
        <f t="shared" si="210"/>
        <v>106.22</v>
      </c>
      <c r="P2286">
        <f t="shared" si="211"/>
        <v>108.02</v>
      </c>
      <c r="Q2286" t="s">
        <v>8325</v>
      </c>
      <c r="R2286" t="s">
        <v>8326</v>
      </c>
      <c r="S2286" s="11">
        <f t="shared" si="212"/>
        <v>40585.796817129631</v>
      </c>
      <c r="T2286" s="11">
        <f t="shared" si="213"/>
        <v>40614.166666666664</v>
      </c>
      <c r="U2286" t="str">
        <f t="shared" si="214"/>
        <v>2011</v>
      </c>
      <c r="V2286" t="str">
        <f t="shared" si="215"/>
        <v>February</v>
      </c>
    </row>
    <row r="2287" spans="1:22" ht="75" x14ac:dyDescent="0.2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8005</v>
      </c>
      <c r="O2287">
        <f t="shared" si="210"/>
        <v>121.37</v>
      </c>
      <c r="P2287">
        <f t="shared" si="211"/>
        <v>46.09</v>
      </c>
      <c r="Q2287" t="s">
        <v>8325</v>
      </c>
      <c r="R2287" t="s">
        <v>8326</v>
      </c>
      <c r="S2287" s="11">
        <f t="shared" si="212"/>
        <v>41059.185682870368</v>
      </c>
      <c r="T2287" s="11">
        <f t="shared" si="213"/>
        <v>41089.185682870368</v>
      </c>
      <c r="U2287" t="str">
        <f t="shared" si="214"/>
        <v>2012</v>
      </c>
      <c r="V2287" t="str">
        <f t="shared" si="215"/>
        <v>May</v>
      </c>
    </row>
    <row r="2288" spans="1:22" ht="60" x14ac:dyDescent="0.2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8005</v>
      </c>
      <c r="O2288">
        <f t="shared" si="210"/>
        <v>100.07</v>
      </c>
      <c r="P2288">
        <f t="shared" si="211"/>
        <v>107.21</v>
      </c>
      <c r="Q2288" t="s">
        <v>8325</v>
      </c>
      <c r="R2288" t="s">
        <v>8326</v>
      </c>
      <c r="S2288" s="11">
        <f t="shared" si="212"/>
        <v>41494.963587962964</v>
      </c>
      <c r="T2288" s="11">
        <f t="shared" si="213"/>
        <v>41523.165972222225</v>
      </c>
      <c r="U2288" t="str">
        <f t="shared" si="214"/>
        <v>2013</v>
      </c>
      <c r="V2288" t="str">
        <f t="shared" si="215"/>
        <v>August</v>
      </c>
    </row>
    <row r="2289" spans="1:22" ht="60" x14ac:dyDescent="0.2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8005</v>
      </c>
      <c r="O2289">
        <f t="shared" si="210"/>
        <v>119.98</v>
      </c>
      <c r="P2289">
        <f t="shared" si="211"/>
        <v>50.93</v>
      </c>
      <c r="Q2289" t="s">
        <v>8325</v>
      </c>
      <c r="R2289" t="s">
        <v>8326</v>
      </c>
      <c r="S2289" s="11">
        <f t="shared" si="212"/>
        <v>41792.667361111111</v>
      </c>
      <c r="T2289" s="11">
        <f t="shared" si="213"/>
        <v>41813.667361111111</v>
      </c>
      <c r="U2289" t="str">
        <f t="shared" si="214"/>
        <v>2014</v>
      </c>
      <c r="V2289" t="str">
        <f t="shared" si="215"/>
        <v>June</v>
      </c>
    </row>
    <row r="2290" spans="1:22" ht="75" x14ac:dyDescent="0.2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8005</v>
      </c>
      <c r="O2290">
        <f t="shared" si="210"/>
        <v>100.1</v>
      </c>
      <c r="P2290">
        <f t="shared" si="211"/>
        <v>40.04</v>
      </c>
      <c r="Q2290" t="s">
        <v>8325</v>
      </c>
      <c r="R2290" t="s">
        <v>8326</v>
      </c>
      <c r="S2290" s="11">
        <f t="shared" si="212"/>
        <v>41067.827418981484</v>
      </c>
      <c r="T2290" s="11">
        <f t="shared" si="213"/>
        <v>41086.75</v>
      </c>
      <c r="U2290" t="str">
        <f t="shared" si="214"/>
        <v>2012</v>
      </c>
      <c r="V2290" t="str">
        <f t="shared" si="215"/>
        <v>June</v>
      </c>
    </row>
    <row r="2291" spans="1:22" ht="75" x14ac:dyDescent="0.2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8005</v>
      </c>
      <c r="O2291">
        <f t="shared" si="210"/>
        <v>107.4</v>
      </c>
      <c r="P2291">
        <f t="shared" si="211"/>
        <v>64.44</v>
      </c>
      <c r="Q2291" t="s">
        <v>8325</v>
      </c>
      <c r="R2291" t="s">
        <v>8326</v>
      </c>
      <c r="S2291" s="11">
        <f t="shared" si="212"/>
        <v>41571.998379629629</v>
      </c>
      <c r="T2291" s="11">
        <f t="shared" si="213"/>
        <v>41614.973611111112</v>
      </c>
      <c r="U2291" t="str">
        <f t="shared" si="214"/>
        <v>2013</v>
      </c>
      <c r="V2291" t="str">
        <f t="shared" si="215"/>
        <v>October</v>
      </c>
    </row>
    <row r="2292" spans="1:22" ht="60" x14ac:dyDescent="0.2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8005</v>
      </c>
      <c r="O2292">
        <f t="shared" si="210"/>
        <v>104.07</v>
      </c>
      <c r="P2292">
        <f t="shared" si="211"/>
        <v>53.83</v>
      </c>
      <c r="Q2292" t="s">
        <v>8325</v>
      </c>
      <c r="R2292" t="s">
        <v>8326</v>
      </c>
      <c r="S2292" s="11">
        <f t="shared" si="212"/>
        <v>40070.253819444442</v>
      </c>
      <c r="T2292" s="11">
        <f t="shared" si="213"/>
        <v>40148.708333333336</v>
      </c>
      <c r="U2292" t="str">
        <f t="shared" si="214"/>
        <v>2009</v>
      </c>
      <c r="V2292" t="str">
        <f t="shared" si="215"/>
        <v>September</v>
      </c>
    </row>
    <row r="2293" spans="1:22" ht="75" x14ac:dyDescent="0.2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8005</v>
      </c>
      <c r="O2293">
        <f t="shared" si="210"/>
        <v>172.8</v>
      </c>
      <c r="P2293">
        <f t="shared" si="211"/>
        <v>100.47</v>
      </c>
      <c r="Q2293" t="s">
        <v>8325</v>
      </c>
      <c r="R2293" t="s">
        <v>8326</v>
      </c>
      <c r="S2293" s="11">
        <f t="shared" si="212"/>
        <v>40987.977060185185</v>
      </c>
      <c r="T2293" s="11">
        <f t="shared" si="213"/>
        <v>41022.166666666664</v>
      </c>
      <c r="U2293" t="str">
        <f t="shared" si="214"/>
        <v>2012</v>
      </c>
      <c r="V2293" t="str">
        <f t="shared" si="215"/>
        <v>March</v>
      </c>
    </row>
    <row r="2294" spans="1:22" ht="60" x14ac:dyDescent="0.2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8005</v>
      </c>
      <c r="O2294">
        <f t="shared" si="210"/>
        <v>107.25</v>
      </c>
      <c r="P2294">
        <f t="shared" si="211"/>
        <v>46.63</v>
      </c>
      <c r="Q2294" t="s">
        <v>8325</v>
      </c>
      <c r="R2294" t="s">
        <v>8326</v>
      </c>
      <c r="S2294" s="11">
        <f t="shared" si="212"/>
        <v>40987.697638888887</v>
      </c>
      <c r="T2294" s="11">
        <f t="shared" si="213"/>
        <v>41017.697638888887</v>
      </c>
      <c r="U2294" t="str">
        <f t="shared" si="214"/>
        <v>2012</v>
      </c>
      <c r="V2294" t="str">
        <f t="shared" si="215"/>
        <v>March</v>
      </c>
    </row>
    <row r="2295" spans="1:22" ht="45" x14ac:dyDescent="0.2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8005</v>
      </c>
      <c r="O2295">
        <f t="shared" si="210"/>
        <v>108.24</v>
      </c>
      <c r="P2295">
        <f t="shared" si="211"/>
        <v>34.07</v>
      </c>
      <c r="Q2295" t="s">
        <v>8325</v>
      </c>
      <c r="R2295" t="s">
        <v>8326</v>
      </c>
      <c r="S2295" s="11">
        <f t="shared" si="212"/>
        <v>41151.708321759259</v>
      </c>
      <c r="T2295" s="11">
        <f t="shared" si="213"/>
        <v>41177.165972222225</v>
      </c>
      <c r="U2295" t="str">
        <f t="shared" si="214"/>
        <v>2012</v>
      </c>
      <c r="V2295" t="str">
        <f t="shared" si="215"/>
        <v>August</v>
      </c>
    </row>
    <row r="2296" spans="1:22" ht="75" x14ac:dyDescent="0.2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8005</v>
      </c>
      <c r="O2296">
        <f t="shared" si="210"/>
        <v>146.08000000000001</v>
      </c>
      <c r="P2296">
        <f t="shared" si="211"/>
        <v>65.209999999999994</v>
      </c>
      <c r="Q2296" t="s">
        <v>8325</v>
      </c>
      <c r="R2296" t="s">
        <v>8326</v>
      </c>
      <c r="S2296" s="11">
        <f t="shared" si="212"/>
        <v>41264.72314814815</v>
      </c>
      <c r="T2296" s="11">
        <f t="shared" si="213"/>
        <v>41294.72314814815</v>
      </c>
      <c r="U2296" t="str">
        <f t="shared" si="214"/>
        <v>2012</v>
      </c>
      <c r="V2296" t="str">
        <f t="shared" si="215"/>
        <v>December</v>
      </c>
    </row>
    <row r="2297" spans="1:22" ht="75" x14ac:dyDescent="0.2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8005</v>
      </c>
      <c r="O2297">
        <f t="shared" si="210"/>
        <v>125.25</v>
      </c>
      <c r="P2297">
        <f t="shared" si="211"/>
        <v>44.21</v>
      </c>
      <c r="Q2297" t="s">
        <v>8325</v>
      </c>
      <c r="R2297" t="s">
        <v>8326</v>
      </c>
      <c r="S2297" s="11">
        <f t="shared" si="212"/>
        <v>41270.954351851848</v>
      </c>
      <c r="T2297" s="11">
        <f t="shared" si="213"/>
        <v>41300.954351851848</v>
      </c>
      <c r="U2297" t="str">
        <f t="shared" si="214"/>
        <v>2012</v>
      </c>
      <c r="V2297" t="str">
        <f t="shared" si="215"/>
        <v>December</v>
      </c>
    </row>
    <row r="2298" spans="1:22" ht="60" x14ac:dyDescent="0.2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8005</v>
      </c>
      <c r="O2298">
        <f t="shared" si="210"/>
        <v>149.07</v>
      </c>
      <c r="P2298">
        <f t="shared" si="211"/>
        <v>71.97</v>
      </c>
      <c r="Q2298" t="s">
        <v>8325</v>
      </c>
      <c r="R2298" t="s">
        <v>8326</v>
      </c>
      <c r="S2298" s="11">
        <f t="shared" si="212"/>
        <v>40927.731782407405</v>
      </c>
      <c r="T2298" s="11">
        <f t="shared" si="213"/>
        <v>40962.731782407405</v>
      </c>
      <c r="U2298" t="str">
        <f t="shared" si="214"/>
        <v>2012</v>
      </c>
      <c r="V2298" t="str">
        <f t="shared" si="215"/>
        <v>January</v>
      </c>
    </row>
    <row r="2299" spans="1:22" ht="45" x14ac:dyDescent="0.2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8005</v>
      </c>
      <c r="O2299">
        <f t="shared" si="210"/>
        <v>100.6</v>
      </c>
      <c r="P2299">
        <f t="shared" si="211"/>
        <v>52.95</v>
      </c>
      <c r="Q2299" t="s">
        <v>8325</v>
      </c>
      <c r="R2299" t="s">
        <v>8326</v>
      </c>
      <c r="S2299" s="11">
        <f t="shared" si="212"/>
        <v>40948.042233796295</v>
      </c>
      <c r="T2299" s="11">
        <f t="shared" si="213"/>
        <v>40982.165972222225</v>
      </c>
      <c r="U2299" t="str">
        <f t="shared" si="214"/>
        <v>2012</v>
      </c>
      <c r="V2299" t="str">
        <f t="shared" si="215"/>
        <v>February</v>
      </c>
    </row>
    <row r="2300" spans="1:22" ht="60" x14ac:dyDescent="0.2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8005</v>
      </c>
      <c r="O2300">
        <f t="shared" si="210"/>
        <v>105.07</v>
      </c>
      <c r="P2300">
        <f t="shared" si="211"/>
        <v>109.45</v>
      </c>
      <c r="Q2300" t="s">
        <v>8325</v>
      </c>
      <c r="R2300" t="s">
        <v>8326</v>
      </c>
      <c r="S2300" s="11">
        <f t="shared" si="212"/>
        <v>41694.84065972222</v>
      </c>
      <c r="T2300" s="11">
        <f t="shared" si="213"/>
        <v>41724.798993055556</v>
      </c>
      <c r="U2300" t="str">
        <f t="shared" si="214"/>
        <v>2014</v>
      </c>
      <c r="V2300" t="str">
        <f t="shared" si="215"/>
        <v>February</v>
      </c>
    </row>
    <row r="2301" spans="1:22" ht="60" x14ac:dyDescent="0.2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8005</v>
      </c>
      <c r="O2301">
        <f t="shared" si="210"/>
        <v>350.17</v>
      </c>
      <c r="P2301">
        <f t="shared" si="211"/>
        <v>75.040000000000006</v>
      </c>
      <c r="Q2301" t="s">
        <v>8325</v>
      </c>
      <c r="R2301" t="s">
        <v>8326</v>
      </c>
      <c r="S2301" s="11">
        <f t="shared" si="212"/>
        <v>40565.032511574071</v>
      </c>
      <c r="T2301" s="11">
        <f t="shared" si="213"/>
        <v>40580.032511574071</v>
      </c>
      <c r="U2301" t="str">
        <f t="shared" si="214"/>
        <v>2011</v>
      </c>
      <c r="V2301" t="str">
        <f t="shared" si="215"/>
        <v>January</v>
      </c>
    </row>
    <row r="2302" spans="1:22" ht="75" x14ac:dyDescent="0.2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8005</v>
      </c>
      <c r="O2302">
        <f t="shared" si="210"/>
        <v>101.25</v>
      </c>
      <c r="P2302">
        <f t="shared" si="211"/>
        <v>115.71</v>
      </c>
      <c r="Q2302" t="s">
        <v>8325</v>
      </c>
      <c r="R2302" t="s">
        <v>8326</v>
      </c>
      <c r="S2302" s="11">
        <f t="shared" si="212"/>
        <v>41074.727037037039</v>
      </c>
      <c r="T2302" s="11">
        <f t="shared" si="213"/>
        <v>41088.727037037039</v>
      </c>
      <c r="U2302" t="str">
        <f t="shared" si="214"/>
        <v>2012</v>
      </c>
      <c r="V2302" t="str">
        <f t="shared" si="215"/>
        <v>June</v>
      </c>
    </row>
    <row r="2303" spans="1:22" ht="45" x14ac:dyDescent="0.2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8008</v>
      </c>
      <c r="O2303">
        <f t="shared" si="210"/>
        <v>133.6</v>
      </c>
      <c r="P2303">
        <f t="shared" si="211"/>
        <v>31.66</v>
      </c>
      <c r="Q2303" t="s">
        <v>8325</v>
      </c>
      <c r="R2303" t="s">
        <v>8329</v>
      </c>
      <c r="S2303" s="11">
        <f t="shared" si="212"/>
        <v>41416.146944444445</v>
      </c>
      <c r="T2303" s="11">
        <f t="shared" si="213"/>
        <v>41446.146944444445</v>
      </c>
      <c r="U2303" t="str">
        <f t="shared" si="214"/>
        <v>2013</v>
      </c>
      <c r="V2303" t="str">
        <f t="shared" si="215"/>
        <v>May</v>
      </c>
    </row>
    <row r="2304" spans="1:22" ht="60" x14ac:dyDescent="0.2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8008</v>
      </c>
      <c r="O2304">
        <f t="shared" si="210"/>
        <v>170.65</v>
      </c>
      <c r="P2304">
        <f t="shared" si="211"/>
        <v>46.18</v>
      </c>
      <c r="Q2304" t="s">
        <v>8325</v>
      </c>
      <c r="R2304" t="s">
        <v>8329</v>
      </c>
      <c r="S2304" s="11">
        <f t="shared" si="212"/>
        <v>41605.868449074071</v>
      </c>
      <c r="T2304" s="11">
        <f t="shared" si="213"/>
        <v>41639.291666666664</v>
      </c>
      <c r="U2304" t="str">
        <f t="shared" si="214"/>
        <v>2013</v>
      </c>
      <c r="V2304" t="str">
        <f t="shared" si="215"/>
        <v>November</v>
      </c>
    </row>
    <row r="2305" spans="1:22" ht="75" x14ac:dyDescent="0.2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8008</v>
      </c>
      <c r="O2305">
        <f t="shared" si="210"/>
        <v>109.36</v>
      </c>
      <c r="P2305">
        <f t="shared" si="211"/>
        <v>68.48</v>
      </c>
      <c r="Q2305" t="s">
        <v>8325</v>
      </c>
      <c r="R2305" t="s">
        <v>8329</v>
      </c>
      <c r="S2305" s="11">
        <f t="shared" si="212"/>
        <v>40850.111064814817</v>
      </c>
      <c r="T2305" s="11">
        <f t="shared" si="213"/>
        <v>40890.152731481481</v>
      </c>
      <c r="U2305" t="str">
        <f t="shared" si="214"/>
        <v>2011</v>
      </c>
      <c r="V2305" t="str">
        <f t="shared" si="215"/>
        <v>November</v>
      </c>
    </row>
    <row r="2306" spans="1:22" ht="60" x14ac:dyDescent="0.2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8008</v>
      </c>
      <c r="O2306">
        <f t="shared" si="210"/>
        <v>100.7</v>
      </c>
      <c r="P2306">
        <f t="shared" si="211"/>
        <v>53.47</v>
      </c>
      <c r="Q2306" t="s">
        <v>8325</v>
      </c>
      <c r="R2306" t="s">
        <v>8329</v>
      </c>
      <c r="S2306" s="11">
        <f t="shared" si="212"/>
        <v>40502.815868055557</v>
      </c>
      <c r="T2306" s="11">
        <f t="shared" si="213"/>
        <v>40544.207638888889</v>
      </c>
      <c r="U2306" t="str">
        <f t="shared" si="214"/>
        <v>2010</v>
      </c>
      <c r="V2306" t="str">
        <f t="shared" si="215"/>
        <v>November</v>
      </c>
    </row>
    <row r="2307" spans="1:22" ht="75" x14ac:dyDescent="0.2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8008</v>
      </c>
      <c r="O2307">
        <f t="shared" ref="O2307:O2370" si="216">ROUND((E2307/D2307)*100,2)</f>
        <v>101.23</v>
      </c>
      <c r="P2307">
        <f t="shared" ref="P2307:P2370" si="217">IF(L2307&gt;0,ROUND(E2307/L2307,2),0)</f>
        <v>109.11</v>
      </c>
      <c r="Q2307" t="s">
        <v>8325</v>
      </c>
      <c r="R2307" t="s">
        <v>8329</v>
      </c>
      <c r="S2307" s="11">
        <f t="shared" ref="S2307:S2370" si="218">(((J2307/60)/60)/24)+DATE(1970,1,1)</f>
        <v>41834.695277777777</v>
      </c>
      <c r="T2307" s="11">
        <f t="shared" ref="T2307:T2370" si="219">(((I2307/60)/60)/24)+DATE(1970,1,1)</f>
        <v>41859.75</v>
      </c>
      <c r="U2307" t="str">
        <f t="shared" ref="U2307:U2370" si="220">TEXT(S2307,"yyyy")</f>
        <v>2014</v>
      </c>
      <c r="V2307" t="str">
        <f t="shared" ref="V2307:V2370" si="221">TEXT(S2307,"mmmm")</f>
        <v>July</v>
      </c>
    </row>
    <row r="2308" spans="1:22" ht="75" x14ac:dyDescent="0.2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8008</v>
      </c>
      <c r="O2308">
        <f t="shared" si="216"/>
        <v>106.76</v>
      </c>
      <c r="P2308">
        <f t="shared" si="217"/>
        <v>51.19</v>
      </c>
      <c r="Q2308" t="s">
        <v>8325</v>
      </c>
      <c r="R2308" t="s">
        <v>8329</v>
      </c>
      <c r="S2308" s="11">
        <f t="shared" si="218"/>
        <v>40948.16815972222</v>
      </c>
      <c r="T2308" s="11">
        <f t="shared" si="219"/>
        <v>40978.16815972222</v>
      </c>
      <c r="U2308" t="str">
        <f t="shared" si="220"/>
        <v>2012</v>
      </c>
      <c r="V2308" t="str">
        <f t="shared" si="221"/>
        <v>February</v>
      </c>
    </row>
    <row r="2309" spans="1:22" ht="60" x14ac:dyDescent="0.2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8008</v>
      </c>
      <c r="O2309">
        <f t="shared" si="216"/>
        <v>106.66</v>
      </c>
      <c r="P2309">
        <f t="shared" si="217"/>
        <v>27.94</v>
      </c>
      <c r="Q2309" t="s">
        <v>8325</v>
      </c>
      <c r="R2309" t="s">
        <v>8329</v>
      </c>
      <c r="S2309" s="11">
        <f t="shared" si="218"/>
        <v>41004.802465277775</v>
      </c>
      <c r="T2309" s="11">
        <f t="shared" si="219"/>
        <v>41034.802407407406</v>
      </c>
      <c r="U2309" t="str">
        <f t="shared" si="220"/>
        <v>2012</v>
      </c>
      <c r="V2309" t="str">
        <f t="shared" si="221"/>
        <v>April</v>
      </c>
    </row>
    <row r="2310" spans="1:22" ht="75" x14ac:dyDescent="0.2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8008</v>
      </c>
      <c r="O2310">
        <f t="shared" si="216"/>
        <v>101.31</v>
      </c>
      <c r="P2310">
        <f t="shared" si="217"/>
        <v>82.5</v>
      </c>
      <c r="Q2310" t="s">
        <v>8325</v>
      </c>
      <c r="R2310" t="s">
        <v>8329</v>
      </c>
      <c r="S2310" s="11">
        <f t="shared" si="218"/>
        <v>41851.962916666671</v>
      </c>
      <c r="T2310" s="11">
        <f t="shared" si="219"/>
        <v>41880.041666666664</v>
      </c>
      <c r="U2310" t="str">
        <f t="shared" si="220"/>
        <v>2014</v>
      </c>
      <c r="V2310" t="str">
        <f t="shared" si="221"/>
        <v>July</v>
      </c>
    </row>
    <row r="2311" spans="1:22" ht="60" x14ac:dyDescent="0.2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8008</v>
      </c>
      <c r="O2311">
        <f t="shared" si="216"/>
        <v>106.67</v>
      </c>
      <c r="P2311">
        <f t="shared" si="217"/>
        <v>59.82</v>
      </c>
      <c r="Q2311" t="s">
        <v>8325</v>
      </c>
      <c r="R2311" t="s">
        <v>8329</v>
      </c>
      <c r="S2311" s="11">
        <f t="shared" si="218"/>
        <v>41307.987696759257</v>
      </c>
      <c r="T2311" s="11">
        <f t="shared" si="219"/>
        <v>41342.987696759257</v>
      </c>
      <c r="U2311" t="str">
        <f t="shared" si="220"/>
        <v>2013</v>
      </c>
      <c r="V2311" t="str">
        <f t="shared" si="221"/>
        <v>February</v>
      </c>
    </row>
    <row r="2312" spans="1:22" ht="75" x14ac:dyDescent="0.2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8008</v>
      </c>
      <c r="O2312">
        <f t="shared" si="216"/>
        <v>428.84</v>
      </c>
      <c r="P2312">
        <f t="shared" si="217"/>
        <v>64.819999999999993</v>
      </c>
      <c r="Q2312" t="s">
        <v>8325</v>
      </c>
      <c r="R2312" t="s">
        <v>8329</v>
      </c>
      <c r="S2312" s="11">
        <f t="shared" si="218"/>
        <v>41324.79415509259</v>
      </c>
      <c r="T2312" s="11">
        <f t="shared" si="219"/>
        <v>41354.752488425926</v>
      </c>
      <c r="U2312" t="str">
        <f t="shared" si="220"/>
        <v>2013</v>
      </c>
      <c r="V2312" t="str">
        <f t="shared" si="221"/>
        <v>February</v>
      </c>
    </row>
    <row r="2313" spans="1:22" ht="60" x14ac:dyDescent="0.2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8008</v>
      </c>
      <c r="O2313">
        <f t="shared" si="216"/>
        <v>104.11</v>
      </c>
      <c r="P2313">
        <f t="shared" si="217"/>
        <v>90.1</v>
      </c>
      <c r="Q2313" t="s">
        <v>8325</v>
      </c>
      <c r="R2313" t="s">
        <v>8329</v>
      </c>
      <c r="S2313" s="11">
        <f t="shared" si="218"/>
        <v>41736.004502314812</v>
      </c>
      <c r="T2313" s="11">
        <f t="shared" si="219"/>
        <v>41766.004502314812</v>
      </c>
      <c r="U2313" t="str">
        <f t="shared" si="220"/>
        <v>2014</v>
      </c>
      <c r="V2313" t="str">
        <f t="shared" si="221"/>
        <v>April</v>
      </c>
    </row>
    <row r="2314" spans="1:22" ht="60" x14ac:dyDescent="0.2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8008</v>
      </c>
      <c r="O2314">
        <f t="shared" si="216"/>
        <v>107.87</v>
      </c>
      <c r="P2314">
        <f t="shared" si="217"/>
        <v>40.96</v>
      </c>
      <c r="Q2314" t="s">
        <v>8325</v>
      </c>
      <c r="R2314" t="s">
        <v>8329</v>
      </c>
      <c r="S2314" s="11">
        <f t="shared" si="218"/>
        <v>41716.632847222223</v>
      </c>
      <c r="T2314" s="11">
        <f t="shared" si="219"/>
        <v>41747.958333333336</v>
      </c>
      <c r="U2314" t="str">
        <f t="shared" si="220"/>
        <v>2014</v>
      </c>
      <c r="V2314" t="str">
        <f t="shared" si="221"/>
        <v>March</v>
      </c>
    </row>
    <row r="2315" spans="1:22" ht="45" x14ac:dyDescent="0.2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8008</v>
      </c>
      <c r="O2315">
        <f t="shared" si="216"/>
        <v>175.84</v>
      </c>
      <c r="P2315">
        <f t="shared" si="217"/>
        <v>56</v>
      </c>
      <c r="Q2315" t="s">
        <v>8325</v>
      </c>
      <c r="R2315" t="s">
        <v>8329</v>
      </c>
      <c r="S2315" s="11">
        <f t="shared" si="218"/>
        <v>41002.958634259259</v>
      </c>
      <c r="T2315" s="11">
        <f t="shared" si="219"/>
        <v>41032.958634259259</v>
      </c>
      <c r="U2315" t="str">
        <f t="shared" si="220"/>
        <v>2012</v>
      </c>
      <c r="V2315" t="str">
        <f t="shared" si="221"/>
        <v>April</v>
      </c>
    </row>
    <row r="2316" spans="1:22" ht="75" x14ac:dyDescent="0.2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8008</v>
      </c>
      <c r="O2316">
        <f t="shared" si="216"/>
        <v>156.97</v>
      </c>
      <c r="P2316">
        <f t="shared" si="217"/>
        <v>37.67</v>
      </c>
      <c r="Q2316" t="s">
        <v>8325</v>
      </c>
      <c r="R2316" t="s">
        <v>8329</v>
      </c>
      <c r="S2316" s="11">
        <f t="shared" si="218"/>
        <v>41037.551585648151</v>
      </c>
      <c r="T2316" s="11">
        <f t="shared" si="219"/>
        <v>41067.551585648151</v>
      </c>
      <c r="U2316" t="str">
        <f t="shared" si="220"/>
        <v>2012</v>
      </c>
      <c r="V2316" t="str">
        <f t="shared" si="221"/>
        <v>May</v>
      </c>
    </row>
    <row r="2317" spans="1:22" ht="60" x14ac:dyDescent="0.2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8008</v>
      </c>
      <c r="O2317">
        <f t="shared" si="216"/>
        <v>102.6</v>
      </c>
      <c r="P2317">
        <f t="shared" si="217"/>
        <v>40.08</v>
      </c>
      <c r="Q2317" t="s">
        <v>8325</v>
      </c>
      <c r="R2317" t="s">
        <v>8329</v>
      </c>
      <c r="S2317" s="11">
        <f t="shared" si="218"/>
        <v>41004.72619212963</v>
      </c>
      <c r="T2317" s="11">
        <f t="shared" si="219"/>
        <v>41034.72619212963</v>
      </c>
      <c r="U2317" t="str">
        <f t="shared" si="220"/>
        <v>2012</v>
      </c>
      <c r="V2317" t="str">
        <f t="shared" si="221"/>
        <v>April</v>
      </c>
    </row>
    <row r="2318" spans="1:22" ht="90" x14ac:dyDescent="0.2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8008</v>
      </c>
      <c r="O2318">
        <f t="shared" si="216"/>
        <v>104.04</v>
      </c>
      <c r="P2318">
        <f t="shared" si="217"/>
        <v>78.03</v>
      </c>
      <c r="Q2318" t="s">
        <v>8325</v>
      </c>
      <c r="R2318" t="s">
        <v>8329</v>
      </c>
      <c r="S2318" s="11">
        <f t="shared" si="218"/>
        <v>40079.725115740745</v>
      </c>
      <c r="T2318" s="11">
        <f t="shared" si="219"/>
        <v>40156.76666666667</v>
      </c>
      <c r="U2318" t="str">
        <f t="shared" si="220"/>
        <v>2009</v>
      </c>
      <c r="V2318" t="str">
        <f t="shared" si="221"/>
        <v>September</v>
      </c>
    </row>
    <row r="2319" spans="1:22" ht="60" x14ac:dyDescent="0.2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8008</v>
      </c>
      <c r="O2319">
        <f t="shared" si="216"/>
        <v>104</v>
      </c>
      <c r="P2319">
        <f t="shared" si="217"/>
        <v>18.91</v>
      </c>
      <c r="Q2319" t="s">
        <v>8325</v>
      </c>
      <c r="R2319" t="s">
        <v>8329</v>
      </c>
      <c r="S2319" s="11">
        <f t="shared" si="218"/>
        <v>40192.542233796295</v>
      </c>
      <c r="T2319" s="11">
        <f t="shared" si="219"/>
        <v>40224.208333333336</v>
      </c>
      <c r="U2319" t="str">
        <f t="shared" si="220"/>
        <v>2010</v>
      </c>
      <c r="V2319" t="str">
        <f t="shared" si="221"/>
        <v>January</v>
      </c>
    </row>
    <row r="2320" spans="1:22" ht="75" x14ac:dyDescent="0.2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8008</v>
      </c>
      <c r="O2320">
        <f t="shared" si="216"/>
        <v>121.06</v>
      </c>
      <c r="P2320">
        <f t="shared" si="217"/>
        <v>37.130000000000003</v>
      </c>
      <c r="Q2320" t="s">
        <v>8325</v>
      </c>
      <c r="R2320" t="s">
        <v>8329</v>
      </c>
      <c r="S2320" s="11">
        <f t="shared" si="218"/>
        <v>40050.643680555557</v>
      </c>
      <c r="T2320" s="11">
        <f t="shared" si="219"/>
        <v>40082.165972222225</v>
      </c>
      <c r="U2320" t="str">
        <f t="shared" si="220"/>
        <v>2009</v>
      </c>
      <c r="V2320" t="str">
        <f t="shared" si="221"/>
        <v>August</v>
      </c>
    </row>
    <row r="2321" spans="1:22" ht="75" x14ac:dyDescent="0.2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8008</v>
      </c>
      <c r="O2321">
        <f t="shared" si="216"/>
        <v>107.7</v>
      </c>
      <c r="P2321">
        <f t="shared" si="217"/>
        <v>41.96</v>
      </c>
      <c r="Q2321" t="s">
        <v>8325</v>
      </c>
      <c r="R2321" t="s">
        <v>8329</v>
      </c>
      <c r="S2321" s="11">
        <f t="shared" si="218"/>
        <v>41593.082002314812</v>
      </c>
      <c r="T2321" s="11">
        <f t="shared" si="219"/>
        <v>41623.082002314812</v>
      </c>
      <c r="U2321" t="str">
        <f t="shared" si="220"/>
        <v>2013</v>
      </c>
      <c r="V2321" t="str">
        <f t="shared" si="221"/>
        <v>November</v>
      </c>
    </row>
    <row r="2322" spans="1:22" ht="75" x14ac:dyDescent="0.2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8008</v>
      </c>
      <c r="O2322">
        <f t="shared" si="216"/>
        <v>108.66</v>
      </c>
      <c r="P2322">
        <f t="shared" si="217"/>
        <v>61.04</v>
      </c>
      <c r="Q2322" t="s">
        <v>8325</v>
      </c>
      <c r="R2322" t="s">
        <v>8329</v>
      </c>
      <c r="S2322" s="11">
        <f t="shared" si="218"/>
        <v>41696.817129629628</v>
      </c>
      <c r="T2322" s="11">
        <f t="shared" si="219"/>
        <v>41731.775462962964</v>
      </c>
      <c r="U2322" t="str">
        <f t="shared" si="220"/>
        <v>2014</v>
      </c>
      <c r="V2322" t="str">
        <f t="shared" si="221"/>
        <v>February</v>
      </c>
    </row>
    <row r="2323" spans="1:22" ht="75" x14ac:dyDescent="0.2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8027</v>
      </c>
      <c r="O2323">
        <f t="shared" si="216"/>
        <v>39.119999999999997</v>
      </c>
      <c r="P2323">
        <f t="shared" si="217"/>
        <v>64.53</v>
      </c>
      <c r="Q2323" t="s">
        <v>8336</v>
      </c>
      <c r="R2323" t="s">
        <v>8352</v>
      </c>
      <c r="S2323" s="11">
        <f t="shared" si="218"/>
        <v>42799.260428240741</v>
      </c>
      <c r="T2323" s="11">
        <f t="shared" si="219"/>
        <v>42829.21876157407</v>
      </c>
      <c r="U2323" t="str">
        <f t="shared" si="220"/>
        <v>2017</v>
      </c>
      <c r="V2323" t="str">
        <f t="shared" si="221"/>
        <v>March</v>
      </c>
    </row>
    <row r="2324" spans="1:22" ht="75" x14ac:dyDescent="0.2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8027</v>
      </c>
      <c r="O2324">
        <f t="shared" si="216"/>
        <v>3.15</v>
      </c>
      <c r="P2324">
        <f t="shared" si="217"/>
        <v>21.25</v>
      </c>
      <c r="Q2324" t="s">
        <v>8336</v>
      </c>
      <c r="R2324" t="s">
        <v>8352</v>
      </c>
      <c r="S2324" s="11">
        <f t="shared" si="218"/>
        <v>42804.895474537043</v>
      </c>
      <c r="T2324" s="11">
        <f t="shared" si="219"/>
        <v>42834.853807870371</v>
      </c>
      <c r="U2324" t="str">
        <f t="shared" si="220"/>
        <v>2017</v>
      </c>
      <c r="V2324" t="str">
        <f t="shared" si="221"/>
        <v>March</v>
      </c>
    </row>
    <row r="2325" spans="1:22" ht="60" x14ac:dyDescent="0.2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8027</v>
      </c>
      <c r="O2325">
        <f t="shared" si="216"/>
        <v>48</v>
      </c>
      <c r="P2325">
        <f t="shared" si="217"/>
        <v>30</v>
      </c>
      <c r="Q2325" t="s">
        <v>8336</v>
      </c>
      <c r="R2325" t="s">
        <v>8352</v>
      </c>
      <c r="S2325" s="11">
        <f t="shared" si="218"/>
        <v>42807.755173611105</v>
      </c>
      <c r="T2325" s="11">
        <f t="shared" si="219"/>
        <v>42814.755173611105</v>
      </c>
      <c r="U2325" t="str">
        <f t="shared" si="220"/>
        <v>2017</v>
      </c>
      <c r="V2325" t="str">
        <f t="shared" si="221"/>
        <v>March</v>
      </c>
    </row>
    <row r="2326" spans="1:22" ht="45" x14ac:dyDescent="0.2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8027</v>
      </c>
      <c r="O2326">
        <f t="shared" si="216"/>
        <v>20.73</v>
      </c>
      <c r="P2326">
        <f t="shared" si="217"/>
        <v>25.49</v>
      </c>
      <c r="Q2326" t="s">
        <v>8336</v>
      </c>
      <c r="R2326" t="s">
        <v>8352</v>
      </c>
      <c r="S2326" s="11">
        <f t="shared" si="218"/>
        <v>42790.885243055556</v>
      </c>
      <c r="T2326" s="11">
        <f t="shared" si="219"/>
        <v>42820.843576388885</v>
      </c>
      <c r="U2326" t="str">
        <f t="shared" si="220"/>
        <v>2017</v>
      </c>
      <c r="V2326" t="str">
        <f t="shared" si="221"/>
        <v>February</v>
      </c>
    </row>
    <row r="2327" spans="1:22" ht="75" x14ac:dyDescent="0.2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8027</v>
      </c>
      <c r="O2327">
        <f t="shared" si="216"/>
        <v>8</v>
      </c>
      <c r="P2327">
        <f t="shared" si="217"/>
        <v>11.43</v>
      </c>
      <c r="Q2327" t="s">
        <v>8336</v>
      </c>
      <c r="R2327" t="s">
        <v>8352</v>
      </c>
      <c r="S2327" s="11">
        <f t="shared" si="218"/>
        <v>42794.022349537037</v>
      </c>
      <c r="T2327" s="11">
        <f t="shared" si="219"/>
        <v>42823.980682870373</v>
      </c>
      <c r="U2327" t="str">
        <f t="shared" si="220"/>
        <v>2017</v>
      </c>
      <c r="V2327" t="str">
        <f t="shared" si="221"/>
        <v>February</v>
      </c>
    </row>
    <row r="2328" spans="1:22" ht="75" x14ac:dyDescent="0.2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8027</v>
      </c>
      <c r="O2328">
        <f t="shared" si="216"/>
        <v>0.72</v>
      </c>
      <c r="P2328">
        <f t="shared" si="217"/>
        <v>108</v>
      </c>
      <c r="Q2328" t="s">
        <v>8336</v>
      </c>
      <c r="R2328" t="s">
        <v>8352</v>
      </c>
      <c r="S2328" s="11">
        <f t="shared" si="218"/>
        <v>42804.034120370372</v>
      </c>
      <c r="T2328" s="11">
        <f t="shared" si="219"/>
        <v>42855.708333333328</v>
      </c>
      <c r="U2328" t="str">
        <f t="shared" si="220"/>
        <v>2017</v>
      </c>
      <c r="V2328" t="str">
        <f t="shared" si="221"/>
        <v>March</v>
      </c>
    </row>
    <row r="2329" spans="1:22" ht="60" x14ac:dyDescent="0.2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8027</v>
      </c>
      <c r="O2329">
        <f t="shared" si="216"/>
        <v>526.09</v>
      </c>
      <c r="P2329">
        <f t="shared" si="217"/>
        <v>54.88</v>
      </c>
      <c r="Q2329" t="s">
        <v>8336</v>
      </c>
      <c r="R2329" t="s">
        <v>8352</v>
      </c>
      <c r="S2329" s="11">
        <f t="shared" si="218"/>
        <v>41842.917129629634</v>
      </c>
      <c r="T2329" s="11">
        <f t="shared" si="219"/>
        <v>41877.917129629634</v>
      </c>
      <c r="U2329" t="str">
        <f t="shared" si="220"/>
        <v>2014</v>
      </c>
      <c r="V2329" t="str">
        <f t="shared" si="221"/>
        <v>July</v>
      </c>
    </row>
    <row r="2330" spans="1:22" ht="75" x14ac:dyDescent="0.2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8027</v>
      </c>
      <c r="O2330">
        <f t="shared" si="216"/>
        <v>254.45</v>
      </c>
      <c r="P2330">
        <f t="shared" si="217"/>
        <v>47.38</v>
      </c>
      <c r="Q2330" t="s">
        <v>8336</v>
      </c>
      <c r="R2330" t="s">
        <v>8352</v>
      </c>
      <c r="S2330" s="11">
        <f t="shared" si="218"/>
        <v>42139.781678240746</v>
      </c>
      <c r="T2330" s="11">
        <f t="shared" si="219"/>
        <v>42169.781678240746</v>
      </c>
      <c r="U2330" t="str">
        <f t="shared" si="220"/>
        <v>2015</v>
      </c>
      <c r="V2330" t="str">
        <f t="shared" si="221"/>
        <v>May</v>
      </c>
    </row>
    <row r="2331" spans="1:22" ht="60" x14ac:dyDescent="0.2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8027</v>
      </c>
      <c r="O2331">
        <f t="shared" si="216"/>
        <v>105.92</v>
      </c>
      <c r="P2331">
        <f t="shared" si="217"/>
        <v>211.84</v>
      </c>
      <c r="Q2331" t="s">
        <v>8336</v>
      </c>
      <c r="R2331" t="s">
        <v>8352</v>
      </c>
      <c r="S2331" s="11">
        <f t="shared" si="218"/>
        <v>41807.624374999999</v>
      </c>
      <c r="T2331" s="11">
        <f t="shared" si="219"/>
        <v>41837.624374999999</v>
      </c>
      <c r="U2331" t="str">
        <f t="shared" si="220"/>
        <v>2014</v>
      </c>
      <c r="V2331" t="str">
        <f t="shared" si="221"/>
        <v>June</v>
      </c>
    </row>
    <row r="2332" spans="1:22" ht="75" x14ac:dyDescent="0.2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8027</v>
      </c>
      <c r="O2332">
        <f t="shared" si="216"/>
        <v>102.42</v>
      </c>
      <c r="P2332">
        <f t="shared" si="217"/>
        <v>219.93</v>
      </c>
      <c r="Q2332" t="s">
        <v>8336</v>
      </c>
      <c r="R2332" t="s">
        <v>8352</v>
      </c>
      <c r="S2332" s="11">
        <f t="shared" si="218"/>
        <v>42332.89980324074</v>
      </c>
      <c r="T2332" s="11">
        <f t="shared" si="219"/>
        <v>42363</v>
      </c>
      <c r="U2332" t="str">
        <f t="shared" si="220"/>
        <v>2015</v>
      </c>
      <c r="V2332" t="str">
        <f t="shared" si="221"/>
        <v>November</v>
      </c>
    </row>
    <row r="2333" spans="1:22" ht="60" x14ac:dyDescent="0.2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8027</v>
      </c>
      <c r="O2333">
        <f t="shared" si="216"/>
        <v>144.31</v>
      </c>
      <c r="P2333">
        <f t="shared" si="217"/>
        <v>40.799999999999997</v>
      </c>
      <c r="Q2333" t="s">
        <v>8336</v>
      </c>
      <c r="R2333" t="s">
        <v>8352</v>
      </c>
      <c r="S2333" s="11">
        <f t="shared" si="218"/>
        <v>41839.005671296298</v>
      </c>
      <c r="T2333" s="11">
        <f t="shared" si="219"/>
        <v>41869.005671296298</v>
      </c>
      <c r="U2333" t="str">
        <f t="shared" si="220"/>
        <v>2014</v>
      </c>
      <c r="V2333" t="str">
        <f t="shared" si="221"/>
        <v>July</v>
      </c>
    </row>
    <row r="2334" spans="1:22" ht="75" x14ac:dyDescent="0.2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8027</v>
      </c>
      <c r="O2334">
        <f t="shared" si="216"/>
        <v>106.31</v>
      </c>
      <c r="P2334">
        <f t="shared" si="217"/>
        <v>75.5</v>
      </c>
      <c r="Q2334" t="s">
        <v>8336</v>
      </c>
      <c r="R2334" t="s">
        <v>8352</v>
      </c>
      <c r="S2334" s="11">
        <f t="shared" si="218"/>
        <v>42011.628136574072</v>
      </c>
      <c r="T2334" s="11">
        <f t="shared" si="219"/>
        <v>42041.628136574072</v>
      </c>
      <c r="U2334" t="str">
        <f t="shared" si="220"/>
        <v>2015</v>
      </c>
      <c r="V2334" t="str">
        <f t="shared" si="221"/>
        <v>January</v>
      </c>
    </row>
    <row r="2335" spans="1:22" ht="75" x14ac:dyDescent="0.2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8027</v>
      </c>
      <c r="O2335">
        <f t="shared" si="216"/>
        <v>212.17</v>
      </c>
      <c r="P2335">
        <f t="shared" si="217"/>
        <v>13.54</v>
      </c>
      <c r="Q2335" t="s">
        <v>8336</v>
      </c>
      <c r="R2335" t="s">
        <v>8352</v>
      </c>
      <c r="S2335" s="11">
        <f t="shared" si="218"/>
        <v>41767.650347222225</v>
      </c>
      <c r="T2335" s="11">
        <f t="shared" si="219"/>
        <v>41788.743055555555</v>
      </c>
      <c r="U2335" t="str">
        <f t="shared" si="220"/>
        <v>2014</v>
      </c>
      <c r="V2335" t="str">
        <f t="shared" si="221"/>
        <v>May</v>
      </c>
    </row>
    <row r="2336" spans="1:22" ht="60" x14ac:dyDescent="0.2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8027</v>
      </c>
      <c r="O2336">
        <f t="shared" si="216"/>
        <v>101.95</v>
      </c>
      <c r="P2336">
        <f t="shared" si="217"/>
        <v>60.87</v>
      </c>
      <c r="Q2336" t="s">
        <v>8336</v>
      </c>
      <c r="R2336" t="s">
        <v>8352</v>
      </c>
      <c r="S2336" s="11">
        <f t="shared" si="218"/>
        <v>41918.670115740737</v>
      </c>
      <c r="T2336" s="11">
        <f t="shared" si="219"/>
        <v>41948.731944444444</v>
      </c>
      <c r="U2336" t="str">
        <f t="shared" si="220"/>
        <v>2014</v>
      </c>
      <c r="V2336" t="str">
        <f t="shared" si="221"/>
        <v>October</v>
      </c>
    </row>
    <row r="2337" spans="1:22" ht="75" x14ac:dyDescent="0.2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8027</v>
      </c>
      <c r="O2337">
        <f t="shared" si="216"/>
        <v>102.27</v>
      </c>
      <c r="P2337">
        <f t="shared" si="217"/>
        <v>115.69</v>
      </c>
      <c r="Q2337" t="s">
        <v>8336</v>
      </c>
      <c r="R2337" t="s">
        <v>8352</v>
      </c>
      <c r="S2337" s="11">
        <f t="shared" si="218"/>
        <v>41771.572256944448</v>
      </c>
      <c r="T2337" s="11">
        <f t="shared" si="219"/>
        <v>41801.572256944448</v>
      </c>
      <c r="U2337" t="str">
        <f t="shared" si="220"/>
        <v>2014</v>
      </c>
      <c r="V2337" t="str">
        <f t="shared" si="221"/>
        <v>May</v>
      </c>
    </row>
    <row r="2338" spans="1:22" ht="60" x14ac:dyDescent="0.2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8027</v>
      </c>
      <c r="O2338">
        <f t="shared" si="216"/>
        <v>520.73</v>
      </c>
      <c r="P2338">
        <f t="shared" si="217"/>
        <v>48.1</v>
      </c>
      <c r="Q2338" t="s">
        <v>8336</v>
      </c>
      <c r="R2338" t="s">
        <v>8352</v>
      </c>
      <c r="S2338" s="11">
        <f t="shared" si="218"/>
        <v>41666.924710648149</v>
      </c>
      <c r="T2338" s="11">
        <f t="shared" si="219"/>
        <v>41706.924710648149</v>
      </c>
      <c r="U2338" t="str">
        <f t="shared" si="220"/>
        <v>2014</v>
      </c>
      <c r="V2338" t="str">
        <f t="shared" si="221"/>
        <v>January</v>
      </c>
    </row>
    <row r="2339" spans="1:22" ht="45" x14ac:dyDescent="0.2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8027</v>
      </c>
      <c r="O2339">
        <f t="shared" si="216"/>
        <v>110.66</v>
      </c>
      <c r="P2339">
        <f t="shared" si="217"/>
        <v>74.180000000000007</v>
      </c>
      <c r="Q2339" t="s">
        <v>8336</v>
      </c>
      <c r="R2339" t="s">
        <v>8352</v>
      </c>
      <c r="S2339" s="11">
        <f t="shared" si="218"/>
        <v>41786.640543981484</v>
      </c>
      <c r="T2339" s="11">
        <f t="shared" si="219"/>
        <v>41816.640543981484</v>
      </c>
      <c r="U2339" t="str">
        <f t="shared" si="220"/>
        <v>2014</v>
      </c>
      <c r="V2339" t="str">
        <f t="shared" si="221"/>
        <v>May</v>
      </c>
    </row>
    <row r="2340" spans="1:22" ht="75" x14ac:dyDescent="0.2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8027</v>
      </c>
      <c r="O2340">
        <f t="shared" si="216"/>
        <v>101.14</v>
      </c>
      <c r="P2340">
        <f t="shared" si="217"/>
        <v>123.35</v>
      </c>
      <c r="Q2340" t="s">
        <v>8336</v>
      </c>
      <c r="R2340" t="s">
        <v>8352</v>
      </c>
      <c r="S2340" s="11">
        <f t="shared" si="218"/>
        <v>41789.896805555552</v>
      </c>
      <c r="T2340" s="11">
        <f t="shared" si="219"/>
        <v>41819.896805555552</v>
      </c>
      <c r="U2340" t="str">
        <f t="shared" si="220"/>
        <v>2014</v>
      </c>
      <c r="V2340" t="str">
        <f t="shared" si="221"/>
        <v>May</v>
      </c>
    </row>
    <row r="2341" spans="1:22" ht="75" x14ac:dyDescent="0.2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8027</v>
      </c>
      <c r="O2341">
        <f t="shared" si="216"/>
        <v>294.20999999999998</v>
      </c>
      <c r="P2341">
        <f t="shared" si="217"/>
        <v>66.62</v>
      </c>
      <c r="Q2341" t="s">
        <v>8336</v>
      </c>
      <c r="R2341" t="s">
        <v>8352</v>
      </c>
      <c r="S2341" s="11">
        <f t="shared" si="218"/>
        <v>42692.79987268518</v>
      </c>
      <c r="T2341" s="11">
        <f t="shared" si="219"/>
        <v>42723.332638888889</v>
      </c>
      <c r="U2341" t="str">
        <f t="shared" si="220"/>
        <v>2016</v>
      </c>
      <c r="V2341" t="str">
        <f t="shared" si="221"/>
        <v>November</v>
      </c>
    </row>
    <row r="2342" spans="1:22" ht="60" x14ac:dyDescent="0.2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8027</v>
      </c>
      <c r="O2342">
        <f t="shared" si="216"/>
        <v>105.78</v>
      </c>
      <c r="P2342">
        <f t="shared" si="217"/>
        <v>104.99</v>
      </c>
      <c r="Q2342" t="s">
        <v>8336</v>
      </c>
      <c r="R2342" t="s">
        <v>8352</v>
      </c>
      <c r="S2342" s="11">
        <f t="shared" si="218"/>
        <v>42643.642800925925</v>
      </c>
      <c r="T2342" s="11">
        <f t="shared" si="219"/>
        <v>42673.642800925925</v>
      </c>
      <c r="U2342" t="str">
        <f t="shared" si="220"/>
        <v>2016</v>
      </c>
      <c r="V2342" t="str">
        <f t="shared" si="221"/>
        <v>September</v>
      </c>
    </row>
    <row r="2343" spans="1:22" ht="60" x14ac:dyDescent="0.2">
      <c r="A2343">
        <v>2341</v>
      </c>
      <c r="B2343" s="3" t="s">
        <v>8196</v>
      </c>
      <c r="C2343" s="3" t="s">
        <v>6181</v>
      </c>
      <c r="D2343">
        <v>5000</v>
      </c>
      <c r="E2343">
        <v>0</v>
      </c>
      <c r="F2343" t="s">
        <v>8036</v>
      </c>
      <c r="G2343" t="s">
        <v>7953</v>
      </c>
      <c r="H2343" t="s">
        <v>7975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8001</v>
      </c>
      <c r="O2343">
        <f t="shared" si="216"/>
        <v>0</v>
      </c>
      <c r="P2343">
        <f t="shared" si="217"/>
        <v>0</v>
      </c>
      <c r="Q2343" t="s">
        <v>8319</v>
      </c>
      <c r="R2343" t="s">
        <v>8320</v>
      </c>
      <c r="S2343" s="11">
        <f t="shared" si="218"/>
        <v>42167.813703703709</v>
      </c>
      <c r="T2343" s="11">
        <f t="shared" si="219"/>
        <v>42197.813703703709</v>
      </c>
      <c r="U2343" t="str">
        <f t="shared" si="220"/>
        <v>2015</v>
      </c>
      <c r="V2343" t="str">
        <f t="shared" si="221"/>
        <v>June</v>
      </c>
    </row>
    <row r="2344" spans="1:22" ht="75" x14ac:dyDescent="0.2">
      <c r="A2344">
        <v>2342</v>
      </c>
      <c r="B2344" s="3" t="s">
        <v>8197</v>
      </c>
      <c r="C2344" s="3" t="s">
        <v>6182</v>
      </c>
      <c r="D2344">
        <v>5500</v>
      </c>
      <c r="E2344">
        <v>0</v>
      </c>
      <c r="F2344" t="s">
        <v>8036</v>
      </c>
      <c r="G2344" t="s">
        <v>7953</v>
      </c>
      <c r="H2344" t="s">
        <v>7975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8001</v>
      </c>
      <c r="O2344">
        <f t="shared" si="216"/>
        <v>0</v>
      </c>
      <c r="P2344">
        <f t="shared" si="217"/>
        <v>0</v>
      </c>
      <c r="Q2344" t="s">
        <v>8319</v>
      </c>
      <c r="R2344" t="s">
        <v>8320</v>
      </c>
      <c r="S2344" s="11">
        <f t="shared" si="218"/>
        <v>41897.702199074076</v>
      </c>
      <c r="T2344" s="11">
        <f t="shared" si="219"/>
        <v>41918.208333333336</v>
      </c>
      <c r="U2344" t="str">
        <f t="shared" si="220"/>
        <v>2014</v>
      </c>
      <c r="V2344" t="str">
        <f t="shared" si="221"/>
        <v>September</v>
      </c>
    </row>
    <row r="2345" spans="1:22" ht="75" x14ac:dyDescent="0.2">
      <c r="A2345">
        <v>2343</v>
      </c>
      <c r="B2345" s="3" t="s">
        <v>8198</v>
      </c>
      <c r="C2345" s="3" t="s">
        <v>6183</v>
      </c>
      <c r="D2345">
        <v>10000</v>
      </c>
      <c r="E2345">
        <v>300</v>
      </c>
      <c r="F2345" t="s">
        <v>8036</v>
      </c>
      <c r="G2345" t="s">
        <v>7953</v>
      </c>
      <c r="H2345" t="s">
        <v>7975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8001</v>
      </c>
      <c r="O2345">
        <f t="shared" si="216"/>
        <v>3</v>
      </c>
      <c r="P2345">
        <f t="shared" si="217"/>
        <v>300</v>
      </c>
      <c r="Q2345" t="s">
        <v>8319</v>
      </c>
      <c r="R2345" t="s">
        <v>8320</v>
      </c>
      <c r="S2345" s="11">
        <f t="shared" si="218"/>
        <v>42327.825289351851</v>
      </c>
      <c r="T2345" s="11">
        <f t="shared" si="219"/>
        <v>42377.82430555555</v>
      </c>
      <c r="U2345" t="str">
        <f t="shared" si="220"/>
        <v>2015</v>
      </c>
      <c r="V2345" t="str">
        <f t="shared" si="221"/>
        <v>November</v>
      </c>
    </row>
    <row r="2346" spans="1:22" ht="90" x14ac:dyDescent="0.2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8036</v>
      </c>
      <c r="G2346" t="s">
        <v>7958</v>
      </c>
      <c r="H2346" t="s">
        <v>7980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8001</v>
      </c>
      <c r="O2346">
        <f t="shared" si="216"/>
        <v>0.1</v>
      </c>
      <c r="P2346">
        <f t="shared" si="217"/>
        <v>1</v>
      </c>
      <c r="Q2346" t="s">
        <v>8319</v>
      </c>
      <c r="R2346" t="s">
        <v>8320</v>
      </c>
      <c r="S2346" s="11">
        <f t="shared" si="218"/>
        <v>42515.727650462963</v>
      </c>
      <c r="T2346" s="11">
        <f t="shared" si="219"/>
        <v>42545.727650462963</v>
      </c>
      <c r="U2346" t="str">
        <f t="shared" si="220"/>
        <v>2016</v>
      </c>
      <c r="V2346" t="str">
        <f t="shared" si="221"/>
        <v>May</v>
      </c>
    </row>
    <row r="2347" spans="1:22" ht="75" x14ac:dyDescent="0.2">
      <c r="A2347">
        <v>2345</v>
      </c>
      <c r="B2347" s="3" t="s">
        <v>8199</v>
      </c>
      <c r="C2347" s="3" t="s">
        <v>6185</v>
      </c>
      <c r="D2347">
        <v>3000</v>
      </c>
      <c r="E2347">
        <v>0</v>
      </c>
      <c r="F2347" t="s">
        <v>8036</v>
      </c>
      <c r="G2347" t="s">
        <v>7953</v>
      </c>
      <c r="H2347" t="s">
        <v>7975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8001</v>
      </c>
      <c r="O2347">
        <f t="shared" si="216"/>
        <v>0</v>
      </c>
      <c r="P2347">
        <f t="shared" si="217"/>
        <v>0</v>
      </c>
      <c r="Q2347" t="s">
        <v>8319</v>
      </c>
      <c r="R2347" t="s">
        <v>8320</v>
      </c>
      <c r="S2347" s="11">
        <f t="shared" si="218"/>
        <v>42060.001805555556</v>
      </c>
      <c r="T2347" s="11">
        <f t="shared" si="219"/>
        <v>42094.985416666663</v>
      </c>
      <c r="U2347" t="str">
        <f t="shared" si="220"/>
        <v>2015</v>
      </c>
      <c r="V2347" t="str">
        <f t="shared" si="221"/>
        <v>February</v>
      </c>
    </row>
    <row r="2348" spans="1:22" ht="60" x14ac:dyDescent="0.2">
      <c r="A2348">
        <v>2346</v>
      </c>
      <c r="B2348" s="3" t="s">
        <v>8200</v>
      </c>
      <c r="C2348" s="3" t="s">
        <v>6186</v>
      </c>
      <c r="D2348">
        <v>60000</v>
      </c>
      <c r="E2348">
        <v>39</v>
      </c>
      <c r="F2348" t="s">
        <v>8036</v>
      </c>
      <c r="G2348" t="s">
        <v>7953</v>
      </c>
      <c r="H2348" t="s">
        <v>7975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8001</v>
      </c>
      <c r="O2348">
        <f t="shared" si="216"/>
        <v>7.0000000000000007E-2</v>
      </c>
      <c r="P2348">
        <f t="shared" si="217"/>
        <v>13</v>
      </c>
      <c r="Q2348" t="s">
        <v>8319</v>
      </c>
      <c r="R2348" t="s">
        <v>8320</v>
      </c>
      <c r="S2348" s="11">
        <f t="shared" si="218"/>
        <v>42615.79896990741</v>
      </c>
      <c r="T2348" s="11">
        <f t="shared" si="219"/>
        <v>42660.79896990741</v>
      </c>
      <c r="U2348" t="str">
        <f t="shared" si="220"/>
        <v>2016</v>
      </c>
      <c r="V2348" t="str">
        <f t="shared" si="221"/>
        <v>September</v>
      </c>
    </row>
    <row r="2349" spans="1:22" ht="75" x14ac:dyDescent="0.2">
      <c r="A2349">
        <v>2347</v>
      </c>
      <c r="B2349" s="3" t="s">
        <v>8201</v>
      </c>
      <c r="C2349" s="3" t="s">
        <v>6187</v>
      </c>
      <c r="D2349">
        <v>1000</v>
      </c>
      <c r="E2349">
        <v>15</v>
      </c>
      <c r="F2349" t="s">
        <v>8036</v>
      </c>
      <c r="G2349" t="s">
        <v>7953</v>
      </c>
      <c r="H2349" t="s">
        <v>7975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8001</v>
      </c>
      <c r="O2349">
        <f t="shared" si="216"/>
        <v>1.5</v>
      </c>
      <c r="P2349">
        <f t="shared" si="217"/>
        <v>15</v>
      </c>
      <c r="Q2349" t="s">
        <v>8319</v>
      </c>
      <c r="R2349" t="s">
        <v>8320</v>
      </c>
      <c r="S2349" s="11">
        <f t="shared" si="218"/>
        <v>42577.607361111113</v>
      </c>
      <c r="T2349" s="11">
        <f t="shared" si="219"/>
        <v>42607.607361111113</v>
      </c>
      <c r="U2349" t="str">
        <f t="shared" si="220"/>
        <v>2016</v>
      </c>
      <c r="V2349" t="str">
        <f t="shared" si="221"/>
        <v>July</v>
      </c>
    </row>
    <row r="2350" spans="1:22" ht="60" x14ac:dyDescent="0.2">
      <c r="A2350">
        <v>2348</v>
      </c>
      <c r="B2350" s="3" t="s">
        <v>8202</v>
      </c>
      <c r="C2350" s="3" t="s">
        <v>6188</v>
      </c>
      <c r="D2350">
        <v>70000</v>
      </c>
      <c r="E2350">
        <v>270</v>
      </c>
      <c r="F2350" t="s">
        <v>8036</v>
      </c>
      <c r="G2350" t="s">
        <v>7953</v>
      </c>
      <c r="H2350" t="s">
        <v>7975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8001</v>
      </c>
      <c r="O2350">
        <f t="shared" si="216"/>
        <v>0.39</v>
      </c>
      <c r="P2350">
        <f t="shared" si="217"/>
        <v>54</v>
      </c>
      <c r="Q2350" t="s">
        <v>8319</v>
      </c>
      <c r="R2350" t="s">
        <v>8320</v>
      </c>
      <c r="S2350" s="11">
        <f t="shared" si="218"/>
        <v>42360.932152777779</v>
      </c>
      <c r="T2350" s="11">
        <f t="shared" si="219"/>
        <v>42420.932152777779</v>
      </c>
      <c r="U2350" t="str">
        <f t="shared" si="220"/>
        <v>2015</v>
      </c>
      <c r="V2350" t="str">
        <f t="shared" si="221"/>
        <v>December</v>
      </c>
    </row>
    <row r="2351" spans="1:22" ht="75" x14ac:dyDescent="0.2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8036</v>
      </c>
      <c r="G2351" t="s">
        <v>7964</v>
      </c>
      <c r="H2351" t="s">
        <v>7984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8001</v>
      </c>
      <c r="O2351">
        <f t="shared" si="216"/>
        <v>0</v>
      </c>
      <c r="P2351">
        <f t="shared" si="217"/>
        <v>0</v>
      </c>
      <c r="Q2351" t="s">
        <v>8319</v>
      </c>
      <c r="R2351" t="s">
        <v>8320</v>
      </c>
      <c r="S2351" s="11">
        <f t="shared" si="218"/>
        <v>42198.775787037041</v>
      </c>
      <c r="T2351" s="11">
        <f t="shared" si="219"/>
        <v>42227.775787037041</v>
      </c>
      <c r="U2351" t="str">
        <f t="shared" si="220"/>
        <v>2015</v>
      </c>
      <c r="V2351" t="str">
        <f t="shared" si="221"/>
        <v>July</v>
      </c>
    </row>
    <row r="2352" spans="1:22" ht="75" x14ac:dyDescent="0.2">
      <c r="A2352">
        <v>2350</v>
      </c>
      <c r="B2352" s="3" t="s">
        <v>8203</v>
      </c>
      <c r="C2352" s="3" t="s">
        <v>6190</v>
      </c>
      <c r="D2352">
        <v>50000</v>
      </c>
      <c r="E2352">
        <v>0</v>
      </c>
      <c r="F2352" t="s">
        <v>8036</v>
      </c>
      <c r="G2352" t="s">
        <v>7970</v>
      </c>
      <c r="H2352" t="s">
        <v>7978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8001</v>
      </c>
      <c r="O2352">
        <f t="shared" si="216"/>
        <v>0</v>
      </c>
      <c r="P2352">
        <f t="shared" si="217"/>
        <v>0</v>
      </c>
      <c r="Q2352" t="s">
        <v>8319</v>
      </c>
      <c r="R2352" t="s">
        <v>8320</v>
      </c>
      <c r="S2352" s="11">
        <f t="shared" si="218"/>
        <v>42708.842245370368</v>
      </c>
      <c r="T2352" s="11">
        <f t="shared" si="219"/>
        <v>42738.842245370368</v>
      </c>
      <c r="U2352" t="str">
        <f t="shared" si="220"/>
        <v>2016</v>
      </c>
      <c r="V2352" t="str">
        <f t="shared" si="221"/>
        <v>December</v>
      </c>
    </row>
    <row r="2353" spans="1:22" ht="60" x14ac:dyDescent="0.2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8036</v>
      </c>
      <c r="G2353" t="s">
        <v>7957</v>
      </c>
      <c r="H2353" t="s">
        <v>7979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8001</v>
      </c>
      <c r="O2353">
        <f t="shared" si="216"/>
        <v>0.56999999999999995</v>
      </c>
      <c r="P2353">
        <f t="shared" si="217"/>
        <v>15.43</v>
      </c>
      <c r="Q2353" t="s">
        <v>8319</v>
      </c>
      <c r="R2353" t="s">
        <v>8320</v>
      </c>
      <c r="S2353" s="11">
        <f t="shared" si="218"/>
        <v>42094.101145833338</v>
      </c>
      <c r="T2353" s="11">
        <f t="shared" si="219"/>
        <v>42124.101145833338</v>
      </c>
      <c r="U2353" t="str">
        <f t="shared" si="220"/>
        <v>2015</v>
      </c>
      <c r="V2353" t="str">
        <f t="shared" si="221"/>
        <v>March</v>
      </c>
    </row>
    <row r="2354" spans="1:22" ht="75" x14ac:dyDescent="0.2">
      <c r="A2354">
        <v>2352</v>
      </c>
      <c r="B2354" s="3" t="s">
        <v>8204</v>
      </c>
      <c r="C2354" s="3" t="s">
        <v>6192</v>
      </c>
      <c r="D2354">
        <v>2000</v>
      </c>
      <c r="E2354">
        <v>0</v>
      </c>
      <c r="F2354" t="s">
        <v>8036</v>
      </c>
      <c r="G2354" t="s">
        <v>7953</v>
      </c>
      <c r="H2354" t="s">
        <v>7975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8001</v>
      </c>
      <c r="O2354">
        <f t="shared" si="216"/>
        <v>0</v>
      </c>
      <c r="P2354">
        <f t="shared" si="217"/>
        <v>0</v>
      </c>
      <c r="Q2354" t="s">
        <v>8319</v>
      </c>
      <c r="R2354" t="s">
        <v>8320</v>
      </c>
      <c r="S2354" s="11">
        <f t="shared" si="218"/>
        <v>42101.633703703701</v>
      </c>
      <c r="T2354" s="11">
        <f t="shared" si="219"/>
        <v>42161.633703703701</v>
      </c>
      <c r="U2354" t="str">
        <f t="shared" si="220"/>
        <v>2015</v>
      </c>
      <c r="V2354" t="str">
        <f t="shared" si="221"/>
        <v>April</v>
      </c>
    </row>
    <row r="2355" spans="1:22" ht="75" x14ac:dyDescent="0.2">
      <c r="A2355">
        <v>2353</v>
      </c>
      <c r="B2355" s="3" t="s">
        <v>8205</v>
      </c>
      <c r="C2355" s="3" t="s">
        <v>6193</v>
      </c>
      <c r="D2355">
        <v>1000</v>
      </c>
      <c r="E2355">
        <v>0</v>
      </c>
      <c r="F2355" t="s">
        <v>8036</v>
      </c>
      <c r="G2355" t="s">
        <v>7953</v>
      </c>
      <c r="H2355" t="s">
        <v>7975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8001</v>
      </c>
      <c r="O2355">
        <f t="shared" si="216"/>
        <v>0</v>
      </c>
      <c r="P2355">
        <f t="shared" si="217"/>
        <v>0</v>
      </c>
      <c r="Q2355" t="s">
        <v>8319</v>
      </c>
      <c r="R2355" t="s">
        <v>8320</v>
      </c>
      <c r="S2355" s="11">
        <f t="shared" si="218"/>
        <v>42103.676180555558</v>
      </c>
      <c r="T2355" s="11">
        <f t="shared" si="219"/>
        <v>42115.676180555558</v>
      </c>
      <c r="U2355" t="str">
        <f t="shared" si="220"/>
        <v>2015</v>
      </c>
      <c r="V2355" t="str">
        <f t="shared" si="221"/>
        <v>April</v>
      </c>
    </row>
    <row r="2356" spans="1:22" ht="60" x14ac:dyDescent="0.2">
      <c r="A2356">
        <v>2354</v>
      </c>
      <c r="B2356" s="3" t="s">
        <v>8206</v>
      </c>
      <c r="C2356" s="3" t="s">
        <v>6194</v>
      </c>
      <c r="D2356">
        <v>35000</v>
      </c>
      <c r="E2356">
        <v>25</v>
      </c>
      <c r="F2356" t="s">
        <v>8036</v>
      </c>
      <c r="G2356" t="s">
        <v>7953</v>
      </c>
      <c r="H2356" t="s">
        <v>7975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8001</v>
      </c>
      <c r="O2356">
        <f t="shared" si="216"/>
        <v>7.0000000000000007E-2</v>
      </c>
      <c r="P2356">
        <f t="shared" si="217"/>
        <v>25</v>
      </c>
      <c r="Q2356" t="s">
        <v>8319</v>
      </c>
      <c r="R2356" t="s">
        <v>8320</v>
      </c>
      <c r="S2356" s="11">
        <f t="shared" si="218"/>
        <v>41954.722916666666</v>
      </c>
      <c r="T2356" s="11">
        <f t="shared" si="219"/>
        <v>42014.722916666666</v>
      </c>
      <c r="U2356" t="str">
        <f t="shared" si="220"/>
        <v>2014</v>
      </c>
      <c r="V2356" t="str">
        <f t="shared" si="221"/>
        <v>November</v>
      </c>
    </row>
    <row r="2357" spans="1:22" ht="75" x14ac:dyDescent="0.2">
      <c r="A2357">
        <v>2355</v>
      </c>
      <c r="B2357" s="3" t="s">
        <v>8207</v>
      </c>
      <c r="C2357" s="3" t="s">
        <v>6195</v>
      </c>
      <c r="D2357">
        <v>8000</v>
      </c>
      <c r="E2357">
        <v>55</v>
      </c>
      <c r="F2357" t="s">
        <v>8036</v>
      </c>
      <c r="G2357" t="s">
        <v>7955</v>
      </c>
      <c r="H2357" t="s">
        <v>7977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8001</v>
      </c>
      <c r="O2357">
        <f t="shared" si="216"/>
        <v>0.69</v>
      </c>
      <c r="P2357">
        <f t="shared" si="217"/>
        <v>27.5</v>
      </c>
      <c r="Q2357" t="s">
        <v>8319</v>
      </c>
      <c r="R2357" t="s">
        <v>8320</v>
      </c>
      <c r="S2357" s="11">
        <f t="shared" si="218"/>
        <v>42096.918240740735</v>
      </c>
      <c r="T2357" s="11">
        <f t="shared" si="219"/>
        <v>42126.918240740735</v>
      </c>
      <c r="U2357" t="str">
        <f t="shared" si="220"/>
        <v>2015</v>
      </c>
      <c r="V2357" t="str">
        <f t="shared" si="221"/>
        <v>April</v>
      </c>
    </row>
    <row r="2358" spans="1:22" ht="45" x14ac:dyDescent="0.2">
      <c r="A2358">
        <v>2356</v>
      </c>
      <c r="B2358" s="3" t="s">
        <v>8208</v>
      </c>
      <c r="C2358" s="3" t="s">
        <v>6196</v>
      </c>
      <c r="D2358">
        <v>10000</v>
      </c>
      <c r="E2358">
        <v>0</v>
      </c>
      <c r="F2358" t="s">
        <v>8036</v>
      </c>
      <c r="G2358" t="s">
        <v>7962</v>
      </c>
      <c r="H2358" t="s">
        <v>7978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8001</v>
      </c>
      <c r="O2358">
        <f t="shared" si="216"/>
        <v>0</v>
      </c>
      <c r="P2358">
        <f t="shared" si="217"/>
        <v>0</v>
      </c>
      <c r="Q2358" t="s">
        <v>8319</v>
      </c>
      <c r="R2358" t="s">
        <v>8320</v>
      </c>
      <c r="S2358" s="11">
        <f t="shared" si="218"/>
        <v>42130.78361111111</v>
      </c>
      <c r="T2358" s="11">
        <f t="shared" si="219"/>
        <v>42160.78361111111</v>
      </c>
      <c r="U2358" t="str">
        <f t="shared" si="220"/>
        <v>2015</v>
      </c>
      <c r="V2358" t="str">
        <f t="shared" si="221"/>
        <v>May</v>
      </c>
    </row>
    <row r="2359" spans="1:22" ht="60" x14ac:dyDescent="0.2">
      <c r="A2359">
        <v>2357</v>
      </c>
      <c r="B2359" s="3" t="s">
        <v>8209</v>
      </c>
      <c r="C2359" s="3" t="s">
        <v>6197</v>
      </c>
      <c r="D2359">
        <v>27000</v>
      </c>
      <c r="E2359">
        <v>0</v>
      </c>
      <c r="F2359" t="s">
        <v>8036</v>
      </c>
      <c r="G2359" t="s">
        <v>7954</v>
      </c>
      <c r="H2359" t="s">
        <v>7976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8001</v>
      </c>
      <c r="O2359">
        <f t="shared" si="216"/>
        <v>0</v>
      </c>
      <c r="P2359">
        <f t="shared" si="217"/>
        <v>0</v>
      </c>
      <c r="Q2359" t="s">
        <v>8319</v>
      </c>
      <c r="R2359" t="s">
        <v>8320</v>
      </c>
      <c r="S2359" s="11">
        <f t="shared" si="218"/>
        <v>42264.620115740734</v>
      </c>
      <c r="T2359" s="11">
        <f t="shared" si="219"/>
        <v>42294.620115740734</v>
      </c>
      <c r="U2359" t="str">
        <f t="shared" si="220"/>
        <v>2015</v>
      </c>
      <c r="V2359" t="str">
        <f t="shared" si="221"/>
        <v>September</v>
      </c>
    </row>
    <row r="2360" spans="1:22" ht="60" x14ac:dyDescent="0.2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8036</v>
      </c>
      <c r="G2360" t="s">
        <v>7954</v>
      </c>
      <c r="H2360" t="s">
        <v>7976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8001</v>
      </c>
      <c r="O2360">
        <f t="shared" si="216"/>
        <v>0</v>
      </c>
      <c r="P2360">
        <f t="shared" si="217"/>
        <v>0</v>
      </c>
      <c r="Q2360" t="s">
        <v>8319</v>
      </c>
      <c r="R2360" t="s">
        <v>8320</v>
      </c>
      <c r="S2360" s="11">
        <f t="shared" si="218"/>
        <v>41978.930972222224</v>
      </c>
      <c r="T2360" s="11">
        <f t="shared" si="219"/>
        <v>42035.027083333334</v>
      </c>
      <c r="U2360" t="str">
        <f t="shared" si="220"/>
        <v>2014</v>
      </c>
      <c r="V2360" t="str">
        <f t="shared" si="221"/>
        <v>December</v>
      </c>
    </row>
    <row r="2361" spans="1:22" ht="60" x14ac:dyDescent="0.2">
      <c r="A2361">
        <v>2359</v>
      </c>
      <c r="B2361" s="3" t="s">
        <v>8210</v>
      </c>
      <c r="C2361" s="3" t="s">
        <v>6199</v>
      </c>
      <c r="D2361">
        <v>7500</v>
      </c>
      <c r="E2361">
        <v>1101</v>
      </c>
      <c r="F2361" t="s">
        <v>8036</v>
      </c>
      <c r="G2361" t="s">
        <v>7953</v>
      </c>
      <c r="H2361" t="s">
        <v>7975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8001</v>
      </c>
      <c r="O2361">
        <f t="shared" si="216"/>
        <v>14.68</v>
      </c>
      <c r="P2361">
        <f t="shared" si="217"/>
        <v>367</v>
      </c>
      <c r="Q2361" t="s">
        <v>8319</v>
      </c>
      <c r="R2361" t="s">
        <v>8320</v>
      </c>
      <c r="S2361" s="11">
        <f t="shared" si="218"/>
        <v>42159.649583333332</v>
      </c>
      <c r="T2361" s="11">
        <f t="shared" si="219"/>
        <v>42219.649583333332</v>
      </c>
      <c r="U2361" t="str">
        <f t="shared" si="220"/>
        <v>2015</v>
      </c>
      <c r="V2361" t="str">
        <f t="shared" si="221"/>
        <v>June</v>
      </c>
    </row>
    <row r="2362" spans="1:22" ht="60" x14ac:dyDescent="0.2">
      <c r="A2362">
        <v>2360</v>
      </c>
      <c r="B2362" s="3" t="s">
        <v>8211</v>
      </c>
      <c r="C2362" s="3" t="s">
        <v>6200</v>
      </c>
      <c r="D2362">
        <v>5000</v>
      </c>
      <c r="E2362">
        <v>2</v>
      </c>
      <c r="F2362" t="s">
        <v>8036</v>
      </c>
      <c r="G2362" t="s">
        <v>7958</v>
      </c>
      <c r="H2362" t="s">
        <v>7980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8001</v>
      </c>
      <c r="O2362">
        <f t="shared" si="216"/>
        <v>0.04</v>
      </c>
      <c r="P2362">
        <f t="shared" si="217"/>
        <v>2</v>
      </c>
      <c r="Q2362" t="s">
        <v>8319</v>
      </c>
      <c r="R2362" t="s">
        <v>8320</v>
      </c>
      <c r="S2362" s="11">
        <f t="shared" si="218"/>
        <v>42377.70694444445</v>
      </c>
      <c r="T2362" s="11">
        <f t="shared" si="219"/>
        <v>42407.70694444445</v>
      </c>
      <c r="U2362" t="str">
        <f t="shared" si="220"/>
        <v>2016</v>
      </c>
      <c r="V2362" t="str">
        <f t="shared" si="221"/>
        <v>January</v>
      </c>
    </row>
    <row r="2363" spans="1:22" ht="75" x14ac:dyDescent="0.2">
      <c r="A2363">
        <v>2361</v>
      </c>
      <c r="B2363" s="3" t="s">
        <v>8212</v>
      </c>
      <c r="C2363" s="3" t="s">
        <v>6201</v>
      </c>
      <c r="D2363">
        <v>200</v>
      </c>
      <c r="E2363">
        <v>0</v>
      </c>
      <c r="F2363" t="s">
        <v>8036</v>
      </c>
      <c r="G2363" t="s">
        <v>7958</v>
      </c>
      <c r="H2363" t="s">
        <v>7980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8001</v>
      </c>
      <c r="O2363">
        <f t="shared" si="216"/>
        <v>0</v>
      </c>
      <c r="P2363">
        <f t="shared" si="217"/>
        <v>0</v>
      </c>
      <c r="Q2363" t="s">
        <v>8319</v>
      </c>
      <c r="R2363" t="s">
        <v>8320</v>
      </c>
      <c r="S2363" s="11">
        <f t="shared" si="218"/>
        <v>42466.858888888892</v>
      </c>
      <c r="T2363" s="11">
        <f t="shared" si="219"/>
        <v>42490.916666666672</v>
      </c>
      <c r="U2363" t="str">
        <f t="shared" si="220"/>
        <v>2016</v>
      </c>
      <c r="V2363" t="str">
        <f t="shared" si="221"/>
        <v>April</v>
      </c>
    </row>
    <row r="2364" spans="1:22" ht="60" x14ac:dyDescent="0.2">
      <c r="A2364">
        <v>2362</v>
      </c>
      <c r="B2364" s="3" t="s">
        <v>8213</v>
      </c>
      <c r="C2364" s="3" t="s">
        <v>6202</v>
      </c>
      <c r="D2364">
        <v>420</v>
      </c>
      <c r="E2364">
        <v>120</v>
      </c>
      <c r="F2364" t="s">
        <v>8036</v>
      </c>
      <c r="G2364" t="s">
        <v>7953</v>
      </c>
      <c r="H2364" t="s">
        <v>7975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8001</v>
      </c>
      <c r="O2364">
        <f t="shared" si="216"/>
        <v>28.57</v>
      </c>
      <c r="P2364">
        <f t="shared" si="217"/>
        <v>60</v>
      </c>
      <c r="Q2364" t="s">
        <v>8319</v>
      </c>
      <c r="R2364" t="s">
        <v>8320</v>
      </c>
      <c r="S2364" s="11">
        <f t="shared" si="218"/>
        <v>41954.688310185185</v>
      </c>
      <c r="T2364" s="11">
        <f t="shared" si="219"/>
        <v>41984.688310185185</v>
      </c>
      <c r="U2364" t="str">
        <f t="shared" si="220"/>
        <v>2014</v>
      </c>
      <c r="V2364" t="str">
        <f t="shared" si="221"/>
        <v>November</v>
      </c>
    </row>
    <row r="2365" spans="1:22" ht="75" x14ac:dyDescent="0.2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8036</v>
      </c>
      <c r="G2365" t="s">
        <v>7953</v>
      </c>
      <c r="H2365" t="s">
        <v>7975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8001</v>
      </c>
      <c r="O2365">
        <f t="shared" si="216"/>
        <v>0</v>
      </c>
      <c r="P2365">
        <f t="shared" si="217"/>
        <v>0</v>
      </c>
      <c r="Q2365" t="s">
        <v>8319</v>
      </c>
      <c r="R2365" t="s">
        <v>8320</v>
      </c>
      <c r="S2365" s="11">
        <f t="shared" si="218"/>
        <v>42322.011574074073</v>
      </c>
      <c r="T2365" s="11">
        <f t="shared" si="219"/>
        <v>42367.011574074073</v>
      </c>
      <c r="U2365" t="str">
        <f t="shared" si="220"/>
        <v>2015</v>
      </c>
      <c r="V2365" t="str">
        <f t="shared" si="221"/>
        <v>November</v>
      </c>
    </row>
    <row r="2366" spans="1:22" ht="75" x14ac:dyDescent="0.2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8036</v>
      </c>
      <c r="G2366" t="s">
        <v>7953</v>
      </c>
      <c r="H2366" t="s">
        <v>7975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8001</v>
      </c>
      <c r="O2366">
        <f t="shared" si="216"/>
        <v>0</v>
      </c>
      <c r="P2366">
        <f t="shared" si="217"/>
        <v>0</v>
      </c>
      <c r="Q2366" t="s">
        <v>8319</v>
      </c>
      <c r="R2366" t="s">
        <v>8320</v>
      </c>
      <c r="S2366" s="11">
        <f t="shared" si="218"/>
        <v>42248.934675925921</v>
      </c>
      <c r="T2366" s="11">
        <f t="shared" si="219"/>
        <v>42303.934675925921</v>
      </c>
      <c r="U2366" t="str">
        <f t="shared" si="220"/>
        <v>2015</v>
      </c>
      <c r="V2366" t="str">
        <f t="shared" si="221"/>
        <v>September</v>
      </c>
    </row>
    <row r="2367" spans="1:22" ht="60" x14ac:dyDescent="0.2">
      <c r="A2367">
        <v>2365</v>
      </c>
      <c r="B2367" s="3" t="s">
        <v>8214</v>
      </c>
      <c r="C2367" s="3" t="s">
        <v>6205</v>
      </c>
      <c r="D2367">
        <v>1000</v>
      </c>
      <c r="E2367">
        <v>0</v>
      </c>
      <c r="F2367" t="s">
        <v>8036</v>
      </c>
      <c r="G2367" t="s">
        <v>7966</v>
      </c>
      <c r="H2367" t="s">
        <v>7978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8001</v>
      </c>
      <c r="O2367">
        <f t="shared" si="216"/>
        <v>0</v>
      </c>
      <c r="P2367">
        <f t="shared" si="217"/>
        <v>0</v>
      </c>
      <c r="Q2367" t="s">
        <v>8319</v>
      </c>
      <c r="R2367" t="s">
        <v>8320</v>
      </c>
      <c r="S2367" s="11">
        <f t="shared" si="218"/>
        <v>42346.736400462964</v>
      </c>
      <c r="T2367" s="11">
        <f t="shared" si="219"/>
        <v>42386.958333333328</v>
      </c>
      <c r="U2367" t="str">
        <f t="shared" si="220"/>
        <v>2015</v>
      </c>
      <c r="V2367" t="str">
        <f t="shared" si="221"/>
        <v>December</v>
      </c>
    </row>
    <row r="2368" spans="1:22" ht="75" x14ac:dyDescent="0.2">
      <c r="A2368">
        <v>2366</v>
      </c>
      <c r="B2368" s="3" t="s">
        <v>8215</v>
      </c>
      <c r="C2368" s="3" t="s">
        <v>6206</v>
      </c>
      <c r="D2368">
        <v>25000</v>
      </c>
      <c r="E2368">
        <v>2630</v>
      </c>
      <c r="F2368" t="s">
        <v>8036</v>
      </c>
      <c r="G2368" t="s">
        <v>7954</v>
      </c>
      <c r="H2368" t="s">
        <v>7976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8001</v>
      </c>
      <c r="O2368">
        <f t="shared" si="216"/>
        <v>10.52</v>
      </c>
      <c r="P2368">
        <f t="shared" si="217"/>
        <v>97.41</v>
      </c>
      <c r="Q2368" t="s">
        <v>8319</v>
      </c>
      <c r="R2368" t="s">
        <v>8320</v>
      </c>
      <c r="S2368" s="11">
        <f t="shared" si="218"/>
        <v>42268.531631944439</v>
      </c>
      <c r="T2368" s="11">
        <f t="shared" si="219"/>
        <v>42298.531631944439</v>
      </c>
      <c r="U2368" t="str">
        <f t="shared" si="220"/>
        <v>2015</v>
      </c>
      <c r="V2368" t="str">
        <f t="shared" si="221"/>
        <v>September</v>
      </c>
    </row>
    <row r="2369" spans="1:22" ht="75" x14ac:dyDescent="0.2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8036</v>
      </c>
      <c r="G2369" t="s">
        <v>7953</v>
      </c>
      <c r="H2369" t="s">
        <v>7975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8001</v>
      </c>
      <c r="O2369">
        <f t="shared" si="216"/>
        <v>1.34</v>
      </c>
      <c r="P2369">
        <f t="shared" si="217"/>
        <v>47.86</v>
      </c>
      <c r="Q2369" t="s">
        <v>8319</v>
      </c>
      <c r="R2369" t="s">
        <v>8320</v>
      </c>
      <c r="S2369" s="11">
        <f t="shared" si="218"/>
        <v>42425.970092592594</v>
      </c>
      <c r="T2369" s="11">
        <f t="shared" si="219"/>
        <v>42485.928425925929</v>
      </c>
      <c r="U2369" t="str">
        <f t="shared" si="220"/>
        <v>2016</v>
      </c>
      <c r="V2369" t="str">
        <f t="shared" si="221"/>
        <v>February</v>
      </c>
    </row>
    <row r="2370" spans="1:22" ht="75" x14ac:dyDescent="0.2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8036</v>
      </c>
      <c r="G2370" t="s">
        <v>7953</v>
      </c>
      <c r="H2370" t="s">
        <v>7975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8001</v>
      </c>
      <c r="O2370">
        <f t="shared" si="216"/>
        <v>0.25</v>
      </c>
      <c r="P2370">
        <f t="shared" si="217"/>
        <v>50</v>
      </c>
      <c r="Q2370" t="s">
        <v>8319</v>
      </c>
      <c r="R2370" t="s">
        <v>8320</v>
      </c>
      <c r="S2370" s="11">
        <f t="shared" si="218"/>
        <v>42063.721817129626</v>
      </c>
      <c r="T2370" s="11">
        <f t="shared" si="219"/>
        <v>42108.680150462969</v>
      </c>
      <c r="U2370" t="str">
        <f t="shared" si="220"/>
        <v>2015</v>
      </c>
      <c r="V2370" t="str">
        <f t="shared" si="221"/>
        <v>February</v>
      </c>
    </row>
    <row r="2371" spans="1:22" ht="75" x14ac:dyDescent="0.2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8036</v>
      </c>
      <c r="G2371" t="s">
        <v>7953</v>
      </c>
      <c r="H2371" t="s">
        <v>7975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8001</v>
      </c>
      <c r="O2371">
        <f t="shared" ref="O2371:O2434" si="222">ROUND((E2371/D2371)*100,2)</f>
        <v>0</v>
      </c>
      <c r="P2371">
        <f t="shared" ref="P2371:P2434" si="223">IF(L2371&gt;0,ROUND(E2371/L2371,2),0)</f>
        <v>0</v>
      </c>
      <c r="Q2371" t="s">
        <v>8319</v>
      </c>
      <c r="R2371" t="s">
        <v>8320</v>
      </c>
      <c r="S2371" s="11">
        <f t="shared" ref="S2371:S2434" si="224">(((J2371/60)/60)/24)+DATE(1970,1,1)</f>
        <v>42380.812627314815</v>
      </c>
      <c r="T2371" s="11">
        <f t="shared" ref="T2371:T2434" si="225">(((I2371/60)/60)/24)+DATE(1970,1,1)</f>
        <v>42410.812627314815</v>
      </c>
      <c r="U2371" t="str">
        <f t="shared" ref="U2371:U2434" si="226">TEXT(S2371,"yyyy")</f>
        <v>2016</v>
      </c>
      <c r="V2371" t="str">
        <f t="shared" ref="V2371:V2434" si="227">TEXT(S2371,"mmmm")</f>
        <v>January</v>
      </c>
    </row>
    <row r="2372" spans="1:22" ht="75" x14ac:dyDescent="0.2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8036</v>
      </c>
      <c r="G2372" t="s">
        <v>7953</v>
      </c>
      <c r="H2372" t="s">
        <v>7975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8001</v>
      </c>
      <c r="O2372">
        <f t="shared" si="222"/>
        <v>0.33</v>
      </c>
      <c r="P2372">
        <f t="shared" si="223"/>
        <v>20.5</v>
      </c>
      <c r="Q2372" t="s">
        <v>8319</v>
      </c>
      <c r="R2372" t="s">
        <v>8320</v>
      </c>
      <c r="S2372" s="11">
        <f t="shared" si="224"/>
        <v>41961.18913194444</v>
      </c>
      <c r="T2372" s="11">
        <f t="shared" si="225"/>
        <v>41991.18913194444</v>
      </c>
      <c r="U2372" t="str">
        <f t="shared" si="226"/>
        <v>2014</v>
      </c>
      <c r="V2372" t="str">
        <f t="shared" si="227"/>
        <v>November</v>
      </c>
    </row>
    <row r="2373" spans="1:22" ht="75" x14ac:dyDescent="0.2">
      <c r="A2373">
        <v>2371</v>
      </c>
      <c r="B2373" s="3" t="s">
        <v>8216</v>
      </c>
      <c r="C2373" s="3" t="s">
        <v>6211</v>
      </c>
      <c r="D2373">
        <v>2000</v>
      </c>
      <c r="E2373">
        <v>0</v>
      </c>
      <c r="F2373" t="s">
        <v>8036</v>
      </c>
      <c r="G2373" t="s">
        <v>7953</v>
      </c>
      <c r="H2373" t="s">
        <v>7975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8001</v>
      </c>
      <c r="O2373">
        <f t="shared" si="222"/>
        <v>0</v>
      </c>
      <c r="P2373">
        <f t="shared" si="223"/>
        <v>0</v>
      </c>
      <c r="Q2373" t="s">
        <v>8319</v>
      </c>
      <c r="R2373" t="s">
        <v>8320</v>
      </c>
      <c r="S2373" s="11">
        <f t="shared" si="224"/>
        <v>42150.777731481481</v>
      </c>
      <c r="T2373" s="11">
        <f t="shared" si="225"/>
        <v>42180.777731481481</v>
      </c>
      <c r="U2373" t="str">
        <f t="shared" si="226"/>
        <v>2015</v>
      </c>
      <c r="V2373" t="str">
        <f t="shared" si="227"/>
        <v>May</v>
      </c>
    </row>
    <row r="2374" spans="1:22" ht="75" x14ac:dyDescent="0.2">
      <c r="A2374">
        <v>2372</v>
      </c>
      <c r="B2374" s="3" t="s">
        <v>8217</v>
      </c>
      <c r="C2374" s="3" t="s">
        <v>6212</v>
      </c>
      <c r="D2374">
        <v>5500</v>
      </c>
      <c r="E2374">
        <v>180</v>
      </c>
      <c r="F2374" t="s">
        <v>8036</v>
      </c>
      <c r="G2374" t="s">
        <v>7955</v>
      </c>
      <c r="H2374" t="s">
        <v>7977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8001</v>
      </c>
      <c r="O2374">
        <f t="shared" si="222"/>
        <v>3.27</v>
      </c>
      <c r="P2374">
        <f t="shared" si="223"/>
        <v>30</v>
      </c>
      <c r="Q2374" t="s">
        <v>8319</v>
      </c>
      <c r="R2374" t="s">
        <v>8320</v>
      </c>
      <c r="S2374" s="11">
        <f t="shared" si="224"/>
        <v>42088.069108796291</v>
      </c>
      <c r="T2374" s="11">
        <f t="shared" si="225"/>
        <v>42118.069108796291</v>
      </c>
      <c r="U2374" t="str">
        <f t="shared" si="226"/>
        <v>2015</v>
      </c>
      <c r="V2374" t="str">
        <f t="shared" si="227"/>
        <v>March</v>
      </c>
    </row>
    <row r="2375" spans="1:22" ht="45" x14ac:dyDescent="0.2">
      <c r="A2375">
        <v>2373</v>
      </c>
      <c r="B2375" s="3" t="s">
        <v>8218</v>
      </c>
      <c r="C2375" s="3" t="s">
        <v>6213</v>
      </c>
      <c r="D2375">
        <v>850000</v>
      </c>
      <c r="E2375">
        <v>50</v>
      </c>
      <c r="F2375" t="s">
        <v>8036</v>
      </c>
      <c r="G2375" t="s">
        <v>7964</v>
      </c>
      <c r="H2375" t="s">
        <v>7984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8001</v>
      </c>
      <c r="O2375">
        <f t="shared" si="222"/>
        <v>0.01</v>
      </c>
      <c r="P2375">
        <f t="shared" si="223"/>
        <v>50</v>
      </c>
      <c r="Q2375" t="s">
        <v>8319</v>
      </c>
      <c r="R2375" t="s">
        <v>8320</v>
      </c>
      <c r="S2375" s="11">
        <f t="shared" si="224"/>
        <v>42215.662314814821</v>
      </c>
      <c r="T2375" s="11">
        <f t="shared" si="225"/>
        <v>42245.662314814821</v>
      </c>
      <c r="U2375" t="str">
        <f t="shared" si="226"/>
        <v>2015</v>
      </c>
      <c r="V2375" t="str">
        <f t="shared" si="227"/>
        <v>July</v>
      </c>
    </row>
    <row r="2376" spans="1:22" ht="75" x14ac:dyDescent="0.2">
      <c r="A2376">
        <v>2374</v>
      </c>
      <c r="B2376" s="3" t="s">
        <v>8219</v>
      </c>
      <c r="C2376" s="3" t="s">
        <v>6214</v>
      </c>
      <c r="D2376">
        <v>22000</v>
      </c>
      <c r="E2376">
        <v>10</v>
      </c>
      <c r="F2376" t="s">
        <v>8036</v>
      </c>
      <c r="G2376" t="s">
        <v>7953</v>
      </c>
      <c r="H2376" t="s">
        <v>7975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8001</v>
      </c>
      <c r="O2376">
        <f t="shared" si="222"/>
        <v>0.05</v>
      </c>
      <c r="P2376">
        <f t="shared" si="223"/>
        <v>10</v>
      </c>
      <c r="Q2376" t="s">
        <v>8319</v>
      </c>
      <c r="R2376" t="s">
        <v>8320</v>
      </c>
      <c r="S2376" s="11">
        <f t="shared" si="224"/>
        <v>42017.843287037031</v>
      </c>
      <c r="T2376" s="11">
        <f t="shared" si="225"/>
        <v>42047.843287037031</v>
      </c>
      <c r="U2376" t="str">
        <f t="shared" si="226"/>
        <v>2015</v>
      </c>
      <c r="V2376" t="str">
        <f t="shared" si="227"/>
        <v>January</v>
      </c>
    </row>
    <row r="2377" spans="1:22" ht="75" x14ac:dyDescent="0.2">
      <c r="A2377">
        <v>2375</v>
      </c>
      <c r="B2377" s="3" t="s">
        <v>8220</v>
      </c>
      <c r="C2377" s="3" t="s">
        <v>6215</v>
      </c>
      <c r="D2377">
        <v>10000</v>
      </c>
      <c r="E2377">
        <v>0</v>
      </c>
      <c r="F2377" t="s">
        <v>8036</v>
      </c>
      <c r="G2377" t="s">
        <v>7953</v>
      </c>
      <c r="H2377" t="s">
        <v>7975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8001</v>
      </c>
      <c r="O2377">
        <f t="shared" si="222"/>
        <v>0</v>
      </c>
      <c r="P2377">
        <f t="shared" si="223"/>
        <v>0</v>
      </c>
      <c r="Q2377" t="s">
        <v>8319</v>
      </c>
      <c r="R2377" t="s">
        <v>8320</v>
      </c>
      <c r="S2377" s="11">
        <f t="shared" si="224"/>
        <v>42592.836076388892</v>
      </c>
      <c r="T2377" s="11">
        <f t="shared" si="225"/>
        <v>42622.836076388892</v>
      </c>
      <c r="U2377" t="str">
        <f t="shared" si="226"/>
        <v>2016</v>
      </c>
      <c r="V2377" t="str">
        <f t="shared" si="227"/>
        <v>August</v>
      </c>
    </row>
    <row r="2378" spans="1:22" ht="60" x14ac:dyDescent="0.2">
      <c r="A2378">
        <v>2376</v>
      </c>
      <c r="B2378" s="3" t="s">
        <v>8221</v>
      </c>
      <c r="C2378" s="3" t="s">
        <v>6216</v>
      </c>
      <c r="D2378">
        <v>3000</v>
      </c>
      <c r="E2378">
        <v>326.33</v>
      </c>
      <c r="F2378" t="s">
        <v>8036</v>
      </c>
      <c r="G2378" t="s">
        <v>7953</v>
      </c>
      <c r="H2378" t="s">
        <v>7975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8001</v>
      </c>
      <c r="O2378">
        <f t="shared" si="222"/>
        <v>10.88</v>
      </c>
      <c r="P2378">
        <f t="shared" si="223"/>
        <v>81.58</v>
      </c>
      <c r="Q2378" t="s">
        <v>8319</v>
      </c>
      <c r="R2378" t="s">
        <v>8320</v>
      </c>
      <c r="S2378" s="11">
        <f t="shared" si="224"/>
        <v>42318.925532407404</v>
      </c>
      <c r="T2378" s="11">
        <f t="shared" si="225"/>
        <v>42348.925532407404</v>
      </c>
      <c r="U2378" t="str">
        <f t="shared" si="226"/>
        <v>2015</v>
      </c>
      <c r="V2378" t="str">
        <f t="shared" si="227"/>
        <v>November</v>
      </c>
    </row>
    <row r="2379" spans="1:22" ht="75" x14ac:dyDescent="0.2">
      <c r="A2379">
        <v>2377</v>
      </c>
      <c r="B2379" s="3" t="s">
        <v>8222</v>
      </c>
      <c r="C2379" s="3" t="s">
        <v>6217</v>
      </c>
      <c r="D2379">
        <v>2500</v>
      </c>
      <c r="E2379">
        <v>0</v>
      </c>
      <c r="F2379" t="s">
        <v>8036</v>
      </c>
      <c r="G2379" t="s">
        <v>7958</v>
      </c>
      <c r="H2379" t="s">
        <v>7980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8001</v>
      </c>
      <c r="O2379">
        <f t="shared" si="222"/>
        <v>0</v>
      </c>
      <c r="P2379">
        <f t="shared" si="223"/>
        <v>0</v>
      </c>
      <c r="Q2379" t="s">
        <v>8319</v>
      </c>
      <c r="R2379" t="s">
        <v>8320</v>
      </c>
      <c r="S2379" s="11">
        <f t="shared" si="224"/>
        <v>42669.870173611111</v>
      </c>
      <c r="T2379" s="11">
        <f t="shared" si="225"/>
        <v>42699.911840277782</v>
      </c>
      <c r="U2379" t="str">
        <f t="shared" si="226"/>
        <v>2016</v>
      </c>
      <c r="V2379" t="str">
        <f t="shared" si="227"/>
        <v>October</v>
      </c>
    </row>
    <row r="2380" spans="1:22" ht="60" x14ac:dyDescent="0.2">
      <c r="A2380">
        <v>2378</v>
      </c>
      <c r="B2380" s="3" t="s">
        <v>8223</v>
      </c>
      <c r="C2380" s="3" t="s">
        <v>6218</v>
      </c>
      <c r="D2380">
        <v>110000</v>
      </c>
      <c r="E2380">
        <v>0</v>
      </c>
      <c r="F2380" t="s">
        <v>8036</v>
      </c>
      <c r="G2380" t="s">
        <v>7953</v>
      </c>
      <c r="H2380" t="s">
        <v>7975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8001</v>
      </c>
      <c r="O2380">
        <f t="shared" si="222"/>
        <v>0</v>
      </c>
      <c r="P2380">
        <f t="shared" si="223"/>
        <v>0</v>
      </c>
      <c r="Q2380" t="s">
        <v>8319</v>
      </c>
      <c r="R2380" t="s">
        <v>8320</v>
      </c>
      <c r="S2380" s="11">
        <f t="shared" si="224"/>
        <v>42213.013078703705</v>
      </c>
      <c r="T2380" s="11">
        <f t="shared" si="225"/>
        <v>42242.013078703705</v>
      </c>
      <c r="U2380" t="str">
        <f t="shared" si="226"/>
        <v>2015</v>
      </c>
      <c r="V2380" t="str">
        <f t="shared" si="227"/>
        <v>July</v>
      </c>
    </row>
    <row r="2381" spans="1:22" ht="45" x14ac:dyDescent="0.2">
      <c r="A2381">
        <v>2379</v>
      </c>
      <c r="B2381" s="3" t="s">
        <v>8224</v>
      </c>
      <c r="C2381" s="3" t="s">
        <v>6219</v>
      </c>
      <c r="D2381">
        <v>30000</v>
      </c>
      <c r="E2381">
        <v>0</v>
      </c>
      <c r="F2381" t="s">
        <v>8036</v>
      </c>
      <c r="G2381" t="s">
        <v>7953</v>
      </c>
      <c r="H2381" t="s">
        <v>7975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8001</v>
      </c>
      <c r="O2381">
        <f t="shared" si="222"/>
        <v>0</v>
      </c>
      <c r="P2381">
        <f t="shared" si="223"/>
        <v>0</v>
      </c>
      <c r="Q2381" t="s">
        <v>8319</v>
      </c>
      <c r="R2381" t="s">
        <v>8320</v>
      </c>
      <c r="S2381" s="11">
        <f t="shared" si="224"/>
        <v>42237.016388888893</v>
      </c>
      <c r="T2381" s="11">
        <f t="shared" si="225"/>
        <v>42282.016388888893</v>
      </c>
      <c r="U2381" t="str">
        <f t="shared" si="226"/>
        <v>2015</v>
      </c>
      <c r="V2381" t="str">
        <f t="shared" si="227"/>
        <v>August</v>
      </c>
    </row>
    <row r="2382" spans="1:22" ht="60" x14ac:dyDescent="0.2">
      <c r="A2382">
        <v>2380</v>
      </c>
      <c r="B2382" s="3" t="s">
        <v>8225</v>
      </c>
      <c r="C2382" s="3" t="s">
        <v>6220</v>
      </c>
      <c r="D2382">
        <v>15000</v>
      </c>
      <c r="E2382">
        <v>55</v>
      </c>
      <c r="F2382" t="s">
        <v>8036</v>
      </c>
      <c r="G2382" t="s">
        <v>7953</v>
      </c>
      <c r="H2382" t="s">
        <v>7975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8001</v>
      </c>
      <c r="O2382">
        <f t="shared" si="222"/>
        <v>0.37</v>
      </c>
      <c r="P2382">
        <f t="shared" si="223"/>
        <v>18.329999999999998</v>
      </c>
      <c r="Q2382" t="s">
        <v>8319</v>
      </c>
      <c r="R2382" t="s">
        <v>8320</v>
      </c>
      <c r="S2382" s="11">
        <f t="shared" si="224"/>
        <v>42248.793310185181</v>
      </c>
      <c r="T2382" s="11">
        <f t="shared" si="225"/>
        <v>42278.793310185181</v>
      </c>
      <c r="U2382" t="str">
        <f t="shared" si="226"/>
        <v>2015</v>
      </c>
      <c r="V2382" t="str">
        <f t="shared" si="227"/>
        <v>September</v>
      </c>
    </row>
    <row r="2383" spans="1:22" ht="60" x14ac:dyDescent="0.2">
      <c r="A2383">
        <v>2381</v>
      </c>
      <c r="B2383" s="3" t="s">
        <v>8226</v>
      </c>
      <c r="C2383" s="3" t="s">
        <v>6221</v>
      </c>
      <c r="D2383">
        <v>86350</v>
      </c>
      <c r="E2383">
        <v>1571</v>
      </c>
      <c r="F2383" t="s">
        <v>8036</v>
      </c>
      <c r="G2383" t="s">
        <v>7953</v>
      </c>
      <c r="H2383" t="s">
        <v>7975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8001</v>
      </c>
      <c r="O2383">
        <f t="shared" si="222"/>
        <v>1.82</v>
      </c>
      <c r="P2383">
        <f t="shared" si="223"/>
        <v>224.43</v>
      </c>
      <c r="Q2383" t="s">
        <v>8319</v>
      </c>
      <c r="R2383" t="s">
        <v>8320</v>
      </c>
      <c r="S2383" s="11">
        <f t="shared" si="224"/>
        <v>42074.935740740737</v>
      </c>
      <c r="T2383" s="11">
        <f t="shared" si="225"/>
        <v>42104.935740740737</v>
      </c>
      <c r="U2383" t="str">
        <f t="shared" si="226"/>
        <v>2015</v>
      </c>
      <c r="V2383" t="str">
        <f t="shared" si="227"/>
        <v>March</v>
      </c>
    </row>
    <row r="2384" spans="1:22" ht="75" x14ac:dyDescent="0.2">
      <c r="A2384">
        <v>2382</v>
      </c>
      <c r="B2384" s="3" t="s">
        <v>8227</v>
      </c>
      <c r="C2384" s="3" t="s">
        <v>6222</v>
      </c>
      <c r="D2384">
        <v>3000</v>
      </c>
      <c r="E2384">
        <v>75</v>
      </c>
      <c r="F2384" t="s">
        <v>8036</v>
      </c>
      <c r="G2384" t="s">
        <v>7953</v>
      </c>
      <c r="H2384" t="s">
        <v>7975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8001</v>
      </c>
      <c r="O2384">
        <f t="shared" si="222"/>
        <v>2.5</v>
      </c>
      <c r="P2384">
        <f t="shared" si="223"/>
        <v>37.5</v>
      </c>
      <c r="Q2384" t="s">
        <v>8319</v>
      </c>
      <c r="R2384" t="s">
        <v>8320</v>
      </c>
      <c r="S2384" s="11">
        <f t="shared" si="224"/>
        <v>42195.187534722223</v>
      </c>
      <c r="T2384" s="11">
        <f t="shared" si="225"/>
        <v>42220.187534722223</v>
      </c>
      <c r="U2384" t="str">
        <f t="shared" si="226"/>
        <v>2015</v>
      </c>
      <c r="V2384" t="str">
        <f t="shared" si="227"/>
        <v>July</v>
      </c>
    </row>
    <row r="2385" spans="1:22" ht="60" x14ac:dyDescent="0.2">
      <c r="A2385">
        <v>2383</v>
      </c>
      <c r="B2385" s="3" t="s">
        <v>8228</v>
      </c>
      <c r="C2385" s="3" t="s">
        <v>6223</v>
      </c>
      <c r="D2385">
        <v>10000</v>
      </c>
      <c r="E2385">
        <v>435</v>
      </c>
      <c r="F2385" t="s">
        <v>8036</v>
      </c>
      <c r="G2385" t="s">
        <v>7957</v>
      </c>
      <c r="H2385" t="s">
        <v>7979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8001</v>
      </c>
      <c r="O2385">
        <f t="shared" si="222"/>
        <v>4.3499999999999996</v>
      </c>
      <c r="P2385">
        <f t="shared" si="223"/>
        <v>145</v>
      </c>
      <c r="Q2385" t="s">
        <v>8319</v>
      </c>
      <c r="R2385" t="s">
        <v>8320</v>
      </c>
      <c r="S2385" s="11">
        <f t="shared" si="224"/>
        <v>42027.056793981479</v>
      </c>
      <c r="T2385" s="11">
        <f t="shared" si="225"/>
        <v>42057.056793981479</v>
      </c>
      <c r="U2385" t="str">
        <f t="shared" si="226"/>
        <v>2015</v>
      </c>
      <c r="V2385" t="str">
        <f t="shared" si="227"/>
        <v>January</v>
      </c>
    </row>
    <row r="2386" spans="1:22" ht="75" x14ac:dyDescent="0.2">
      <c r="A2386">
        <v>2384</v>
      </c>
      <c r="B2386" s="3" t="s">
        <v>8229</v>
      </c>
      <c r="C2386" s="3" t="s">
        <v>6224</v>
      </c>
      <c r="D2386">
        <v>1000</v>
      </c>
      <c r="E2386">
        <v>8</v>
      </c>
      <c r="F2386" t="s">
        <v>8036</v>
      </c>
      <c r="G2386" t="s">
        <v>7953</v>
      </c>
      <c r="H2386" t="s">
        <v>7975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8001</v>
      </c>
      <c r="O2386">
        <f t="shared" si="222"/>
        <v>0.8</v>
      </c>
      <c r="P2386">
        <f t="shared" si="223"/>
        <v>1</v>
      </c>
      <c r="Q2386" t="s">
        <v>8319</v>
      </c>
      <c r="R2386" t="s">
        <v>8320</v>
      </c>
      <c r="S2386" s="11">
        <f t="shared" si="224"/>
        <v>41927.067627314813</v>
      </c>
      <c r="T2386" s="11">
        <f t="shared" si="225"/>
        <v>41957.109293981484</v>
      </c>
      <c r="U2386" t="str">
        <f t="shared" si="226"/>
        <v>2014</v>
      </c>
      <c r="V2386" t="str">
        <f t="shared" si="227"/>
        <v>October</v>
      </c>
    </row>
    <row r="2387" spans="1:22" ht="75" x14ac:dyDescent="0.2">
      <c r="A2387">
        <v>2385</v>
      </c>
      <c r="B2387" s="3" t="s">
        <v>8230</v>
      </c>
      <c r="C2387" s="3" t="s">
        <v>6225</v>
      </c>
      <c r="D2387">
        <v>65000</v>
      </c>
      <c r="E2387">
        <v>788</v>
      </c>
      <c r="F2387" t="s">
        <v>8036</v>
      </c>
      <c r="G2387" t="s">
        <v>7953</v>
      </c>
      <c r="H2387" t="s">
        <v>7975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8001</v>
      </c>
      <c r="O2387">
        <f t="shared" si="222"/>
        <v>1.21</v>
      </c>
      <c r="P2387">
        <f t="shared" si="223"/>
        <v>112.57</v>
      </c>
      <c r="Q2387" t="s">
        <v>8319</v>
      </c>
      <c r="R2387" t="s">
        <v>8320</v>
      </c>
      <c r="S2387" s="11">
        <f t="shared" si="224"/>
        <v>42191.70175925926</v>
      </c>
      <c r="T2387" s="11">
        <f t="shared" si="225"/>
        <v>42221.70175925926</v>
      </c>
      <c r="U2387" t="str">
        <f t="shared" si="226"/>
        <v>2015</v>
      </c>
      <c r="V2387" t="str">
        <f t="shared" si="227"/>
        <v>July</v>
      </c>
    </row>
    <row r="2388" spans="1:22" ht="60" x14ac:dyDescent="0.2">
      <c r="A2388">
        <v>2386</v>
      </c>
      <c r="B2388" s="3" t="s">
        <v>8231</v>
      </c>
      <c r="C2388" s="3" t="s">
        <v>6226</v>
      </c>
      <c r="D2388">
        <v>30000</v>
      </c>
      <c r="E2388">
        <v>0</v>
      </c>
      <c r="F2388" t="s">
        <v>8036</v>
      </c>
      <c r="G2388" t="s">
        <v>7958</v>
      </c>
      <c r="H2388" t="s">
        <v>7980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8001</v>
      </c>
      <c r="O2388">
        <f t="shared" si="222"/>
        <v>0</v>
      </c>
      <c r="P2388">
        <f t="shared" si="223"/>
        <v>0</v>
      </c>
      <c r="Q2388" t="s">
        <v>8319</v>
      </c>
      <c r="R2388" t="s">
        <v>8320</v>
      </c>
      <c r="S2388" s="11">
        <f t="shared" si="224"/>
        <v>41954.838240740741</v>
      </c>
      <c r="T2388" s="11">
        <f t="shared" si="225"/>
        <v>42014.838240740741</v>
      </c>
      <c r="U2388" t="str">
        <f t="shared" si="226"/>
        <v>2014</v>
      </c>
      <c r="V2388" t="str">
        <f t="shared" si="227"/>
        <v>November</v>
      </c>
    </row>
    <row r="2389" spans="1:22" ht="75" x14ac:dyDescent="0.2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8036</v>
      </c>
      <c r="G2389" t="s">
        <v>7953</v>
      </c>
      <c r="H2389" t="s">
        <v>7975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8001</v>
      </c>
      <c r="O2389">
        <f t="shared" si="222"/>
        <v>0.68</v>
      </c>
      <c r="P2389">
        <f t="shared" si="223"/>
        <v>342</v>
      </c>
      <c r="Q2389" t="s">
        <v>8319</v>
      </c>
      <c r="R2389" t="s">
        <v>8320</v>
      </c>
      <c r="S2389" s="11">
        <f t="shared" si="224"/>
        <v>42528.626620370371</v>
      </c>
      <c r="T2389" s="11">
        <f t="shared" si="225"/>
        <v>42573.626620370371</v>
      </c>
      <c r="U2389" t="str">
        <f t="shared" si="226"/>
        <v>2016</v>
      </c>
      <c r="V2389" t="str">
        <f t="shared" si="227"/>
        <v>June</v>
      </c>
    </row>
    <row r="2390" spans="1:22" ht="75" x14ac:dyDescent="0.2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8036</v>
      </c>
      <c r="G2390" t="s">
        <v>7953</v>
      </c>
      <c r="H2390" t="s">
        <v>7975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8001</v>
      </c>
      <c r="O2390">
        <f t="shared" si="222"/>
        <v>1.25</v>
      </c>
      <c r="P2390">
        <f t="shared" si="223"/>
        <v>57.88</v>
      </c>
      <c r="Q2390" t="s">
        <v>8319</v>
      </c>
      <c r="R2390" t="s">
        <v>8320</v>
      </c>
      <c r="S2390" s="11">
        <f t="shared" si="224"/>
        <v>41989.853692129633</v>
      </c>
      <c r="T2390" s="11">
        <f t="shared" si="225"/>
        <v>42019.811805555553</v>
      </c>
      <c r="U2390" t="str">
        <f t="shared" si="226"/>
        <v>2014</v>
      </c>
      <c r="V2390" t="str">
        <f t="shared" si="227"/>
        <v>December</v>
      </c>
    </row>
    <row r="2391" spans="1:22" ht="75" x14ac:dyDescent="0.2">
      <c r="A2391">
        <v>2389</v>
      </c>
      <c r="B2391" s="3" t="s">
        <v>8232</v>
      </c>
      <c r="C2391" s="3" t="s">
        <v>6229</v>
      </c>
      <c r="D2391">
        <v>16000</v>
      </c>
      <c r="E2391">
        <v>30</v>
      </c>
      <c r="F2391" t="s">
        <v>8036</v>
      </c>
      <c r="G2391" t="s">
        <v>7959</v>
      </c>
      <c r="H2391" t="s">
        <v>7978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8001</v>
      </c>
      <c r="O2391">
        <f t="shared" si="222"/>
        <v>0.19</v>
      </c>
      <c r="P2391">
        <f t="shared" si="223"/>
        <v>30</v>
      </c>
      <c r="Q2391" t="s">
        <v>8319</v>
      </c>
      <c r="R2391" t="s">
        <v>8320</v>
      </c>
      <c r="S2391" s="11">
        <f t="shared" si="224"/>
        <v>42179.653379629628</v>
      </c>
      <c r="T2391" s="11">
        <f t="shared" si="225"/>
        <v>42210.915972222225</v>
      </c>
      <c r="U2391" t="str">
        <f t="shared" si="226"/>
        <v>2015</v>
      </c>
      <c r="V2391" t="str">
        <f t="shared" si="227"/>
        <v>June</v>
      </c>
    </row>
    <row r="2392" spans="1:22" ht="75" x14ac:dyDescent="0.2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8036</v>
      </c>
      <c r="G2392" t="s">
        <v>7955</v>
      </c>
      <c r="H2392" t="s">
        <v>7977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8001</v>
      </c>
      <c r="O2392">
        <f t="shared" si="222"/>
        <v>0</v>
      </c>
      <c r="P2392">
        <f t="shared" si="223"/>
        <v>0</v>
      </c>
      <c r="Q2392" t="s">
        <v>8319</v>
      </c>
      <c r="R2392" t="s">
        <v>8320</v>
      </c>
      <c r="S2392" s="11">
        <f t="shared" si="224"/>
        <v>41968.262314814812</v>
      </c>
      <c r="T2392" s="11">
        <f t="shared" si="225"/>
        <v>42008.262314814812</v>
      </c>
      <c r="U2392" t="str">
        <f t="shared" si="226"/>
        <v>2014</v>
      </c>
      <c r="V2392" t="str">
        <f t="shared" si="227"/>
        <v>November</v>
      </c>
    </row>
    <row r="2393" spans="1:22" ht="75" x14ac:dyDescent="0.2">
      <c r="A2393">
        <v>2391</v>
      </c>
      <c r="B2393" s="3" t="s">
        <v>8233</v>
      </c>
      <c r="C2393" s="3" t="s">
        <v>6231</v>
      </c>
      <c r="D2393">
        <v>20000</v>
      </c>
      <c r="E2393">
        <v>25</v>
      </c>
      <c r="F2393" t="s">
        <v>8036</v>
      </c>
      <c r="G2393" t="s">
        <v>7953</v>
      </c>
      <c r="H2393" t="s">
        <v>7975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8001</v>
      </c>
      <c r="O2393">
        <f t="shared" si="222"/>
        <v>0.13</v>
      </c>
      <c r="P2393">
        <f t="shared" si="223"/>
        <v>25</v>
      </c>
      <c r="Q2393" t="s">
        <v>8319</v>
      </c>
      <c r="R2393" t="s">
        <v>8320</v>
      </c>
      <c r="S2393" s="11">
        <f t="shared" si="224"/>
        <v>42064.794490740736</v>
      </c>
      <c r="T2393" s="11">
        <f t="shared" si="225"/>
        <v>42094.752824074079</v>
      </c>
      <c r="U2393" t="str">
        <f t="shared" si="226"/>
        <v>2015</v>
      </c>
      <c r="V2393" t="str">
        <f t="shared" si="227"/>
        <v>March</v>
      </c>
    </row>
    <row r="2394" spans="1:22" ht="75" x14ac:dyDescent="0.2">
      <c r="A2394">
        <v>2392</v>
      </c>
      <c r="B2394" s="3" t="s">
        <v>8234</v>
      </c>
      <c r="C2394" s="3" t="s">
        <v>6232</v>
      </c>
      <c r="D2394">
        <v>4200</v>
      </c>
      <c r="E2394">
        <v>0</v>
      </c>
      <c r="F2394" t="s">
        <v>8036</v>
      </c>
      <c r="G2394" t="s">
        <v>7953</v>
      </c>
      <c r="H2394" t="s">
        <v>7975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8001</v>
      </c>
      <c r="O2394">
        <f t="shared" si="222"/>
        <v>0</v>
      </c>
      <c r="P2394">
        <f t="shared" si="223"/>
        <v>0</v>
      </c>
      <c r="Q2394" t="s">
        <v>8319</v>
      </c>
      <c r="R2394" t="s">
        <v>8320</v>
      </c>
      <c r="S2394" s="11">
        <f t="shared" si="224"/>
        <v>42276.120636574073</v>
      </c>
      <c r="T2394" s="11">
        <f t="shared" si="225"/>
        <v>42306.120636574073</v>
      </c>
      <c r="U2394" t="str">
        <f t="shared" si="226"/>
        <v>2015</v>
      </c>
      <c r="V2394" t="str">
        <f t="shared" si="227"/>
        <v>September</v>
      </c>
    </row>
    <row r="2395" spans="1:22" ht="75" x14ac:dyDescent="0.2">
      <c r="A2395">
        <v>2393</v>
      </c>
      <c r="B2395" s="3" t="s">
        <v>8235</v>
      </c>
      <c r="C2395" s="3" t="s">
        <v>6233</v>
      </c>
      <c r="D2395">
        <v>100000</v>
      </c>
      <c r="E2395">
        <v>50</v>
      </c>
      <c r="F2395" t="s">
        <v>8036</v>
      </c>
      <c r="G2395" t="s">
        <v>7953</v>
      </c>
      <c r="H2395" t="s">
        <v>7975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8001</v>
      </c>
      <c r="O2395">
        <f t="shared" si="222"/>
        <v>0.05</v>
      </c>
      <c r="P2395">
        <f t="shared" si="223"/>
        <v>50</v>
      </c>
      <c r="Q2395" t="s">
        <v>8319</v>
      </c>
      <c r="R2395" t="s">
        <v>8320</v>
      </c>
      <c r="S2395" s="11">
        <f t="shared" si="224"/>
        <v>42194.648344907408</v>
      </c>
      <c r="T2395" s="11">
        <f t="shared" si="225"/>
        <v>42224.648344907408</v>
      </c>
      <c r="U2395" t="str">
        <f t="shared" si="226"/>
        <v>2015</v>
      </c>
      <c r="V2395" t="str">
        <f t="shared" si="227"/>
        <v>July</v>
      </c>
    </row>
    <row r="2396" spans="1:22" ht="75" x14ac:dyDescent="0.2">
      <c r="A2396">
        <v>2394</v>
      </c>
      <c r="B2396" s="3" t="s">
        <v>8236</v>
      </c>
      <c r="C2396" s="3" t="s">
        <v>6234</v>
      </c>
      <c r="D2396">
        <v>5000</v>
      </c>
      <c r="E2396">
        <v>3</v>
      </c>
      <c r="F2396" t="s">
        <v>8036</v>
      </c>
      <c r="G2396" t="s">
        <v>7970</v>
      </c>
      <c r="H2396" t="s">
        <v>7978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8001</v>
      </c>
      <c r="O2396">
        <f t="shared" si="222"/>
        <v>0.06</v>
      </c>
      <c r="P2396">
        <f t="shared" si="223"/>
        <v>1.5</v>
      </c>
      <c r="Q2396" t="s">
        <v>8319</v>
      </c>
      <c r="R2396" t="s">
        <v>8320</v>
      </c>
      <c r="S2396" s="11">
        <f t="shared" si="224"/>
        <v>42031.362187499995</v>
      </c>
      <c r="T2396" s="11">
        <f t="shared" si="225"/>
        <v>42061.362187499995</v>
      </c>
      <c r="U2396" t="str">
        <f t="shared" si="226"/>
        <v>2015</v>
      </c>
      <c r="V2396" t="str">
        <f t="shared" si="227"/>
        <v>January</v>
      </c>
    </row>
    <row r="2397" spans="1:22" ht="60" x14ac:dyDescent="0.2">
      <c r="A2397">
        <v>2395</v>
      </c>
      <c r="B2397" s="3" t="s">
        <v>8237</v>
      </c>
      <c r="C2397" s="3" t="s">
        <v>6235</v>
      </c>
      <c r="D2397">
        <v>33000</v>
      </c>
      <c r="E2397">
        <v>0</v>
      </c>
      <c r="F2397" t="s">
        <v>8036</v>
      </c>
      <c r="G2397" t="s">
        <v>7953</v>
      </c>
      <c r="H2397" t="s">
        <v>7975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8001</v>
      </c>
      <c r="O2397">
        <f t="shared" si="222"/>
        <v>0</v>
      </c>
      <c r="P2397">
        <f t="shared" si="223"/>
        <v>0</v>
      </c>
      <c r="Q2397" t="s">
        <v>8319</v>
      </c>
      <c r="R2397" t="s">
        <v>8320</v>
      </c>
      <c r="S2397" s="11">
        <f t="shared" si="224"/>
        <v>42717.121377314819</v>
      </c>
      <c r="T2397" s="11">
        <f t="shared" si="225"/>
        <v>42745.372916666667</v>
      </c>
      <c r="U2397" t="str">
        <f t="shared" si="226"/>
        <v>2016</v>
      </c>
      <c r="V2397" t="str">
        <f t="shared" si="227"/>
        <v>December</v>
      </c>
    </row>
    <row r="2398" spans="1:22" ht="75" x14ac:dyDescent="0.2">
      <c r="A2398">
        <v>2396</v>
      </c>
      <c r="B2398" s="3" t="s">
        <v>8238</v>
      </c>
      <c r="C2398" s="3" t="s">
        <v>6236</v>
      </c>
      <c r="D2398">
        <v>5000</v>
      </c>
      <c r="E2398">
        <v>10</v>
      </c>
      <c r="F2398" t="s">
        <v>8036</v>
      </c>
      <c r="G2398" t="s">
        <v>7969</v>
      </c>
      <c r="H2398" t="s">
        <v>7986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8001</v>
      </c>
      <c r="O2398">
        <f t="shared" si="222"/>
        <v>0.2</v>
      </c>
      <c r="P2398">
        <f t="shared" si="223"/>
        <v>10</v>
      </c>
      <c r="Q2398" t="s">
        <v>8319</v>
      </c>
      <c r="R2398" t="s">
        <v>8320</v>
      </c>
      <c r="S2398" s="11">
        <f t="shared" si="224"/>
        <v>42262.849050925928</v>
      </c>
      <c r="T2398" s="11">
        <f t="shared" si="225"/>
        <v>42292.849050925928</v>
      </c>
      <c r="U2398" t="str">
        <f t="shared" si="226"/>
        <v>2015</v>
      </c>
      <c r="V2398" t="str">
        <f t="shared" si="227"/>
        <v>September</v>
      </c>
    </row>
    <row r="2399" spans="1:22" ht="75" x14ac:dyDescent="0.2">
      <c r="A2399">
        <v>2397</v>
      </c>
      <c r="B2399" s="3" t="s">
        <v>8239</v>
      </c>
      <c r="C2399" s="3" t="s">
        <v>6237</v>
      </c>
      <c r="D2399">
        <v>124000</v>
      </c>
      <c r="E2399">
        <v>0</v>
      </c>
      <c r="F2399" t="s">
        <v>8036</v>
      </c>
      <c r="G2399" t="s">
        <v>7953</v>
      </c>
      <c r="H2399" t="s">
        <v>7975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8001</v>
      </c>
      <c r="O2399">
        <f t="shared" si="222"/>
        <v>0</v>
      </c>
      <c r="P2399">
        <f t="shared" si="223"/>
        <v>0</v>
      </c>
      <c r="Q2399" t="s">
        <v>8319</v>
      </c>
      <c r="R2399" t="s">
        <v>8320</v>
      </c>
      <c r="S2399" s="11">
        <f t="shared" si="224"/>
        <v>41976.88490740741</v>
      </c>
      <c r="T2399" s="11">
        <f t="shared" si="225"/>
        <v>42006.88490740741</v>
      </c>
      <c r="U2399" t="str">
        <f t="shared" si="226"/>
        <v>2014</v>
      </c>
      <c r="V2399" t="str">
        <f t="shared" si="227"/>
        <v>December</v>
      </c>
    </row>
    <row r="2400" spans="1:22" ht="75" x14ac:dyDescent="0.2">
      <c r="A2400">
        <v>2398</v>
      </c>
      <c r="B2400" s="3" t="s">
        <v>8240</v>
      </c>
      <c r="C2400" s="3" t="s">
        <v>6238</v>
      </c>
      <c r="D2400">
        <v>4000</v>
      </c>
      <c r="E2400">
        <v>0</v>
      </c>
      <c r="F2400" t="s">
        <v>8036</v>
      </c>
      <c r="G2400" t="s">
        <v>7953</v>
      </c>
      <c r="H2400" t="s">
        <v>7975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8001</v>
      </c>
      <c r="O2400">
        <f t="shared" si="222"/>
        <v>0</v>
      </c>
      <c r="P2400">
        <f t="shared" si="223"/>
        <v>0</v>
      </c>
      <c r="Q2400" t="s">
        <v>8319</v>
      </c>
      <c r="R2400" t="s">
        <v>8320</v>
      </c>
      <c r="S2400" s="11">
        <f t="shared" si="224"/>
        <v>42157.916481481487</v>
      </c>
      <c r="T2400" s="11">
        <f t="shared" si="225"/>
        <v>42187.916481481487</v>
      </c>
      <c r="U2400" t="str">
        <f t="shared" si="226"/>
        <v>2015</v>
      </c>
      <c r="V2400" t="str">
        <f t="shared" si="227"/>
        <v>June</v>
      </c>
    </row>
    <row r="2401" spans="1:22" ht="60" x14ac:dyDescent="0.2">
      <c r="A2401">
        <v>2399</v>
      </c>
      <c r="B2401" s="3" t="s">
        <v>8241</v>
      </c>
      <c r="C2401" s="3" t="s">
        <v>6239</v>
      </c>
      <c r="D2401">
        <v>13000</v>
      </c>
      <c r="E2401">
        <v>0</v>
      </c>
      <c r="F2401" t="s">
        <v>8036</v>
      </c>
      <c r="G2401" t="s">
        <v>7964</v>
      </c>
      <c r="H2401" t="s">
        <v>7984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8001</v>
      </c>
      <c r="O2401">
        <f t="shared" si="222"/>
        <v>0</v>
      </c>
      <c r="P2401">
        <f t="shared" si="223"/>
        <v>0</v>
      </c>
      <c r="Q2401" t="s">
        <v>8319</v>
      </c>
      <c r="R2401" t="s">
        <v>8320</v>
      </c>
      <c r="S2401" s="11">
        <f t="shared" si="224"/>
        <v>41956.853078703702</v>
      </c>
      <c r="T2401" s="11">
        <f t="shared" si="225"/>
        <v>41991.853078703702</v>
      </c>
      <c r="U2401" t="str">
        <f t="shared" si="226"/>
        <v>2014</v>
      </c>
      <c r="V2401" t="str">
        <f t="shared" si="227"/>
        <v>November</v>
      </c>
    </row>
    <row r="2402" spans="1:22" ht="75" x14ac:dyDescent="0.2">
      <c r="A2402">
        <v>2400</v>
      </c>
      <c r="B2402" s="3" t="s">
        <v>8242</v>
      </c>
      <c r="C2402" s="3" t="s">
        <v>6240</v>
      </c>
      <c r="D2402">
        <v>50000</v>
      </c>
      <c r="E2402">
        <v>0</v>
      </c>
      <c r="F2402" t="s">
        <v>8036</v>
      </c>
      <c r="G2402" t="s">
        <v>7955</v>
      </c>
      <c r="H2402" t="s">
        <v>7977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8001</v>
      </c>
      <c r="O2402">
        <f t="shared" si="222"/>
        <v>0</v>
      </c>
      <c r="P2402">
        <f t="shared" si="223"/>
        <v>0</v>
      </c>
      <c r="Q2402" t="s">
        <v>8319</v>
      </c>
      <c r="R2402" t="s">
        <v>8320</v>
      </c>
      <c r="S2402" s="11">
        <f t="shared" si="224"/>
        <v>42444.268101851849</v>
      </c>
      <c r="T2402" s="11">
        <f t="shared" si="225"/>
        <v>42474.268101851849</v>
      </c>
      <c r="U2402" t="str">
        <f t="shared" si="226"/>
        <v>2016</v>
      </c>
      <c r="V2402" t="str">
        <f t="shared" si="227"/>
        <v>March</v>
      </c>
    </row>
    <row r="2403" spans="1:22" ht="75" x14ac:dyDescent="0.2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8013</v>
      </c>
      <c r="O2403">
        <f t="shared" si="222"/>
        <v>0.72</v>
      </c>
      <c r="P2403">
        <f t="shared" si="223"/>
        <v>22.33</v>
      </c>
      <c r="Q2403" t="s">
        <v>8336</v>
      </c>
      <c r="R2403" t="s">
        <v>8337</v>
      </c>
      <c r="S2403" s="11">
        <f t="shared" si="224"/>
        <v>42374.822870370372</v>
      </c>
      <c r="T2403" s="11">
        <f t="shared" si="225"/>
        <v>42434.822870370372</v>
      </c>
      <c r="U2403" t="str">
        <f t="shared" si="226"/>
        <v>2016</v>
      </c>
      <c r="V2403" t="str">
        <f t="shared" si="227"/>
        <v>January</v>
      </c>
    </row>
    <row r="2404" spans="1:22" ht="30" x14ac:dyDescent="0.2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8013</v>
      </c>
      <c r="O2404">
        <f t="shared" si="222"/>
        <v>0.43</v>
      </c>
      <c r="P2404">
        <f t="shared" si="223"/>
        <v>52</v>
      </c>
      <c r="Q2404" t="s">
        <v>8336</v>
      </c>
      <c r="R2404" t="s">
        <v>8337</v>
      </c>
      <c r="S2404" s="11">
        <f t="shared" si="224"/>
        <v>42107.679756944446</v>
      </c>
      <c r="T2404" s="11">
        <f t="shared" si="225"/>
        <v>42137.679756944446</v>
      </c>
      <c r="U2404" t="str">
        <f t="shared" si="226"/>
        <v>2015</v>
      </c>
      <c r="V2404" t="str">
        <f t="shared" si="227"/>
        <v>April</v>
      </c>
    </row>
    <row r="2405" spans="1:22" ht="75" x14ac:dyDescent="0.2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8013</v>
      </c>
      <c r="O2405">
        <f t="shared" si="222"/>
        <v>16.829999999999998</v>
      </c>
      <c r="P2405">
        <f t="shared" si="223"/>
        <v>16.829999999999998</v>
      </c>
      <c r="Q2405" t="s">
        <v>8336</v>
      </c>
      <c r="R2405" t="s">
        <v>8337</v>
      </c>
      <c r="S2405" s="11">
        <f t="shared" si="224"/>
        <v>42399.882615740738</v>
      </c>
      <c r="T2405" s="11">
        <f t="shared" si="225"/>
        <v>42459.840949074074</v>
      </c>
      <c r="U2405" t="str">
        <f t="shared" si="226"/>
        <v>2016</v>
      </c>
      <c r="V2405" t="str">
        <f t="shared" si="227"/>
        <v>January</v>
      </c>
    </row>
    <row r="2406" spans="1:22" ht="75" x14ac:dyDescent="0.2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8013</v>
      </c>
      <c r="O2406">
        <f t="shared" si="222"/>
        <v>0</v>
      </c>
      <c r="P2406">
        <f t="shared" si="223"/>
        <v>0</v>
      </c>
      <c r="Q2406" t="s">
        <v>8336</v>
      </c>
      <c r="R2406" t="s">
        <v>8337</v>
      </c>
      <c r="S2406" s="11">
        <f t="shared" si="224"/>
        <v>42342.03943287037</v>
      </c>
      <c r="T2406" s="11">
        <f t="shared" si="225"/>
        <v>42372.03943287037</v>
      </c>
      <c r="U2406" t="str">
        <f t="shared" si="226"/>
        <v>2015</v>
      </c>
      <c r="V2406" t="str">
        <f t="shared" si="227"/>
        <v>December</v>
      </c>
    </row>
    <row r="2407" spans="1:22" ht="60" x14ac:dyDescent="0.2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8013</v>
      </c>
      <c r="O2407">
        <f t="shared" si="222"/>
        <v>22.52</v>
      </c>
      <c r="P2407">
        <f t="shared" si="223"/>
        <v>56.3</v>
      </c>
      <c r="Q2407" t="s">
        <v>8336</v>
      </c>
      <c r="R2407" t="s">
        <v>8337</v>
      </c>
      <c r="S2407" s="11">
        <f t="shared" si="224"/>
        <v>42595.585358796292</v>
      </c>
      <c r="T2407" s="11">
        <f t="shared" si="225"/>
        <v>42616.585358796292</v>
      </c>
      <c r="U2407" t="str">
        <f t="shared" si="226"/>
        <v>2016</v>
      </c>
      <c r="V2407" t="str">
        <f t="shared" si="227"/>
        <v>August</v>
      </c>
    </row>
    <row r="2408" spans="1:22" ht="60" x14ac:dyDescent="0.2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8013</v>
      </c>
      <c r="O2408">
        <f t="shared" si="222"/>
        <v>41.38</v>
      </c>
      <c r="P2408">
        <f t="shared" si="223"/>
        <v>84.06</v>
      </c>
      <c r="Q2408" t="s">
        <v>8336</v>
      </c>
      <c r="R2408" t="s">
        <v>8337</v>
      </c>
      <c r="S2408" s="11">
        <f t="shared" si="224"/>
        <v>41983.110995370371</v>
      </c>
      <c r="T2408" s="11">
        <f t="shared" si="225"/>
        <v>42023.110995370371</v>
      </c>
      <c r="U2408" t="str">
        <f t="shared" si="226"/>
        <v>2014</v>
      </c>
      <c r="V2408" t="str">
        <f t="shared" si="227"/>
        <v>December</v>
      </c>
    </row>
    <row r="2409" spans="1:22" ht="75" x14ac:dyDescent="0.2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8013</v>
      </c>
      <c r="O2409">
        <f t="shared" si="222"/>
        <v>25.26</v>
      </c>
      <c r="P2409">
        <f t="shared" si="223"/>
        <v>168.39</v>
      </c>
      <c r="Q2409" t="s">
        <v>8336</v>
      </c>
      <c r="R2409" t="s">
        <v>8337</v>
      </c>
      <c r="S2409" s="11">
        <f t="shared" si="224"/>
        <v>42082.575555555552</v>
      </c>
      <c r="T2409" s="11">
        <f t="shared" si="225"/>
        <v>42105.25</v>
      </c>
      <c r="U2409" t="str">
        <f t="shared" si="226"/>
        <v>2015</v>
      </c>
      <c r="V2409" t="str">
        <f t="shared" si="227"/>
        <v>March</v>
      </c>
    </row>
    <row r="2410" spans="1:22" ht="60" x14ac:dyDescent="0.2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8013</v>
      </c>
      <c r="O2410">
        <f t="shared" si="222"/>
        <v>0.2</v>
      </c>
      <c r="P2410">
        <f t="shared" si="223"/>
        <v>15</v>
      </c>
      <c r="Q2410" t="s">
        <v>8336</v>
      </c>
      <c r="R2410" t="s">
        <v>8337</v>
      </c>
      <c r="S2410" s="11">
        <f t="shared" si="224"/>
        <v>41919.140706018516</v>
      </c>
      <c r="T2410" s="11">
        <f t="shared" si="225"/>
        <v>41949.182372685187</v>
      </c>
      <c r="U2410" t="str">
        <f t="shared" si="226"/>
        <v>2014</v>
      </c>
      <c r="V2410" t="str">
        <f t="shared" si="227"/>
        <v>October</v>
      </c>
    </row>
    <row r="2411" spans="1:22" ht="60" x14ac:dyDescent="0.2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8013</v>
      </c>
      <c r="O2411">
        <f t="shared" si="222"/>
        <v>1.84</v>
      </c>
      <c r="P2411">
        <f t="shared" si="223"/>
        <v>76.67</v>
      </c>
      <c r="Q2411" t="s">
        <v>8336</v>
      </c>
      <c r="R2411" t="s">
        <v>8337</v>
      </c>
      <c r="S2411" s="11">
        <f t="shared" si="224"/>
        <v>42204.875868055555</v>
      </c>
      <c r="T2411" s="11">
        <f t="shared" si="225"/>
        <v>42234.875868055555</v>
      </c>
      <c r="U2411" t="str">
        <f t="shared" si="226"/>
        <v>2015</v>
      </c>
      <c r="V2411" t="str">
        <f t="shared" si="227"/>
        <v>July</v>
      </c>
    </row>
    <row r="2412" spans="1:22" ht="60" x14ac:dyDescent="0.2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8013</v>
      </c>
      <c r="O2412">
        <f t="shared" si="222"/>
        <v>0</v>
      </c>
      <c r="P2412">
        <f t="shared" si="223"/>
        <v>0</v>
      </c>
      <c r="Q2412" t="s">
        <v>8336</v>
      </c>
      <c r="R2412" t="s">
        <v>8337</v>
      </c>
      <c r="S2412" s="11">
        <f t="shared" si="224"/>
        <v>42224.408275462964</v>
      </c>
      <c r="T2412" s="11">
        <f t="shared" si="225"/>
        <v>42254.408275462964</v>
      </c>
      <c r="U2412" t="str">
        <f t="shared" si="226"/>
        <v>2015</v>
      </c>
      <c r="V2412" t="str">
        <f t="shared" si="227"/>
        <v>August</v>
      </c>
    </row>
    <row r="2413" spans="1:22" ht="75" x14ac:dyDescent="0.2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8013</v>
      </c>
      <c r="O2413">
        <f t="shared" si="222"/>
        <v>0.6</v>
      </c>
      <c r="P2413">
        <f t="shared" si="223"/>
        <v>50.33</v>
      </c>
      <c r="Q2413" t="s">
        <v>8336</v>
      </c>
      <c r="R2413" t="s">
        <v>8337</v>
      </c>
      <c r="S2413" s="11">
        <f t="shared" si="224"/>
        <v>42211.732430555552</v>
      </c>
      <c r="T2413" s="11">
        <f t="shared" si="225"/>
        <v>42241.732430555552</v>
      </c>
      <c r="U2413" t="str">
        <f t="shared" si="226"/>
        <v>2015</v>
      </c>
      <c r="V2413" t="str">
        <f t="shared" si="227"/>
        <v>July</v>
      </c>
    </row>
    <row r="2414" spans="1:22" ht="75" x14ac:dyDescent="0.2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8013</v>
      </c>
      <c r="O2414">
        <f t="shared" si="222"/>
        <v>0</v>
      </c>
      <c r="P2414">
        <f t="shared" si="223"/>
        <v>0</v>
      </c>
      <c r="Q2414" t="s">
        <v>8336</v>
      </c>
      <c r="R2414" t="s">
        <v>8337</v>
      </c>
      <c r="S2414" s="11">
        <f t="shared" si="224"/>
        <v>42655.736956018518</v>
      </c>
      <c r="T2414" s="11">
        <f t="shared" si="225"/>
        <v>42700.778622685189</v>
      </c>
      <c r="U2414" t="str">
        <f t="shared" si="226"/>
        <v>2016</v>
      </c>
      <c r="V2414" t="str">
        <f t="shared" si="227"/>
        <v>October</v>
      </c>
    </row>
    <row r="2415" spans="1:22" ht="60" x14ac:dyDescent="0.2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8013</v>
      </c>
      <c r="O2415">
        <f t="shared" si="222"/>
        <v>0.83</v>
      </c>
      <c r="P2415">
        <f t="shared" si="223"/>
        <v>8.33</v>
      </c>
      <c r="Q2415" t="s">
        <v>8336</v>
      </c>
      <c r="R2415" t="s">
        <v>8337</v>
      </c>
      <c r="S2415" s="11">
        <f t="shared" si="224"/>
        <v>41760.10974537037</v>
      </c>
      <c r="T2415" s="11">
        <f t="shared" si="225"/>
        <v>41790.979166666664</v>
      </c>
      <c r="U2415" t="str">
        <f t="shared" si="226"/>
        <v>2014</v>
      </c>
      <c r="V2415" t="str">
        <f t="shared" si="227"/>
        <v>May</v>
      </c>
    </row>
    <row r="2416" spans="1:22" ht="75" x14ac:dyDescent="0.2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8013</v>
      </c>
      <c r="O2416">
        <f t="shared" si="222"/>
        <v>3.07</v>
      </c>
      <c r="P2416">
        <f t="shared" si="223"/>
        <v>35.380000000000003</v>
      </c>
      <c r="Q2416" t="s">
        <v>8336</v>
      </c>
      <c r="R2416" t="s">
        <v>8337</v>
      </c>
      <c r="S2416" s="11">
        <f t="shared" si="224"/>
        <v>42198.695138888885</v>
      </c>
      <c r="T2416" s="11">
        <f t="shared" si="225"/>
        <v>42238.165972222225</v>
      </c>
      <c r="U2416" t="str">
        <f t="shared" si="226"/>
        <v>2015</v>
      </c>
      <c r="V2416" t="str">
        <f t="shared" si="227"/>
        <v>July</v>
      </c>
    </row>
    <row r="2417" spans="1:22" ht="60" x14ac:dyDescent="0.2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8013</v>
      </c>
      <c r="O2417">
        <f t="shared" si="222"/>
        <v>0.56000000000000005</v>
      </c>
      <c r="P2417">
        <f t="shared" si="223"/>
        <v>55.83</v>
      </c>
      <c r="Q2417" t="s">
        <v>8336</v>
      </c>
      <c r="R2417" t="s">
        <v>8337</v>
      </c>
      <c r="S2417" s="11">
        <f t="shared" si="224"/>
        <v>42536.862800925926</v>
      </c>
      <c r="T2417" s="11">
        <f t="shared" si="225"/>
        <v>42566.862800925926</v>
      </c>
      <c r="U2417" t="str">
        <f t="shared" si="226"/>
        <v>2016</v>
      </c>
      <c r="V2417" t="str">
        <f t="shared" si="227"/>
        <v>June</v>
      </c>
    </row>
    <row r="2418" spans="1:22" ht="75" x14ac:dyDescent="0.2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8013</v>
      </c>
      <c r="O2418">
        <f t="shared" si="222"/>
        <v>0.03</v>
      </c>
      <c r="P2418">
        <f t="shared" si="223"/>
        <v>5</v>
      </c>
      <c r="Q2418" t="s">
        <v>8336</v>
      </c>
      <c r="R2418" t="s">
        <v>8337</v>
      </c>
      <c r="S2418" s="11">
        <f t="shared" si="224"/>
        <v>42019.737766203703</v>
      </c>
      <c r="T2418" s="11">
        <f t="shared" si="225"/>
        <v>42077.625</v>
      </c>
      <c r="U2418" t="str">
        <f t="shared" si="226"/>
        <v>2015</v>
      </c>
      <c r="V2418" t="str">
        <f t="shared" si="227"/>
        <v>January</v>
      </c>
    </row>
    <row r="2419" spans="1:22" ht="75" x14ac:dyDescent="0.2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8013</v>
      </c>
      <c r="O2419">
        <f t="shared" si="222"/>
        <v>0</v>
      </c>
      <c r="P2419">
        <f t="shared" si="223"/>
        <v>0</v>
      </c>
      <c r="Q2419" t="s">
        <v>8336</v>
      </c>
      <c r="R2419" t="s">
        <v>8337</v>
      </c>
      <c r="S2419" s="11">
        <f t="shared" si="224"/>
        <v>41831.884108796294</v>
      </c>
      <c r="T2419" s="11">
        <f t="shared" si="225"/>
        <v>41861.884108796294</v>
      </c>
      <c r="U2419" t="str">
        <f t="shared" si="226"/>
        <v>2014</v>
      </c>
      <c r="V2419" t="str">
        <f t="shared" si="227"/>
        <v>July</v>
      </c>
    </row>
    <row r="2420" spans="1:22" ht="30" x14ac:dyDescent="0.2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8013</v>
      </c>
      <c r="O2420">
        <f t="shared" si="222"/>
        <v>0.02</v>
      </c>
      <c r="P2420">
        <f t="shared" si="223"/>
        <v>1</v>
      </c>
      <c r="Q2420" t="s">
        <v>8336</v>
      </c>
      <c r="R2420" t="s">
        <v>8337</v>
      </c>
      <c r="S2420" s="11">
        <f t="shared" si="224"/>
        <v>42027.856990740736</v>
      </c>
      <c r="T2420" s="11">
        <f t="shared" si="225"/>
        <v>42087.815324074079</v>
      </c>
      <c r="U2420" t="str">
        <f t="shared" si="226"/>
        <v>2015</v>
      </c>
      <c r="V2420" t="str">
        <f t="shared" si="227"/>
        <v>January</v>
      </c>
    </row>
    <row r="2421" spans="1:22" ht="75" x14ac:dyDescent="0.2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8013</v>
      </c>
      <c r="O2421">
        <f t="shared" si="222"/>
        <v>0</v>
      </c>
      <c r="P2421">
        <f t="shared" si="223"/>
        <v>0</v>
      </c>
      <c r="Q2421" t="s">
        <v>8336</v>
      </c>
      <c r="R2421" t="s">
        <v>8337</v>
      </c>
      <c r="S2421" s="11">
        <f t="shared" si="224"/>
        <v>41993.738298611104</v>
      </c>
      <c r="T2421" s="11">
        <f t="shared" si="225"/>
        <v>42053.738298611104</v>
      </c>
      <c r="U2421" t="str">
        <f t="shared" si="226"/>
        <v>2014</v>
      </c>
      <c r="V2421" t="str">
        <f t="shared" si="227"/>
        <v>December</v>
      </c>
    </row>
    <row r="2422" spans="1:22" ht="60" x14ac:dyDescent="0.2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8013</v>
      </c>
      <c r="O2422">
        <f t="shared" si="222"/>
        <v>14.83</v>
      </c>
      <c r="P2422">
        <f t="shared" si="223"/>
        <v>69.47</v>
      </c>
      <c r="Q2422" t="s">
        <v>8336</v>
      </c>
      <c r="R2422" t="s">
        <v>8337</v>
      </c>
      <c r="S2422" s="11">
        <f t="shared" si="224"/>
        <v>41893.028877314813</v>
      </c>
      <c r="T2422" s="11">
        <f t="shared" si="225"/>
        <v>41953.070543981477</v>
      </c>
      <c r="U2422" t="str">
        <f t="shared" si="226"/>
        <v>2014</v>
      </c>
      <c r="V2422" t="str">
        <f t="shared" si="227"/>
        <v>September</v>
      </c>
    </row>
    <row r="2423" spans="1:22" ht="30" x14ac:dyDescent="0.2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8013</v>
      </c>
      <c r="O2423">
        <f t="shared" si="222"/>
        <v>0.02</v>
      </c>
      <c r="P2423">
        <f t="shared" si="223"/>
        <v>1</v>
      </c>
      <c r="Q2423" t="s">
        <v>8336</v>
      </c>
      <c r="R2423" t="s">
        <v>8337</v>
      </c>
      <c r="S2423" s="11">
        <f t="shared" si="224"/>
        <v>42026.687453703707</v>
      </c>
      <c r="T2423" s="11">
        <f t="shared" si="225"/>
        <v>42056.687453703707</v>
      </c>
      <c r="U2423" t="str">
        <f t="shared" si="226"/>
        <v>2015</v>
      </c>
      <c r="V2423" t="str">
        <f t="shared" si="227"/>
        <v>January</v>
      </c>
    </row>
    <row r="2424" spans="1:22" ht="45" x14ac:dyDescent="0.2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8013</v>
      </c>
      <c r="O2424">
        <f t="shared" si="222"/>
        <v>0.2</v>
      </c>
      <c r="P2424">
        <f t="shared" si="223"/>
        <v>1</v>
      </c>
      <c r="Q2424" t="s">
        <v>8336</v>
      </c>
      <c r="R2424" t="s">
        <v>8337</v>
      </c>
      <c r="S2424" s="11">
        <f t="shared" si="224"/>
        <v>42044.724953703699</v>
      </c>
      <c r="T2424" s="11">
        <f t="shared" si="225"/>
        <v>42074.683287037042</v>
      </c>
      <c r="U2424" t="str">
        <f t="shared" si="226"/>
        <v>2015</v>
      </c>
      <c r="V2424" t="str">
        <f t="shared" si="227"/>
        <v>February</v>
      </c>
    </row>
    <row r="2425" spans="1:22" ht="60" x14ac:dyDescent="0.2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8013</v>
      </c>
      <c r="O2425">
        <f t="shared" si="222"/>
        <v>0.01</v>
      </c>
      <c r="P2425">
        <f t="shared" si="223"/>
        <v>8</v>
      </c>
      <c r="Q2425" t="s">
        <v>8336</v>
      </c>
      <c r="R2425" t="s">
        <v>8337</v>
      </c>
      <c r="S2425" s="11">
        <f t="shared" si="224"/>
        <v>41974.704745370371</v>
      </c>
      <c r="T2425" s="11">
        <f t="shared" si="225"/>
        <v>42004.704745370371</v>
      </c>
      <c r="U2425" t="str">
        <f t="shared" si="226"/>
        <v>2014</v>
      </c>
      <c r="V2425" t="str">
        <f t="shared" si="227"/>
        <v>December</v>
      </c>
    </row>
    <row r="2426" spans="1:22" ht="45" x14ac:dyDescent="0.2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8013</v>
      </c>
      <c r="O2426">
        <f t="shared" si="222"/>
        <v>1.24</v>
      </c>
      <c r="P2426">
        <f t="shared" si="223"/>
        <v>34.44</v>
      </c>
      <c r="Q2426" t="s">
        <v>8336</v>
      </c>
      <c r="R2426" t="s">
        <v>8337</v>
      </c>
      <c r="S2426" s="11">
        <f t="shared" si="224"/>
        <v>41909.892453703702</v>
      </c>
      <c r="T2426" s="11">
        <f t="shared" si="225"/>
        <v>41939.892453703702</v>
      </c>
      <c r="U2426" t="str">
        <f t="shared" si="226"/>
        <v>2014</v>
      </c>
      <c r="V2426" t="str">
        <f t="shared" si="227"/>
        <v>September</v>
      </c>
    </row>
    <row r="2427" spans="1:22" ht="75" x14ac:dyDescent="0.2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8013</v>
      </c>
      <c r="O2427">
        <f t="shared" si="222"/>
        <v>0.03</v>
      </c>
      <c r="P2427">
        <f t="shared" si="223"/>
        <v>1</v>
      </c>
      <c r="Q2427" t="s">
        <v>8336</v>
      </c>
      <c r="R2427" t="s">
        <v>8337</v>
      </c>
      <c r="S2427" s="11">
        <f t="shared" si="224"/>
        <v>42502.913761574076</v>
      </c>
      <c r="T2427" s="11">
        <f t="shared" si="225"/>
        <v>42517.919444444444</v>
      </c>
      <c r="U2427" t="str">
        <f t="shared" si="226"/>
        <v>2016</v>
      </c>
      <c r="V2427" t="str">
        <f t="shared" si="227"/>
        <v>May</v>
      </c>
    </row>
    <row r="2428" spans="1:22" ht="60" x14ac:dyDescent="0.2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8013</v>
      </c>
      <c r="O2428">
        <f t="shared" si="222"/>
        <v>0</v>
      </c>
      <c r="P2428">
        <f t="shared" si="223"/>
        <v>0</v>
      </c>
      <c r="Q2428" t="s">
        <v>8336</v>
      </c>
      <c r="R2428" t="s">
        <v>8337</v>
      </c>
      <c r="S2428" s="11">
        <f t="shared" si="224"/>
        <v>42164.170046296291</v>
      </c>
      <c r="T2428" s="11">
        <f t="shared" si="225"/>
        <v>42224.170046296291</v>
      </c>
      <c r="U2428" t="str">
        <f t="shared" si="226"/>
        <v>2015</v>
      </c>
      <c r="V2428" t="str">
        <f t="shared" si="227"/>
        <v>June</v>
      </c>
    </row>
    <row r="2429" spans="1:22" ht="60" x14ac:dyDescent="0.2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8013</v>
      </c>
      <c r="O2429">
        <f t="shared" si="222"/>
        <v>0</v>
      </c>
      <c r="P2429">
        <f t="shared" si="223"/>
        <v>1</v>
      </c>
      <c r="Q2429" t="s">
        <v>8336</v>
      </c>
      <c r="R2429" t="s">
        <v>8337</v>
      </c>
      <c r="S2429" s="11">
        <f t="shared" si="224"/>
        <v>42412.318668981476</v>
      </c>
      <c r="T2429" s="11">
        <f t="shared" si="225"/>
        <v>42452.277002314819</v>
      </c>
      <c r="U2429" t="str">
        <f t="shared" si="226"/>
        <v>2016</v>
      </c>
      <c r="V2429" t="str">
        <f t="shared" si="227"/>
        <v>February</v>
      </c>
    </row>
    <row r="2430" spans="1:22" ht="45" x14ac:dyDescent="0.2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8013</v>
      </c>
      <c r="O2430">
        <f t="shared" si="222"/>
        <v>0</v>
      </c>
      <c r="P2430">
        <f t="shared" si="223"/>
        <v>1</v>
      </c>
      <c r="Q2430" t="s">
        <v>8336</v>
      </c>
      <c r="R2430" t="s">
        <v>8337</v>
      </c>
      <c r="S2430" s="11">
        <f t="shared" si="224"/>
        <v>42045.784155092595</v>
      </c>
      <c r="T2430" s="11">
        <f t="shared" si="225"/>
        <v>42075.742488425924</v>
      </c>
      <c r="U2430" t="str">
        <f t="shared" si="226"/>
        <v>2015</v>
      </c>
      <c r="V2430" t="str">
        <f t="shared" si="227"/>
        <v>February</v>
      </c>
    </row>
    <row r="2431" spans="1:22" ht="75" x14ac:dyDescent="0.2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8013</v>
      </c>
      <c r="O2431">
        <f t="shared" si="222"/>
        <v>1.43</v>
      </c>
      <c r="P2431">
        <f t="shared" si="223"/>
        <v>501.25</v>
      </c>
      <c r="Q2431" t="s">
        <v>8336</v>
      </c>
      <c r="R2431" t="s">
        <v>8337</v>
      </c>
      <c r="S2431" s="11">
        <f t="shared" si="224"/>
        <v>42734.879236111112</v>
      </c>
      <c r="T2431" s="11">
        <f t="shared" si="225"/>
        <v>42771.697222222225</v>
      </c>
      <c r="U2431" t="str">
        <f t="shared" si="226"/>
        <v>2016</v>
      </c>
      <c r="V2431" t="str">
        <f t="shared" si="227"/>
        <v>December</v>
      </c>
    </row>
    <row r="2432" spans="1:22" ht="75" x14ac:dyDescent="0.2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8013</v>
      </c>
      <c r="O2432">
        <f t="shared" si="222"/>
        <v>0.7</v>
      </c>
      <c r="P2432">
        <f t="shared" si="223"/>
        <v>10.5</v>
      </c>
      <c r="Q2432" t="s">
        <v>8336</v>
      </c>
      <c r="R2432" t="s">
        <v>8337</v>
      </c>
      <c r="S2432" s="11">
        <f t="shared" si="224"/>
        <v>42382.130833333329</v>
      </c>
      <c r="T2432" s="11">
        <f t="shared" si="225"/>
        <v>42412.130833333329</v>
      </c>
      <c r="U2432" t="str">
        <f t="shared" si="226"/>
        <v>2016</v>
      </c>
      <c r="V2432" t="str">
        <f t="shared" si="227"/>
        <v>January</v>
      </c>
    </row>
    <row r="2433" spans="1:22" ht="45" x14ac:dyDescent="0.2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8013</v>
      </c>
      <c r="O2433">
        <f t="shared" si="222"/>
        <v>0</v>
      </c>
      <c r="P2433">
        <f t="shared" si="223"/>
        <v>1</v>
      </c>
      <c r="Q2433" t="s">
        <v>8336</v>
      </c>
      <c r="R2433" t="s">
        <v>8337</v>
      </c>
      <c r="S2433" s="11">
        <f t="shared" si="224"/>
        <v>42489.099687499998</v>
      </c>
      <c r="T2433" s="11">
        <f t="shared" si="225"/>
        <v>42549.099687499998</v>
      </c>
      <c r="U2433" t="str">
        <f t="shared" si="226"/>
        <v>2016</v>
      </c>
      <c r="V2433" t="str">
        <f t="shared" si="227"/>
        <v>April</v>
      </c>
    </row>
    <row r="2434" spans="1:22" ht="60" x14ac:dyDescent="0.2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8013</v>
      </c>
      <c r="O2434">
        <f t="shared" si="222"/>
        <v>0.01</v>
      </c>
      <c r="P2434">
        <f t="shared" si="223"/>
        <v>1</v>
      </c>
      <c r="Q2434" t="s">
        <v>8336</v>
      </c>
      <c r="R2434" t="s">
        <v>8337</v>
      </c>
      <c r="S2434" s="11">
        <f t="shared" si="224"/>
        <v>42041.218715277777</v>
      </c>
      <c r="T2434" s="11">
        <f t="shared" si="225"/>
        <v>42071.218715277777</v>
      </c>
      <c r="U2434" t="str">
        <f t="shared" si="226"/>
        <v>2015</v>
      </c>
      <c r="V2434" t="str">
        <f t="shared" si="227"/>
        <v>February</v>
      </c>
    </row>
    <row r="2435" spans="1:22" ht="75" x14ac:dyDescent="0.2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8013</v>
      </c>
      <c r="O2435">
        <f t="shared" ref="O2435:O2498" si="228">ROUND((E2435/D2435)*100,2)</f>
        <v>0</v>
      </c>
      <c r="P2435">
        <f t="shared" ref="P2435:P2498" si="229">IF(L2435&gt;0,ROUND(E2435/L2435,2),0)</f>
        <v>0</v>
      </c>
      <c r="Q2435" t="s">
        <v>8336</v>
      </c>
      <c r="R2435" t="s">
        <v>8337</v>
      </c>
      <c r="S2435" s="11">
        <f t="shared" ref="S2435:S2498" si="230">(((J2435/60)/60)/24)+DATE(1970,1,1)</f>
        <v>42397.89980324074</v>
      </c>
      <c r="T2435" s="11">
        <f t="shared" ref="T2435:T2498" si="231">(((I2435/60)/60)/24)+DATE(1970,1,1)</f>
        <v>42427.89980324074</v>
      </c>
      <c r="U2435" t="str">
        <f t="shared" ref="U2435:U2498" si="232">TEXT(S2435,"yyyy")</f>
        <v>2016</v>
      </c>
      <c r="V2435" t="str">
        <f t="shared" ref="V2435:V2498" si="233">TEXT(S2435,"mmmm")</f>
        <v>January</v>
      </c>
    </row>
    <row r="2436" spans="1:22" ht="75" x14ac:dyDescent="0.2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8013</v>
      </c>
      <c r="O2436">
        <f t="shared" si="228"/>
        <v>0.13</v>
      </c>
      <c r="P2436">
        <f t="shared" si="229"/>
        <v>13</v>
      </c>
      <c r="Q2436" t="s">
        <v>8336</v>
      </c>
      <c r="R2436" t="s">
        <v>8337</v>
      </c>
      <c r="S2436" s="11">
        <f t="shared" si="230"/>
        <v>42180.18604166666</v>
      </c>
      <c r="T2436" s="11">
        <f t="shared" si="231"/>
        <v>42220.18604166666</v>
      </c>
      <c r="U2436" t="str">
        <f t="shared" si="232"/>
        <v>2015</v>
      </c>
      <c r="V2436" t="str">
        <f t="shared" si="233"/>
        <v>June</v>
      </c>
    </row>
    <row r="2437" spans="1:22" ht="75" x14ac:dyDescent="0.2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8013</v>
      </c>
      <c r="O2437">
        <f t="shared" si="228"/>
        <v>0.49</v>
      </c>
      <c r="P2437">
        <f t="shared" si="229"/>
        <v>306</v>
      </c>
      <c r="Q2437" t="s">
        <v>8336</v>
      </c>
      <c r="R2437" t="s">
        <v>8337</v>
      </c>
      <c r="S2437" s="11">
        <f t="shared" si="230"/>
        <v>42252.277615740735</v>
      </c>
      <c r="T2437" s="11">
        <f t="shared" si="231"/>
        <v>42282.277615740735</v>
      </c>
      <c r="U2437" t="str">
        <f t="shared" si="232"/>
        <v>2015</v>
      </c>
      <c r="V2437" t="str">
        <f t="shared" si="233"/>
        <v>September</v>
      </c>
    </row>
    <row r="2438" spans="1:22" ht="75" x14ac:dyDescent="0.2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8013</v>
      </c>
      <c r="O2438">
        <f t="shared" si="228"/>
        <v>0.04</v>
      </c>
      <c r="P2438">
        <f t="shared" si="229"/>
        <v>22.5</v>
      </c>
      <c r="Q2438" t="s">
        <v>8336</v>
      </c>
      <c r="R2438" t="s">
        <v>8337</v>
      </c>
      <c r="S2438" s="11">
        <f t="shared" si="230"/>
        <v>42338.615393518514</v>
      </c>
      <c r="T2438" s="11">
        <f t="shared" si="231"/>
        <v>42398.615393518514</v>
      </c>
      <c r="U2438" t="str">
        <f t="shared" si="232"/>
        <v>2015</v>
      </c>
      <c r="V2438" t="str">
        <f t="shared" si="233"/>
        <v>November</v>
      </c>
    </row>
    <row r="2439" spans="1:22" ht="60" x14ac:dyDescent="0.2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8013</v>
      </c>
      <c r="O2439">
        <f t="shared" si="228"/>
        <v>0</v>
      </c>
      <c r="P2439">
        <f t="shared" si="229"/>
        <v>0</v>
      </c>
      <c r="Q2439" t="s">
        <v>8336</v>
      </c>
      <c r="R2439" t="s">
        <v>8337</v>
      </c>
      <c r="S2439" s="11">
        <f t="shared" si="230"/>
        <v>42031.965138888889</v>
      </c>
      <c r="T2439" s="11">
        <f t="shared" si="231"/>
        <v>42080.75</v>
      </c>
      <c r="U2439" t="str">
        <f t="shared" si="232"/>
        <v>2015</v>
      </c>
      <c r="V2439" t="str">
        <f t="shared" si="233"/>
        <v>January</v>
      </c>
    </row>
    <row r="2440" spans="1:22" ht="75" x14ac:dyDescent="0.2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8013</v>
      </c>
      <c r="O2440">
        <f t="shared" si="228"/>
        <v>0.33</v>
      </c>
      <c r="P2440">
        <f t="shared" si="229"/>
        <v>50</v>
      </c>
      <c r="Q2440" t="s">
        <v>8336</v>
      </c>
      <c r="R2440" t="s">
        <v>8337</v>
      </c>
      <c r="S2440" s="11">
        <f t="shared" si="230"/>
        <v>42285.91506944444</v>
      </c>
      <c r="T2440" s="11">
        <f t="shared" si="231"/>
        <v>42345.956736111111</v>
      </c>
      <c r="U2440" t="str">
        <f t="shared" si="232"/>
        <v>2015</v>
      </c>
      <c r="V2440" t="str">
        <f t="shared" si="233"/>
        <v>October</v>
      </c>
    </row>
    <row r="2441" spans="1:22" ht="75" x14ac:dyDescent="0.2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8013</v>
      </c>
      <c r="O2441">
        <f t="shared" si="228"/>
        <v>0</v>
      </c>
      <c r="P2441">
        <f t="shared" si="229"/>
        <v>0</v>
      </c>
      <c r="Q2441" t="s">
        <v>8336</v>
      </c>
      <c r="R2441" t="s">
        <v>8337</v>
      </c>
      <c r="S2441" s="11">
        <f t="shared" si="230"/>
        <v>42265.818622685183</v>
      </c>
      <c r="T2441" s="11">
        <f t="shared" si="231"/>
        <v>42295.818622685183</v>
      </c>
      <c r="U2441" t="str">
        <f t="shared" si="232"/>
        <v>2015</v>
      </c>
      <c r="V2441" t="str">
        <f t="shared" si="233"/>
        <v>September</v>
      </c>
    </row>
    <row r="2442" spans="1:22" ht="45" x14ac:dyDescent="0.2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8013</v>
      </c>
      <c r="O2442">
        <f t="shared" si="228"/>
        <v>0.2</v>
      </c>
      <c r="P2442">
        <f t="shared" si="229"/>
        <v>5</v>
      </c>
      <c r="Q2442" t="s">
        <v>8336</v>
      </c>
      <c r="R2442" t="s">
        <v>8337</v>
      </c>
      <c r="S2442" s="11">
        <f t="shared" si="230"/>
        <v>42383.899456018517</v>
      </c>
      <c r="T2442" s="11">
        <f t="shared" si="231"/>
        <v>42413.899456018517</v>
      </c>
      <c r="U2442" t="str">
        <f t="shared" si="232"/>
        <v>2016</v>
      </c>
      <c r="V2442" t="str">
        <f t="shared" si="233"/>
        <v>January</v>
      </c>
    </row>
    <row r="2443" spans="1:22" ht="45" x14ac:dyDescent="0.2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8027</v>
      </c>
      <c r="O2443">
        <f t="shared" si="228"/>
        <v>107.88</v>
      </c>
      <c r="P2443">
        <f t="shared" si="229"/>
        <v>74.23</v>
      </c>
      <c r="Q2443" t="s">
        <v>8336</v>
      </c>
      <c r="R2443" t="s">
        <v>8352</v>
      </c>
      <c r="S2443" s="11">
        <f t="shared" si="230"/>
        <v>42187.125625000001</v>
      </c>
      <c r="T2443" s="11">
        <f t="shared" si="231"/>
        <v>42208.207638888889</v>
      </c>
      <c r="U2443" t="str">
        <f t="shared" si="232"/>
        <v>2015</v>
      </c>
      <c r="V2443" t="str">
        <f t="shared" si="233"/>
        <v>July</v>
      </c>
    </row>
    <row r="2444" spans="1:22" ht="75" x14ac:dyDescent="0.2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8027</v>
      </c>
      <c r="O2444">
        <f t="shared" si="228"/>
        <v>125.94</v>
      </c>
      <c r="P2444">
        <f t="shared" si="229"/>
        <v>81.25</v>
      </c>
      <c r="Q2444" t="s">
        <v>8336</v>
      </c>
      <c r="R2444" t="s">
        <v>8352</v>
      </c>
      <c r="S2444" s="11">
        <f t="shared" si="230"/>
        <v>42052.666990740734</v>
      </c>
      <c r="T2444" s="11">
        <f t="shared" si="231"/>
        <v>42082.625324074077</v>
      </c>
      <c r="U2444" t="str">
        <f t="shared" si="232"/>
        <v>2015</v>
      </c>
      <c r="V2444" t="str">
        <f t="shared" si="233"/>
        <v>February</v>
      </c>
    </row>
    <row r="2445" spans="1:22" ht="75" x14ac:dyDescent="0.2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8027</v>
      </c>
      <c r="O2445">
        <f t="shared" si="228"/>
        <v>202.51</v>
      </c>
      <c r="P2445">
        <f t="shared" si="229"/>
        <v>130.22999999999999</v>
      </c>
      <c r="Q2445" t="s">
        <v>8336</v>
      </c>
      <c r="R2445" t="s">
        <v>8352</v>
      </c>
      <c r="S2445" s="11">
        <f t="shared" si="230"/>
        <v>41836.625254629631</v>
      </c>
      <c r="T2445" s="11">
        <f t="shared" si="231"/>
        <v>41866.625254629631</v>
      </c>
      <c r="U2445" t="str">
        <f t="shared" si="232"/>
        <v>2014</v>
      </c>
      <c r="V2445" t="str">
        <f t="shared" si="233"/>
        <v>July</v>
      </c>
    </row>
    <row r="2446" spans="1:22" ht="75" x14ac:dyDescent="0.2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8027</v>
      </c>
      <c r="O2446">
        <f t="shared" si="228"/>
        <v>108.6</v>
      </c>
      <c r="P2446">
        <f t="shared" si="229"/>
        <v>53.41</v>
      </c>
      <c r="Q2446" t="s">
        <v>8336</v>
      </c>
      <c r="R2446" t="s">
        <v>8352</v>
      </c>
      <c r="S2446" s="11">
        <f t="shared" si="230"/>
        <v>42485.754525462966</v>
      </c>
      <c r="T2446" s="11">
        <f t="shared" si="231"/>
        <v>42515.754525462966</v>
      </c>
      <c r="U2446" t="str">
        <f t="shared" si="232"/>
        <v>2016</v>
      </c>
      <c r="V2446" t="str">
        <f t="shared" si="233"/>
        <v>April</v>
      </c>
    </row>
    <row r="2447" spans="1:22" ht="60" x14ac:dyDescent="0.2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8027</v>
      </c>
      <c r="O2447">
        <f t="shared" si="228"/>
        <v>172.8</v>
      </c>
      <c r="P2447">
        <f t="shared" si="229"/>
        <v>75.13</v>
      </c>
      <c r="Q2447" t="s">
        <v>8336</v>
      </c>
      <c r="R2447" t="s">
        <v>8352</v>
      </c>
      <c r="S2447" s="11">
        <f t="shared" si="230"/>
        <v>42243.190057870372</v>
      </c>
      <c r="T2447" s="11">
        <f t="shared" si="231"/>
        <v>42273.190057870372</v>
      </c>
      <c r="U2447" t="str">
        <f t="shared" si="232"/>
        <v>2015</v>
      </c>
      <c r="V2447" t="str">
        <f t="shared" si="233"/>
        <v>August</v>
      </c>
    </row>
    <row r="2448" spans="1:22" ht="75" x14ac:dyDescent="0.2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8027</v>
      </c>
      <c r="O2448">
        <f t="shared" si="228"/>
        <v>167.98</v>
      </c>
      <c r="P2448">
        <f t="shared" si="229"/>
        <v>75.67</v>
      </c>
      <c r="Q2448" t="s">
        <v>8336</v>
      </c>
      <c r="R2448" t="s">
        <v>8352</v>
      </c>
      <c r="S2448" s="11">
        <f t="shared" si="230"/>
        <v>42670.602673611109</v>
      </c>
      <c r="T2448" s="11">
        <f t="shared" si="231"/>
        <v>42700.64434027778</v>
      </c>
      <c r="U2448" t="str">
        <f t="shared" si="232"/>
        <v>2016</v>
      </c>
      <c r="V2448" t="str">
        <f t="shared" si="233"/>
        <v>October</v>
      </c>
    </row>
    <row r="2449" spans="1:22" ht="75" x14ac:dyDescent="0.2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8027</v>
      </c>
      <c r="O2449">
        <f t="shared" si="228"/>
        <v>427.2</v>
      </c>
      <c r="P2449">
        <f t="shared" si="229"/>
        <v>31.69</v>
      </c>
      <c r="Q2449" t="s">
        <v>8336</v>
      </c>
      <c r="R2449" t="s">
        <v>8352</v>
      </c>
      <c r="S2449" s="11">
        <f t="shared" si="230"/>
        <v>42654.469826388886</v>
      </c>
      <c r="T2449" s="11">
        <f t="shared" si="231"/>
        <v>42686.166666666672</v>
      </c>
      <c r="U2449" t="str">
        <f t="shared" si="232"/>
        <v>2016</v>
      </c>
      <c r="V2449" t="str">
        <f t="shared" si="233"/>
        <v>October</v>
      </c>
    </row>
    <row r="2450" spans="1:22" ht="75" x14ac:dyDescent="0.2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8027</v>
      </c>
      <c r="O2450">
        <f t="shared" si="228"/>
        <v>107.5</v>
      </c>
      <c r="P2450">
        <f t="shared" si="229"/>
        <v>47.78</v>
      </c>
      <c r="Q2450" t="s">
        <v>8336</v>
      </c>
      <c r="R2450" t="s">
        <v>8352</v>
      </c>
      <c r="S2450" s="11">
        <f t="shared" si="230"/>
        <v>42607.316122685181</v>
      </c>
      <c r="T2450" s="11">
        <f t="shared" si="231"/>
        <v>42613.233333333337</v>
      </c>
      <c r="U2450" t="str">
        <f t="shared" si="232"/>
        <v>2016</v>
      </c>
      <c r="V2450" t="str">
        <f t="shared" si="233"/>
        <v>August</v>
      </c>
    </row>
    <row r="2451" spans="1:22" ht="75" x14ac:dyDescent="0.2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8027</v>
      </c>
      <c r="O2451">
        <f t="shared" si="228"/>
        <v>108</v>
      </c>
      <c r="P2451">
        <f t="shared" si="229"/>
        <v>90</v>
      </c>
      <c r="Q2451" t="s">
        <v>8336</v>
      </c>
      <c r="R2451" t="s">
        <v>8352</v>
      </c>
      <c r="S2451" s="11">
        <f t="shared" si="230"/>
        <v>41943.142534722225</v>
      </c>
      <c r="T2451" s="11">
        <f t="shared" si="231"/>
        <v>41973.184201388889</v>
      </c>
      <c r="U2451" t="str">
        <f t="shared" si="232"/>
        <v>2014</v>
      </c>
      <c r="V2451" t="str">
        <f t="shared" si="233"/>
        <v>October</v>
      </c>
    </row>
    <row r="2452" spans="1:22" ht="75" x14ac:dyDescent="0.2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8027</v>
      </c>
      <c r="O2452">
        <f t="shared" si="228"/>
        <v>101.53</v>
      </c>
      <c r="P2452">
        <f t="shared" si="229"/>
        <v>149.31</v>
      </c>
      <c r="Q2452" t="s">
        <v>8336</v>
      </c>
      <c r="R2452" t="s">
        <v>8352</v>
      </c>
      <c r="S2452" s="11">
        <f t="shared" si="230"/>
        <v>41902.07240740741</v>
      </c>
      <c r="T2452" s="11">
        <f t="shared" si="231"/>
        <v>41940.132638888892</v>
      </c>
      <c r="U2452" t="str">
        <f t="shared" si="232"/>
        <v>2014</v>
      </c>
      <c r="V2452" t="str">
        <f t="shared" si="233"/>
        <v>September</v>
      </c>
    </row>
    <row r="2453" spans="1:22" ht="60" x14ac:dyDescent="0.2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8027</v>
      </c>
      <c r="O2453">
        <f t="shared" si="228"/>
        <v>115.45</v>
      </c>
      <c r="P2453">
        <f t="shared" si="229"/>
        <v>62.07</v>
      </c>
      <c r="Q2453" t="s">
        <v>8336</v>
      </c>
      <c r="R2453" t="s">
        <v>8352</v>
      </c>
      <c r="S2453" s="11">
        <f t="shared" si="230"/>
        <v>42779.908449074079</v>
      </c>
      <c r="T2453" s="11">
        <f t="shared" si="231"/>
        <v>42799.908449074079</v>
      </c>
      <c r="U2453" t="str">
        <f t="shared" si="232"/>
        <v>2017</v>
      </c>
      <c r="V2453" t="str">
        <f t="shared" si="233"/>
        <v>February</v>
      </c>
    </row>
    <row r="2454" spans="1:22" ht="75" x14ac:dyDescent="0.2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8027</v>
      </c>
      <c r="O2454">
        <f t="shared" si="228"/>
        <v>133.5</v>
      </c>
      <c r="P2454">
        <f t="shared" si="229"/>
        <v>53.4</v>
      </c>
      <c r="Q2454" t="s">
        <v>8336</v>
      </c>
      <c r="R2454" t="s">
        <v>8352</v>
      </c>
      <c r="S2454" s="11">
        <f t="shared" si="230"/>
        <v>42338.84375</v>
      </c>
      <c r="T2454" s="11">
        <f t="shared" si="231"/>
        <v>42367.958333333328</v>
      </c>
      <c r="U2454" t="str">
        <f t="shared" si="232"/>
        <v>2015</v>
      </c>
      <c r="V2454" t="str">
        <f t="shared" si="233"/>
        <v>November</v>
      </c>
    </row>
    <row r="2455" spans="1:22" ht="60" x14ac:dyDescent="0.2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8027</v>
      </c>
      <c r="O2455">
        <f t="shared" si="228"/>
        <v>154.69999999999999</v>
      </c>
      <c r="P2455">
        <f t="shared" si="229"/>
        <v>69.27</v>
      </c>
      <c r="Q2455" t="s">
        <v>8336</v>
      </c>
      <c r="R2455" t="s">
        <v>8352</v>
      </c>
      <c r="S2455" s="11">
        <f t="shared" si="230"/>
        <v>42738.692233796297</v>
      </c>
      <c r="T2455" s="11">
        <f t="shared" si="231"/>
        <v>42768.692233796297</v>
      </c>
      <c r="U2455" t="str">
        <f t="shared" si="232"/>
        <v>2017</v>
      </c>
      <c r="V2455" t="str">
        <f t="shared" si="233"/>
        <v>January</v>
      </c>
    </row>
    <row r="2456" spans="1:22" ht="75" x14ac:dyDescent="0.2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8027</v>
      </c>
      <c r="O2456">
        <f t="shared" si="228"/>
        <v>100.85</v>
      </c>
      <c r="P2456">
        <f t="shared" si="229"/>
        <v>271.51</v>
      </c>
      <c r="Q2456" t="s">
        <v>8336</v>
      </c>
      <c r="R2456" t="s">
        <v>8352</v>
      </c>
      <c r="S2456" s="11">
        <f t="shared" si="230"/>
        <v>42770.201481481476</v>
      </c>
      <c r="T2456" s="11">
        <f t="shared" si="231"/>
        <v>42805.201481481476</v>
      </c>
      <c r="U2456" t="str">
        <f t="shared" si="232"/>
        <v>2017</v>
      </c>
      <c r="V2456" t="str">
        <f t="shared" si="233"/>
        <v>February</v>
      </c>
    </row>
    <row r="2457" spans="1:22" ht="60" x14ac:dyDescent="0.2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8027</v>
      </c>
      <c r="O2457">
        <f t="shared" si="228"/>
        <v>182</v>
      </c>
      <c r="P2457">
        <f t="shared" si="229"/>
        <v>34.130000000000003</v>
      </c>
      <c r="Q2457" t="s">
        <v>8336</v>
      </c>
      <c r="R2457" t="s">
        <v>8352</v>
      </c>
      <c r="S2457" s="11">
        <f t="shared" si="230"/>
        <v>42452.781828703708</v>
      </c>
      <c r="T2457" s="11">
        <f t="shared" si="231"/>
        <v>42480.781828703708</v>
      </c>
      <c r="U2457" t="str">
        <f t="shared" si="232"/>
        <v>2016</v>
      </c>
      <c r="V2457" t="str">
        <f t="shared" si="233"/>
        <v>March</v>
      </c>
    </row>
    <row r="2458" spans="1:22" ht="75" x14ac:dyDescent="0.2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8027</v>
      </c>
      <c r="O2458">
        <f t="shared" si="228"/>
        <v>180.87</v>
      </c>
      <c r="P2458">
        <f t="shared" si="229"/>
        <v>40.49</v>
      </c>
      <c r="Q2458" t="s">
        <v>8336</v>
      </c>
      <c r="R2458" t="s">
        <v>8352</v>
      </c>
      <c r="S2458" s="11">
        <f t="shared" si="230"/>
        <v>42761.961099537039</v>
      </c>
      <c r="T2458" s="11">
        <f t="shared" si="231"/>
        <v>42791.961099537039</v>
      </c>
      <c r="U2458" t="str">
        <f t="shared" si="232"/>
        <v>2017</v>
      </c>
      <c r="V2458" t="str">
        <f t="shared" si="233"/>
        <v>January</v>
      </c>
    </row>
    <row r="2459" spans="1:22" ht="60" x14ac:dyDescent="0.2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8027</v>
      </c>
      <c r="O2459">
        <f t="shared" si="228"/>
        <v>102.3</v>
      </c>
      <c r="P2459">
        <f t="shared" si="229"/>
        <v>189.76</v>
      </c>
      <c r="Q2459" t="s">
        <v>8336</v>
      </c>
      <c r="R2459" t="s">
        <v>8352</v>
      </c>
      <c r="S2459" s="11">
        <f t="shared" si="230"/>
        <v>42423.602500000001</v>
      </c>
      <c r="T2459" s="11">
        <f t="shared" si="231"/>
        <v>42453.560833333337</v>
      </c>
      <c r="U2459" t="str">
        <f t="shared" si="232"/>
        <v>2016</v>
      </c>
      <c r="V2459" t="str">
        <f t="shared" si="233"/>
        <v>February</v>
      </c>
    </row>
    <row r="2460" spans="1:22" ht="75" x14ac:dyDescent="0.2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8027</v>
      </c>
      <c r="O2460">
        <f t="shared" si="228"/>
        <v>110.18</v>
      </c>
      <c r="P2460">
        <f t="shared" si="229"/>
        <v>68.86</v>
      </c>
      <c r="Q2460" t="s">
        <v>8336</v>
      </c>
      <c r="R2460" t="s">
        <v>8352</v>
      </c>
      <c r="S2460" s="11">
        <f t="shared" si="230"/>
        <v>42495.871736111112</v>
      </c>
      <c r="T2460" s="11">
        <f t="shared" si="231"/>
        <v>42530.791666666672</v>
      </c>
      <c r="U2460" t="str">
        <f t="shared" si="232"/>
        <v>2016</v>
      </c>
      <c r="V2460" t="str">
        <f t="shared" si="233"/>
        <v>May</v>
      </c>
    </row>
    <row r="2461" spans="1:22" ht="75" x14ac:dyDescent="0.2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8027</v>
      </c>
      <c r="O2461">
        <f t="shared" si="228"/>
        <v>102.25</v>
      </c>
      <c r="P2461">
        <f t="shared" si="229"/>
        <v>108.78</v>
      </c>
      <c r="Q2461" t="s">
        <v>8336</v>
      </c>
      <c r="R2461" t="s">
        <v>8352</v>
      </c>
      <c r="S2461" s="11">
        <f t="shared" si="230"/>
        <v>42407.637557870374</v>
      </c>
      <c r="T2461" s="11">
        <f t="shared" si="231"/>
        <v>42452.595891203702</v>
      </c>
      <c r="U2461" t="str">
        <f t="shared" si="232"/>
        <v>2016</v>
      </c>
      <c r="V2461" t="str">
        <f t="shared" si="233"/>
        <v>February</v>
      </c>
    </row>
    <row r="2462" spans="1:22" ht="75" x14ac:dyDescent="0.2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8027</v>
      </c>
      <c r="O2462">
        <f t="shared" si="228"/>
        <v>100.79</v>
      </c>
      <c r="P2462">
        <f t="shared" si="229"/>
        <v>125.99</v>
      </c>
      <c r="Q2462" t="s">
        <v>8336</v>
      </c>
      <c r="R2462" t="s">
        <v>8352</v>
      </c>
      <c r="S2462" s="11">
        <f t="shared" si="230"/>
        <v>42704.187118055561</v>
      </c>
      <c r="T2462" s="11">
        <f t="shared" si="231"/>
        <v>42738.178472222222</v>
      </c>
      <c r="U2462" t="str">
        <f t="shared" si="232"/>
        <v>2016</v>
      </c>
      <c r="V2462" t="str">
        <f t="shared" si="233"/>
        <v>November</v>
      </c>
    </row>
    <row r="2463" spans="1:22" ht="75" x14ac:dyDescent="0.2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8008</v>
      </c>
      <c r="O2463">
        <f t="shared" si="228"/>
        <v>103.8</v>
      </c>
      <c r="P2463">
        <f t="shared" si="229"/>
        <v>90.52</v>
      </c>
      <c r="Q2463" t="s">
        <v>8325</v>
      </c>
      <c r="R2463" t="s">
        <v>8329</v>
      </c>
      <c r="S2463" s="11">
        <f t="shared" si="230"/>
        <v>40784.012696759259</v>
      </c>
      <c r="T2463" s="11">
        <f t="shared" si="231"/>
        <v>40817.125</v>
      </c>
      <c r="U2463" t="str">
        <f t="shared" si="232"/>
        <v>2011</v>
      </c>
      <c r="V2463" t="str">
        <f t="shared" si="233"/>
        <v>August</v>
      </c>
    </row>
    <row r="2464" spans="1:22" ht="75" x14ac:dyDescent="0.2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8008</v>
      </c>
      <c r="O2464">
        <f t="shared" si="228"/>
        <v>110.71</v>
      </c>
      <c r="P2464">
        <f t="shared" si="229"/>
        <v>28.88</v>
      </c>
      <c r="Q2464" t="s">
        <v>8325</v>
      </c>
      <c r="R2464" t="s">
        <v>8329</v>
      </c>
      <c r="S2464" s="11">
        <f t="shared" si="230"/>
        <v>41089.186296296299</v>
      </c>
      <c r="T2464" s="11">
        <f t="shared" si="231"/>
        <v>41109.186296296299</v>
      </c>
      <c r="U2464" t="str">
        <f t="shared" si="232"/>
        <v>2012</v>
      </c>
      <c r="V2464" t="str">
        <f t="shared" si="233"/>
        <v>June</v>
      </c>
    </row>
    <row r="2465" spans="1:22" ht="45" x14ac:dyDescent="0.2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8008</v>
      </c>
      <c r="O2465">
        <f t="shared" si="228"/>
        <v>116.25</v>
      </c>
      <c r="P2465">
        <f t="shared" si="229"/>
        <v>31</v>
      </c>
      <c r="Q2465" t="s">
        <v>8325</v>
      </c>
      <c r="R2465" t="s">
        <v>8329</v>
      </c>
      <c r="S2465" s="11">
        <f t="shared" si="230"/>
        <v>41341.111400462964</v>
      </c>
      <c r="T2465" s="11">
        <f t="shared" si="231"/>
        <v>41380.791666666664</v>
      </c>
      <c r="U2465" t="str">
        <f t="shared" si="232"/>
        <v>2013</v>
      </c>
      <c r="V2465" t="str">
        <f t="shared" si="233"/>
        <v>March</v>
      </c>
    </row>
    <row r="2466" spans="1:22" ht="60" x14ac:dyDescent="0.2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8008</v>
      </c>
      <c r="O2466">
        <f t="shared" si="228"/>
        <v>111.1</v>
      </c>
      <c r="P2466">
        <f t="shared" si="229"/>
        <v>51.67</v>
      </c>
      <c r="Q2466" t="s">
        <v>8325</v>
      </c>
      <c r="R2466" t="s">
        <v>8329</v>
      </c>
      <c r="S2466" s="11">
        <f t="shared" si="230"/>
        <v>42248.90042824074</v>
      </c>
      <c r="T2466" s="11">
        <f t="shared" si="231"/>
        <v>42277.811805555553</v>
      </c>
      <c r="U2466" t="str">
        <f t="shared" si="232"/>
        <v>2015</v>
      </c>
      <c r="V2466" t="str">
        <f t="shared" si="233"/>
        <v>September</v>
      </c>
    </row>
    <row r="2467" spans="1:22" ht="60" x14ac:dyDescent="0.2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8008</v>
      </c>
      <c r="O2467">
        <f t="shared" si="228"/>
        <v>180.14</v>
      </c>
      <c r="P2467">
        <f t="shared" si="229"/>
        <v>26.27</v>
      </c>
      <c r="Q2467" t="s">
        <v>8325</v>
      </c>
      <c r="R2467" t="s">
        <v>8329</v>
      </c>
      <c r="S2467" s="11">
        <f t="shared" si="230"/>
        <v>41145.719305555554</v>
      </c>
      <c r="T2467" s="11">
        <f t="shared" si="231"/>
        <v>41175.719305555554</v>
      </c>
      <c r="U2467" t="str">
        <f t="shared" si="232"/>
        <v>2012</v>
      </c>
      <c r="V2467" t="str">
        <f t="shared" si="233"/>
        <v>August</v>
      </c>
    </row>
    <row r="2468" spans="1:22" ht="60" x14ac:dyDescent="0.2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8008</v>
      </c>
      <c r="O2468">
        <f t="shared" si="228"/>
        <v>100</v>
      </c>
      <c r="P2468">
        <f t="shared" si="229"/>
        <v>48.08</v>
      </c>
      <c r="Q2468" t="s">
        <v>8325</v>
      </c>
      <c r="R2468" t="s">
        <v>8329</v>
      </c>
      <c r="S2468" s="11">
        <f t="shared" si="230"/>
        <v>41373.102465277778</v>
      </c>
      <c r="T2468" s="11">
        <f t="shared" si="231"/>
        <v>41403.102465277778</v>
      </c>
      <c r="U2468" t="str">
        <f t="shared" si="232"/>
        <v>2013</v>
      </c>
      <c r="V2468" t="str">
        <f t="shared" si="233"/>
        <v>April</v>
      </c>
    </row>
    <row r="2469" spans="1:22" ht="60" x14ac:dyDescent="0.2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8008</v>
      </c>
      <c r="O2469">
        <f t="shared" si="228"/>
        <v>118.5</v>
      </c>
      <c r="P2469">
        <f t="shared" si="229"/>
        <v>27.56</v>
      </c>
      <c r="Q2469" t="s">
        <v>8325</v>
      </c>
      <c r="R2469" t="s">
        <v>8329</v>
      </c>
      <c r="S2469" s="11">
        <f t="shared" si="230"/>
        <v>41025.874201388891</v>
      </c>
      <c r="T2469" s="11">
        <f t="shared" si="231"/>
        <v>41039.708333333336</v>
      </c>
      <c r="U2469" t="str">
        <f t="shared" si="232"/>
        <v>2012</v>
      </c>
      <c r="V2469" t="str">
        <f t="shared" si="233"/>
        <v>April</v>
      </c>
    </row>
    <row r="2470" spans="1:22" ht="45" x14ac:dyDescent="0.2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8008</v>
      </c>
      <c r="O2470">
        <f t="shared" si="228"/>
        <v>107.22</v>
      </c>
      <c r="P2470">
        <f t="shared" si="229"/>
        <v>36.97</v>
      </c>
      <c r="Q2470" t="s">
        <v>8325</v>
      </c>
      <c r="R2470" t="s">
        <v>8329</v>
      </c>
      <c r="S2470" s="11">
        <f t="shared" si="230"/>
        <v>41174.154178240737</v>
      </c>
      <c r="T2470" s="11">
        <f t="shared" si="231"/>
        <v>41210.208333333336</v>
      </c>
      <c r="U2470" t="str">
        <f t="shared" si="232"/>
        <v>2012</v>
      </c>
      <c r="V2470" t="str">
        <f t="shared" si="233"/>
        <v>September</v>
      </c>
    </row>
    <row r="2471" spans="1:22" ht="75" x14ac:dyDescent="0.2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8008</v>
      </c>
      <c r="O2471">
        <f t="shared" si="228"/>
        <v>113.67</v>
      </c>
      <c r="P2471">
        <f t="shared" si="229"/>
        <v>29.02</v>
      </c>
      <c r="Q2471" t="s">
        <v>8325</v>
      </c>
      <c r="R2471" t="s">
        <v>8329</v>
      </c>
      <c r="S2471" s="11">
        <f t="shared" si="230"/>
        <v>40557.429733796293</v>
      </c>
      <c r="T2471" s="11">
        <f t="shared" si="231"/>
        <v>40582.429733796293</v>
      </c>
      <c r="U2471" t="str">
        <f t="shared" si="232"/>
        <v>2011</v>
      </c>
      <c r="V2471" t="str">
        <f t="shared" si="233"/>
        <v>January</v>
      </c>
    </row>
    <row r="2472" spans="1:22" ht="75" x14ac:dyDescent="0.2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8008</v>
      </c>
      <c r="O2472">
        <f t="shared" si="228"/>
        <v>103.16</v>
      </c>
      <c r="P2472">
        <f t="shared" si="229"/>
        <v>28.66</v>
      </c>
      <c r="Q2472" t="s">
        <v>8325</v>
      </c>
      <c r="R2472" t="s">
        <v>8329</v>
      </c>
      <c r="S2472" s="11">
        <f t="shared" si="230"/>
        <v>41023.07471064815</v>
      </c>
      <c r="T2472" s="11">
        <f t="shared" si="231"/>
        <v>41053.07471064815</v>
      </c>
      <c r="U2472" t="str">
        <f t="shared" si="232"/>
        <v>2012</v>
      </c>
      <c r="V2472" t="str">
        <f t="shared" si="233"/>
        <v>April</v>
      </c>
    </row>
    <row r="2473" spans="1:22" ht="75" x14ac:dyDescent="0.2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8008</v>
      </c>
      <c r="O2473">
        <f t="shared" si="228"/>
        <v>128</v>
      </c>
      <c r="P2473">
        <f t="shared" si="229"/>
        <v>37.65</v>
      </c>
      <c r="Q2473" t="s">
        <v>8325</v>
      </c>
      <c r="R2473" t="s">
        <v>8329</v>
      </c>
      <c r="S2473" s="11">
        <f t="shared" si="230"/>
        <v>40893.992962962962</v>
      </c>
      <c r="T2473" s="11">
        <f t="shared" si="231"/>
        <v>40933.992962962962</v>
      </c>
      <c r="U2473" t="str">
        <f t="shared" si="232"/>
        <v>2011</v>
      </c>
      <c r="V2473" t="str">
        <f t="shared" si="233"/>
        <v>December</v>
      </c>
    </row>
    <row r="2474" spans="1:22" ht="75" x14ac:dyDescent="0.2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8008</v>
      </c>
      <c r="O2474">
        <f t="shared" si="228"/>
        <v>135.76</v>
      </c>
      <c r="P2474">
        <f t="shared" si="229"/>
        <v>97.9</v>
      </c>
      <c r="Q2474" t="s">
        <v>8325</v>
      </c>
      <c r="R2474" t="s">
        <v>8329</v>
      </c>
      <c r="S2474" s="11">
        <f t="shared" si="230"/>
        <v>40354.11550925926</v>
      </c>
      <c r="T2474" s="11">
        <f t="shared" si="231"/>
        <v>40425.043749999997</v>
      </c>
      <c r="U2474" t="str">
        <f t="shared" si="232"/>
        <v>2010</v>
      </c>
      <c r="V2474" t="str">
        <f t="shared" si="233"/>
        <v>June</v>
      </c>
    </row>
    <row r="2475" spans="1:22" ht="60" x14ac:dyDescent="0.2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8008</v>
      </c>
      <c r="O2475">
        <f t="shared" si="228"/>
        <v>100</v>
      </c>
      <c r="P2475">
        <f t="shared" si="229"/>
        <v>42.55</v>
      </c>
      <c r="Q2475" t="s">
        <v>8325</v>
      </c>
      <c r="R2475" t="s">
        <v>8329</v>
      </c>
      <c r="S2475" s="11">
        <f t="shared" si="230"/>
        <v>41193.748483796298</v>
      </c>
      <c r="T2475" s="11">
        <f t="shared" si="231"/>
        <v>41223.790150462963</v>
      </c>
      <c r="U2475" t="str">
        <f t="shared" si="232"/>
        <v>2012</v>
      </c>
      <c r="V2475" t="str">
        <f t="shared" si="233"/>
        <v>October</v>
      </c>
    </row>
    <row r="2476" spans="1:22" ht="75" x14ac:dyDescent="0.2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8008</v>
      </c>
      <c r="O2476">
        <f t="shared" si="228"/>
        <v>100</v>
      </c>
      <c r="P2476">
        <f t="shared" si="229"/>
        <v>131.58000000000001</v>
      </c>
      <c r="Q2476" t="s">
        <v>8325</v>
      </c>
      <c r="R2476" t="s">
        <v>8329</v>
      </c>
      <c r="S2476" s="11">
        <f t="shared" si="230"/>
        <v>40417.011296296296</v>
      </c>
      <c r="T2476" s="11">
        <f t="shared" si="231"/>
        <v>40462.011296296296</v>
      </c>
      <c r="U2476" t="str">
        <f t="shared" si="232"/>
        <v>2010</v>
      </c>
      <c r="V2476" t="str">
        <f t="shared" si="233"/>
        <v>August</v>
      </c>
    </row>
    <row r="2477" spans="1:22" ht="45" x14ac:dyDescent="0.2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8008</v>
      </c>
      <c r="O2477">
        <f t="shared" si="228"/>
        <v>104.72</v>
      </c>
      <c r="P2477">
        <f t="shared" si="229"/>
        <v>32.32</v>
      </c>
      <c r="Q2477" t="s">
        <v>8325</v>
      </c>
      <c r="R2477" t="s">
        <v>8329</v>
      </c>
      <c r="S2477" s="11">
        <f t="shared" si="230"/>
        <v>40310.287673611114</v>
      </c>
      <c r="T2477" s="11">
        <f t="shared" si="231"/>
        <v>40369.916666666664</v>
      </c>
      <c r="U2477" t="str">
        <f t="shared" si="232"/>
        <v>2010</v>
      </c>
      <c r="V2477" t="str">
        <f t="shared" si="233"/>
        <v>May</v>
      </c>
    </row>
    <row r="2478" spans="1:22" ht="60" x14ac:dyDescent="0.2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8008</v>
      </c>
      <c r="O2478">
        <f t="shared" si="228"/>
        <v>105.02</v>
      </c>
      <c r="P2478">
        <f t="shared" si="229"/>
        <v>61.1</v>
      </c>
      <c r="Q2478" t="s">
        <v>8325</v>
      </c>
      <c r="R2478" t="s">
        <v>8329</v>
      </c>
      <c r="S2478" s="11">
        <f t="shared" si="230"/>
        <v>41913.328356481477</v>
      </c>
      <c r="T2478" s="11">
        <f t="shared" si="231"/>
        <v>41946.370023148149</v>
      </c>
      <c r="U2478" t="str">
        <f t="shared" si="232"/>
        <v>2014</v>
      </c>
      <c r="V2478" t="str">
        <f t="shared" si="233"/>
        <v>October</v>
      </c>
    </row>
    <row r="2479" spans="1:22" ht="45" x14ac:dyDescent="0.2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8008</v>
      </c>
      <c r="O2479">
        <f t="shared" si="228"/>
        <v>171.33</v>
      </c>
      <c r="P2479">
        <f t="shared" si="229"/>
        <v>31.34</v>
      </c>
      <c r="Q2479" t="s">
        <v>8325</v>
      </c>
      <c r="R2479" t="s">
        <v>8329</v>
      </c>
      <c r="S2479" s="11">
        <f t="shared" si="230"/>
        <v>41088.691493055558</v>
      </c>
      <c r="T2479" s="11">
        <f t="shared" si="231"/>
        <v>41133.691493055558</v>
      </c>
      <c r="U2479" t="str">
        <f t="shared" si="232"/>
        <v>2012</v>
      </c>
      <c r="V2479" t="str">
        <f t="shared" si="233"/>
        <v>June</v>
      </c>
    </row>
    <row r="2480" spans="1:22" ht="75" x14ac:dyDescent="0.2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8008</v>
      </c>
      <c r="O2480">
        <f t="shared" si="228"/>
        <v>127.5</v>
      </c>
      <c r="P2480">
        <f t="shared" si="229"/>
        <v>129.11000000000001</v>
      </c>
      <c r="Q2480" t="s">
        <v>8325</v>
      </c>
      <c r="R2480" t="s">
        <v>8329</v>
      </c>
      <c r="S2480" s="11">
        <f t="shared" si="230"/>
        <v>41257.950381944444</v>
      </c>
      <c r="T2480" s="11">
        <f t="shared" si="231"/>
        <v>41287.950381944444</v>
      </c>
      <c r="U2480" t="str">
        <f t="shared" si="232"/>
        <v>2012</v>
      </c>
      <c r="V2480" t="str">
        <f t="shared" si="233"/>
        <v>December</v>
      </c>
    </row>
    <row r="2481" spans="1:22" ht="45" x14ac:dyDescent="0.2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8008</v>
      </c>
      <c r="O2481">
        <f t="shared" si="228"/>
        <v>133.44</v>
      </c>
      <c r="P2481">
        <f t="shared" si="229"/>
        <v>25.02</v>
      </c>
      <c r="Q2481" t="s">
        <v>8325</v>
      </c>
      <c r="R2481" t="s">
        <v>8329</v>
      </c>
      <c r="S2481" s="11">
        <f t="shared" si="230"/>
        <v>41107.726782407408</v>
      </c>
      <c r="T2481" s="11">
        <f t="shared" si="231"/>
        <v>41118.083333333336</v>
      </c>
      <c r="U2481" t="str">
        <f t="shared" si="232"/>
        <v>2012</v>
      </c>
      <c r="V2481" t="str">
        <f t="shared" si="233"/>
        <v>July</v>
      </c>
    </row>
    <row r="2482" spans="1:22" ht="75" x14ac:dyDescent="0.2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8008</v>
      </c>
      <c r="O2482">
        <f t="shared" si="228"/>
        <v>100</v>
      </c>
      <c r="P2482">
        <f t="shared" si="229"/>
        <v>250</v>
      </c>
      <c r="Q2482" t="s">
        <v>8325</v>
      </c>
      <c r="R2482" t="s">
        <v>8329</v>
      </c>
      <c r="S2482" s="11">
        <f t="shared" si="230"/>
        <v>42227.936157407406</v>
      </c>
      <c r="T2482" s="11">
        <f t="shared" si="231"/>
        <v>42287.936157407406</v>
      </c>
      <c r="U2482" t="str">
        <f t="shared" si="232"/>
        <v>2015</v>
      </c>
      <c r="V2482" t="str">
        <f t="shared" si="233"/>
        <v>August</v>
      </c>
    </row>
    <row r="2483" spans="1:22" ht="75" x14ac:dyDescent="0.2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8008</v>
      </c>
      <c r="O2483">
        <f t="shared" si="228"/>
        <v>112.91</v>
      </c>
      <c r="P2483">
        <f t="shared" si="229"/>
        <v>47.54</v>
      </c>
      <c r="Q2483" t="s">
        <v>8325</v>
      </c>
      <c r="R2483" t="s">
        <v>8329</v>
      </c>
      <c r="S2483" s="11">
        <f t="shared" si="230"/>
        <v>40999.645925925928</v>
      </c>
      <c r="T2483" s="11">
        <f t="shared" si="231"/>
        <v>41029.645925925928</v>
      </c>
      <c r="U2483" t="str">
        <f t="shared" si="232"/>
        <v>2012</v>
      </c>
      <c r="V2483" t="str">
        <f t="shared" si="233"/>
        <v>March</v>
      </c>
    </row>
    <row r="2484" spans="1:22" ht="75" x14ac:dyDescent="0.2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8008</v>
      </c>
      <c r="O2484">
        <f t="shared" si="228"/>
        <v>100.1</v>
      </c>
      <c r="P2484">
        <f t="shared" si="229"/>
        <v>40.04</v>
      </c>
      <c r="Q2484" t="s">
        <v>8325</v>
      </c>
      <c r="R2484" t="s">
        <v>8329</v>
      </c>
      <c r="S2484" s="11">
        <f t="shared" si="230"/>
        <v>40711.782210648147</v>
      </c>
      <c r="T2484" s="11">
        <f t="shared" si="231"/>
        <v>40756.782210648147</v>
      </c>
      <c r="U2484" t="str">
        <f t="shared" si="232"/>
        <v>2011</v>
      </c>
      <c r="V2484" t="str">
        <f t="shared" si="233"/>
        <v>June</v>
      </c>
    </row>
    <row r="2485" spans="1:22" ht="60" x14ac:dyDescent="0.2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8008</v>
      </c>
      <c r="O2485">
        <f t="shared" si="228"/>
        <v>113.73</v>
      </c>
      <c r="P2485">
        <f t="shared" si="229"/>
        <v>65.84</v>
      </c>
      <c r="Q2485" t="s">
        <v>8325</v>
      </c>
      <c r="R2485" t="s">
        <v>8329</v>
      </c>
      <c r="S2485" s="11">
        <f t="shared" si="230"/>
        <v>40970.750034722223</v>
      </c>
      <c r="T2485" s="11">
        <f t="shared" si="231"/>
        <v>41030.708368055559</v>
      </c>
      <c r="U2485" t="str">
        <f t="shared" si="232"/>
        <v>2012</v>
      </c>
      <c r="V2485" t="str">
        <f t="shared" si="233"/>
        <v>March</v>
      </c>
    </row>
    <row r="2486" spans="1:22" ht="90" x14ac:dyDescent="0.2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8008</v>
      </c>
      <c r="O2486">
        <f t="shared" si="228"/>
        <v>119.32</v>
      </c>
      <c r="P2486">
        <f t="shared" si="229"/>
        <v>46.4</v>
      </c>
      <c r="Q2486" t="s">
        <v>8325</v>
      </c>
      <c r="R2486" t="s">
        <v>8329</v>
      </c>
      <c r="S2486" s="11">
        <f t="shared" si="230"/>
        <v>40771.916701388887</v>
      </c>
      <c r="T2486" s="11">
        <f t="shared" si="231"/>
        <v>40801.916701388887</v>
      </c>
      <c r="U2486" t="str">
        <f t="shared" si="232"/>
        <v>2011</v>
      </c>
      <c r="V2486" t="str">
        <f t="shared" si="233"/>
        <v>August</v>
      </c>
    </row>
    <row r="2487" spans="1:22" ht="75" x14ac:dyDescent="0.2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8008</v>
      </c>
      <c r="O2487">
        <f t="shared" si="228"/>
        <v>103.25</v>
      </c>
      <c r="P2487">
        <f t="shared" si="229"/>
        <v>50.37</v>
      </c>
      <c r="Q2487" t="s">
        <v>8325</v>
      </c>
      <c r="R2487" t="s">
        <v>8329</v>
      </c>
      <c r="S2487" s="11">
        <f t="shared" si="230"/>
        <v>40793.998599537037</v>
      </c>
      <c r="T2487" s="11">
        <f t="shared" si="231"/>
        <v>40828.998599537037</v>
      </c>
      <c r="U2487" t="str">
        <f t="shared" si="232"/>
        <v>2011</v>
      </c>
      <c r="V2487" t="str">
        <f t="shared" si="233"/>
        <v>September</v>
      </c>
    </row>
    <row r="2488" spans="1:22" ht="75" x14ac:dyDescent="0.2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8008</v>
      </c>
      <c r="O2488">
        <f t="shared" si="228"/>
        <v>265.67</v>
      </c>
      <c r="P2488">
        <f t="shared" si="229"/>
        <v>26.57</v>
      </c>
      <c r="Q2488" t="s">
        <v>8325</v>
      </c>
      <c r="R2488" t="s">
        <v>8329</v>
      </c>
      <c r="S2488" s="11">
        <f t="shared" si="230"/>
        <v>40991.708055555559</v>
      </c>
      <c r="T2488" s="11">
        <f t="shared" si="231"/>
        <v>41021.708055555559</v>
      </c>
      <c r="U2488" t="str">
        <f t="shared" si="232"/>
        <v>2012</v>
      </c>
      <c r="V2488" t="str">
        <f t="shared" si="233"/>
        <v>March</v>
      </c>
    </row>
    <row r="2489" spans="1:22" ht="60" x14ac:dyDescent="0.2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8008</v>
      </c>
      <c r="O2489">
        <f t="shared" si="228"/>
        <v>100.05</v>
      </c>
      <c r="P2489">
        <f t="shared" si="229"/>
        <v>39.49</v>
      </c>
      <c r="Q2489" t="s">
        <v>8325</v>
      </c>
      <c r="R2489" t="s">
        <v>8329</v>
      </c>
      <c r="S2489" s="11">
        <f t="shared" si="230"/>
        <v>41026.083298611113</v>
      </c>
      <c r="T2489" s="11">
        <f t="shared" si="231"/>
        <v>41056.083298611113</v>
      </c>
      <c r="U2489" t="str">
        <f t="shared" si="232"/>
        <v>2012</v>
      </c>
      <c r="V2489" t="str">
        <f t="shared" si="233"/>
        <v>April</v>
      </c>
    </row>
    <row r="2490" spans="1:22" ht="75" x14ac:dyDescent="0.2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8008</v>
      </c>
      <c r="O2490">
        <f t="shared" si="228"/>
        <v>106.7</v>
      </c>
      <c r="P2490">
        <f t="shared" si="229"/>
        <v>49.25</v>
      </c>
      <c r="Q2490" t="s">
        <v>8325</v>
      </c>
      <c r="R2490" t="s">
        <v>8329</v>
      </c>
      <c r="S2490" s="11">
        <f t="shared" si="230"/>
        <v>40833.633194444446</v>
      </c>
      <c r="T2490" s="11">
        <f t="shared" si="231"/>
        <v>40863.674861111111</v>
      </c>
      <c r="U2490" t="str">
        <f t="shared" si="232"/>
        <v>2011</v>
      </c>
      <c r="V2490" t="str">
        <f t="shared" si="233"/>
        <v>October</v>
      </c>
    </row>
    <row r="2491" spans="1:22" ht="75" x14ac:dyDescent="0.2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8008</v>
      </c>
      <c r="O2491">
        <f t="shared" si="228"/>
        <v>133.66999999999999</v>
      </c>
      <c r="P2491">
        <f t="shared" si="229"/>
        <v>62.38</v>
      </c>
      <c r="Q2491" t="s">
        <v>8325</v>
      </c>
      <c r="R2491" t="s">
        <v>8329</v>
      </c>
      <c r="S2491" s="11">
        <f t="shared" si="230"/>
        <v>41373.690266203703</v>
      </c>
      <c r="T2491" s="11">
        <f t="shared" si="231"/>
        <v>41403.690266203703</v>
      </c>
      <c r="U2491" t="str">
        <f t="shared" si="232"/>
        <v>2013</v>
      </c>
      <c r="V2491" t="str">
        <f t="shared" si="233"/>
        <v>April</v>
      </c>
    </row>
    <row r="2492" spans="1:22" ht="60" x14ac:dyDescent="0.2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8008</v>
      </c>
      <c r="O2492">
        <f t="shared" si="228"/>
        <v>121.4</v>
      </c>
      <c r="P2492">
        <f t="shared" si="229"/>
        <v>37.94</v>
      </c>
      <c r="Q2492" t="s">
        <v>8325</v>
      </c>
      <c r="R2492" t="s">
        <v>8329</v>
      </c>
      <c r="S2492" s="11">
        <f t="shared" si="230"/>
        <v>41023.227731481478</v>
      </c>
      <c r="T2492" s="11">
        <f t="shared" si="231"/>
        <v>41083.227731481478</v>
      </c>
      <c r="U2492" t="str">
        <f t="shared" si="232"/>
        <v>2012</v>
      </c>
      <c r="V2492" t="str">
        <f t="shared" si="233"/>
        <v>April</v>
      </c>
    </row>
    <row r="2493" spans="1:22" ht="75" x14ac:dyDescent="0.2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8008</v>
      </c>
      <c r="O2493">
        <f t="shared" si="228"/>
        <v>103.2</v>
      </c>
      <c r="P2493">
        <f t="shared" si="229"/>
        <v>51.6</v>
      </c>
      <c r="Q2493" t="s">
        <v>8325</v>
      </c>
      <c r="R2493" t="s">
        <v>8329</v>
      </c>
      <c r="S2493" s="11">
        <f t="shared" si="230"/>
        <v>40542.839282407411</v>
      </c>
      <c r="T2493" s="11">
        <f t="shared" si="231"/>
        <v>40559.07708333333</v>
      </c>
      <c r="U2493" t="str">
        <f t="shared" si="232"/>
        <v>2010</v>
      </c>
      <c r="V2493" t="str">
        <f t="shared" si="233"/>
        <v>December</v>
      </c>
    </row>
    <row r="2494" spans="1:22" ht="45" x14ac:dyDescent="0.2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8008</v>
      </c>
      <c r="O2494">
        <f t="shared" si="228"/>
        <v>125</v>
      </c>
      <c r="P2494">
        <f t="shared" si="229"/>
        <v>27.78</v>
      </c>
      <c r="Q2494" t="s">
        <v>8325</v>
      </c>
      <c r="R2494" t="s">
        <v>8329</v>
      </c>
      <c r="S2494" s="11">
        <f t="shared" si="230"/>
        <v>41024.985972222225</v>
      </c>
      <c r="T2494" s="11">
        <f t="shared" si="231"/>
        <v>41076.415972222225</v>
      </c>
      <c r="U2494" t="str">
        <f t="shared" si="232"/>
        <v>2012</v>
      </c>
      <c r="V2494" t="str">
        <f t="shared" si="233"/>
        <v>April</v>
      </c>
    </row>
    <row r="2495" spans="1:22" ht="75" x14ac:dyDescent="0.2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8008</v>
      </c>
      <c r="O2495">
        <f t="shared" si="228"/>
        <v>128.69999999999999</v>
      </c>
      <c r="P2495">
        <f t="shared" si="229"/>
        <v>99.38</v>
      </c>
      <c r="Q2495" t="s">
        <v>8325</v>
      </c>
      <c r="R2495" t="s">
        <v>8329</v>
      </c>
      <c r="S2495" s="11">
        <f t="shared" si="230"/>
        <v>41348.168287037035</v>
      </c>
      <c r="T2495" s="11">
        <f t="shared" si="231"/>
        <v>41393.168287037035</v>
      </c>
      <c r="U2495" t="str">
        <f t="shared" si="232"/>
        <v>2013</v>
      </c>
      <c r="V2495" t="str">
        <f t="shared" si="233"/>
        <v>March</v>
      </c>
    </row>
    <row r="2496" spans="1:22" ht="75" x14ac:dyDescent="0.2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8008</v>
      </c>
      <c r="O2496">
        <f t="shared" si="228"/>
        <v>101.01</v>
      </c>
      <c r="P2496">
        <f t="shared" si="229"/>
        <v>38.85</v>
      </c>
      <c r="Q2496" t="s">
        <v>8325</v>
      </c>
      <c r="R2496" t="s">
        <v>8329</v>
      </c>
      <c r="S2496" s="11">
        <f t="shared" si="230"/>
        <v>41022.645185185182</v>
      </c>
      <c r="T2496" s="11">
        <f t="shared" si="231"/>
        <v>41052.645185185182</v>
      </c>
      <c r="U2496" t="str">
        <f t="shared" si="232"/>
        <v>2012</v>
      </c>
      <c r="V2496" t="str">
        <f t="shared" si="233"/>
        <v>April</v>
      </c>
    </row>
    <row r="2497" spans="1:22" ht="75" x14ac:dyDescent="0.2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8008</v>
      </c>
      <c r="O2497">
        <f t="shared" si="228"/>
        <v>127.54</v>
      </c>
      <c r="P2497">
        <f t="shared" si="229"/>
        <v>45.55</v>
      </c>
      <c r="Q2497" t="s">
        <v>8325</v>
      </c>
      <c r="R2497" t="s">
        <v>8329</v>
      </c>
      <c r="S2497" s="11">
        <f t="shared" si="230"/>
        <v>41036.946469907409</v>
      </c>
      <c r="T2497" s="11">
        <f t="shared" si="231"/>
        <v>41066.946469907409</v>
      </c>
      <c r="U2497" t="str">
        <f t="shared" si="232"/>
        <v>2012</v>
      </c>
      <c r="V2497" t="str">
        <f t="shared" si="233"/>
        <v>May</v>
      </c>
    </row>
    <row r="2498" spans="1:22" ht="60" x14ac:dyDescent="0.2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8008</v>
      </c>
      <c r="O2498">
        <f t="shared" si="228"/>
        <v>100</v>
      </c>
      <c r="P2498">
        <f t="shared" si="229"/>
        <v>600</v>
      </c>
      <c r="Q2498" t="s">
        <v>8325</v>
      </c>
      <c r="R2498" t="s">
        <v>8329</v>
      </c>
      <c r="S2498" s="11">
        <f t="shared" si="230"/>
        <v>41327.996435185189</v>
      </c>
      <c r="T2498" s="11">
        <f t="shared" si="231"/>
        <v>41362.954768518517</v>
      </c>
      <c r="U2498" t="str">
        <f t="shared" si="232"/>
        <v>2013</v>
      </c>
      <c r="V2498" t="str">
        <f t="shared" si="233"/>
        <v>February</v>
      </c>
    </row>
    <row r="2499" spans="1:22" ht="75" x14ac:dyDescent="0.2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8008</v>
      </c>
      <c r="O2499">
        <f t="shared" ref="O2499:O2562" si="234">ROUND((E2499/D2499)*100,2)</f>
        <v>112.77</v>
      </c>
      <c r="P2499">
        <f t="shared" ref="P2499:P2562" si="235">IF(L2499&gt;0,ROUND(E2499/L2499,2),0)</f>
        <v>80.55</v>
      </c>
      <c r="Q2499" t="s">
        <v>8325</v>
      </c>
      <c r="R2499" t="s">
        <v>8329</v>
      </c>
      <c r="S2499" s="11">
        <f t="shared" ref="S2499:S2562" si="236">(((J2499/60)/60)/24)+DATE(1970,1,1)</f>
        <v>40730.878912037035</v>
      </c>
      <c r="T2499" s="11">
        <f t="shared" ref="T2499:T2562" si="237">(((I2499/60)/60)/24)+DATE(1970,1,1)</f>
        <v>40760.878912037035</v>
      </c>
      <c r="U2499" t="str">
        <f t="shared" ref="U2499:U2562" si="238">TEXT(S2499,"yyyy")</f>
        <v>2011</v>
      </c>
      <c r="V2499" t="str">
        <f t="shared" ref="V2499:V2562" si="239">TEXT(S2499,"mmmm")</f>
        <v>July</v>
      </c>
    </row>
    <row r="2500" spans="1:22" ht="75" x14ac:dyDescent="0.2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8008</v>
      </c>
      <c r="O2500">
        <f t="shared" si="234"/>
        <v>105.6</v>
      </c>
      <c r="P2500">
        <f t="shared" si="235"/>
        <v>52.8</v>
      </c>
      <c r="Q2500" t="s">
        <v>8325</v>
      </c>
      <c r="R2500" t="s">
        <v>8329</v>
      </c>
      <c r="S2500" s="11">
        <f t="shared" si="236"/>
        <v>42017.967442129629</v>
      </c>
      <c r="T2500" s="11">
        <f t="shared" si="237"/>
        <v>42031.967442129629</v>
      </c>
      <c r="U2500" t="str">
        <f t="shared" si="238"/>
        <v>2015</v>
      </c>
      <c r="V2500" t="str">
        <f t="shared" si="239"/>
        <v>January</v>
      </c>
    </row>
    <row r="2501" spans="1:22" ht="75" x14ac:dyDescent="0.2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8008</v>
      </c>
      <c r="O2501">
        <f t="shared" si="234"/>
        <v>202.63</v>
      </c>
      <c r="P2501">
        <f t="shared" si="235"/>
        <v>47.68</v>
      </c>
      <c r="Q2501" t="s">
        <v>8325</v>
      </c>
      <c r="R2501" t="s">
        <v>8329</v>
      </c>
      <c r="S2501" s="11">
        <f t="shared" si="236"/>
        <v>41226.648576388885</v>
      </c>
      <c r="T2501" s="11">
        <f t="shared" si="237"/>
        <v>41274.75</v>
      </c>
      <c r="U2501" t="str">
        <f t="shared" si="238"/>
        <v>2012</v>
      </c>
      <c r="V2501" t="str">
        <f t="shared" si="239"/>
        <v>November</v>
      </c>
    </row>
    <row r="2502" spans="1:22" ht="60" x14ac:dyDescent="0.2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8008</v>
      </c>
      <c r="O2502">
        <f t="shared" si="234"/>
        <v>113.33</v>
      </c>
      <c r="P2502">
        <f t="shared" si="235"/>
        <v>23.45</v>
      </c>
      <c r="Q2502" t="s">
        <v>8325</v>
      </c>
      <c r="R2502" t="s">
        <v>8329</v>
      </c>
      <c r="S2502" s="11">
        <f t="shared" si="236"/>
        <v>41053.772858796299</v>
      </c>
      <c r="T2502" s="11">
        <f t="shared" si="237"/>
        <v>41083.772858796299</v>
      </c>
      <c r="U2502" t="str">
        <f t="shared" si="238"/>
        <v>2012</v>
      </c>
      <c r="V2502" t="str">
        <f t="shared" si="239"/>
        <v>May</v>
      </c>
    </row>
    <row r="2503" spans="1:22" ht="75" x14ac:dyDescent="0.2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8028</v>
      </c>
      <c r="O2503">
        <f t="shared" si="234"/>
        <v>2.5499999999999998</v>
      </c>
      <c r="P2503">
        <f t="shared" si="235"/>
        <v>40.14</v>
      </c>
      <c r="Q2503" t="s">
        <v>8336</v>
      </c>
      <c r="R2503" t="s">
        <v>8353</v>
      </c>
      <c r="S2503" s="11">
        <f t="shared" si="236"/>
        <v>42244.776666666665</v>
      </c>
      <c r="T2503" s="11">
        <f t="shared" si="237"/>
        <v>42274.776666666665</v>
      </c>
      <c r="U2503" t="str">
        <f t="shared" si="238"/>
        <v>2015</v>
      </c>
      <c r="V2503" t="str">
        <f t="shared" si="239"/>
        <v>August</v>
      </c>
    </row>
    <row r="2504" spans="1:22" ht="75" x14ac:dyDescent="0.2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8028</v>
      </c>
      <c r="O2504">
        <f t="shared" si="234"/>
        <v>0.08</v>
      </c>
      <c r="P2504">
        <f t="shared" si="235"/>
        <v>17.2</v>
      </c>
      <c r="Q2504" t="s">
        <v>8336</v>
      </c>
      <c r="R2504" t="s">
        <v>8353</v>
      </c>
      <c r="S2504" s="11">
        <f t="shared" si="236"/>
        <v>41858.825439814813</v>
      </c>
      <c r="T2504" s="11">
        <f t="shared" si="237"/>
        <v>41903.825439814813</v>
      </c>
      <c r="U2504" t="str">
        <f t="shared" si="238"/>
        <v>2014</v>
      </c>
      <c r="V2504" t="str">
        <f t="shared" si="239"/>
        <v>August</v>
      </c>
    </row>
    <row r="2505" spans="1:22" ht="75" x14ac:dyDescent="0.2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8028</v>
      </c>
      <c r="O2505">
        <f t="shared" si="234"/>
        <v>0</v>
      </c>
      <c r="P2505">
        <f t="shared" si="235"/>
        <v>0</v>
      </c>
      <c r="Q2505" t="s">
        <v>8336</v>
      </c>
      <c r="R2505" t="s">
        <v>8353</v>
      </c>
      <c r="S2505" s="11">
        <f t="shared" si="236"/>
        <v>42498.899398148147</v>
      </c>
      <c r="T2505" s="11">
        <f t="shared" si="237"/>
        <v>42528.879166666666</v>
      </c>
      <c r="U2505" t="str">
        <f t="shared" si="238"/>
        <v>2016</v>
      </c>
      <c r="V2505" t="str">
        <f t="shared" si="239"/>
        <v>May</v>
      </c>
    </row>
    <row r="2506" spans="1:22" ht="45" x14ac:dyDescent="0.2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8028</v>
      </c>
      <c r="O2506">
        <f t="shared" si="234"/>
        <v>0</v>
      </c>
      <c r="P2506">
        <f t="shared" si="235"/>
        <v>0</v>
      </c>
      <c r="Q2506" t="s">
        <v>8336</v>
      </c>
      <c r="R2506" t="s">
        <v>8353</v>
      </c>
      <c r="S2506" s="11">
        <f t="shared" si="236"/>
        <v>41928.015439814815</v>
      </c>
      <c r="T2506" s="11">
        <f t="shared" si="237"/>
        <v>41958.057106481487</v>
      </c>
      <c r="U2506" t="str">
        <f t="shared" si="238"/>
        <v>2014</v>
      </c>
      <c r="V2506" t="str">
        <f t="shared" si="239"/>
        <v>October</v>
      </c>
    </row>
    <row r="2507" spans="1:22" ht="90" x14ac:dyDescent="0.2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8028</v>
      </c>
      <c r="O2507">
        <f t="shared" si="234"/>
        <v>0</v>
      </c>
      <c r="P2507">
        <f t="shared" si="235"/>
        <v>0</v>
      </c>
      <c r="Q2507" t="s">
        <v>8336</v>
      </c>
      <c r="R2507" t="s">
        <v>8353</v>
      </c>
      <c r="S2507" s="11">
        <f t="shared" si="236"/>
        <v>42047.05574074074</v>
      </c>
      <c r="T2507" s="11">
        <f t="shared" si="237"/>
        <v>42077.014074074075</v>
      </c>
      <c r="U2507" t="str">
        <f t="shared" si="238"/>
        <v>2015</v>
      </c>
      <c r="V2507" t="str">
        <f t="shared" si="239"/>
        <v>February</v>
      </c>
    </row>
    <row r="2508" spans="1:22" ht="75" x14ac:dyDescent="0.2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8028</v>
      </c>
      <c r="O2508">
        <f t="shared" si="234"/>
        <v>0.6</v>
      </c>
      <c r="P2508">
        <f t="shared" si="235"/>
        <v>15</v>
      </c>
      <c r="Q2508" t="s">
        <v>8336</v>
      </c>
      <c r="R2508" t="s">
        <v>8353</v>
      </c>
      <c r="S2508" s="11">
        <f t="shared" si="236"/>
        <v>42258.297094907408</v>
      </c>
      <c r="T2508" s="11">
        <f t="shared" si="237"/>
        <v>42280.875</v>
      </c>
      <c r="U2508" t="str">
        <f t="shared" si="238"/>
        <v>2015</v>
      </c>
      <c r="V2508" t="str">
        <f t="shared" si="239"/>
        <v>September</v>
      </c>
    </row>
    <row r="2509" spans="1:22" ht="45" x14ac:dyDescent="0.2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8028</v>
      </c>
      <c r="O2509">
        <f t="shared" si="234"/>
        <v>0</v>
      </c>
      <c r="P2509">
        <f t="shared" si="235"/>
        <v>0</v>
      </c>
      <c r="Q2509" t="s">
        <v>8336</v>
      </c>
      <c r="R2509" t="s">
        <v>8353</v>
      </c>
      <c r="S2509" s="11">
        <f t="shared" si="236"/>
        <v>42105.072962962964</v>
      </c>
      <c r="T2509" s="11">
        <f t="shared" si="237"/>
        <v>42135.072962962964</v>
      </c>
      <c r="U2509" t="str">
        <f t="shared" si="238"/>
        <v>2015</v>
      </c>
      <c r="V2509" t="str">
        <f t="shared" si="239"/>
        <v>April</v>
      </c>
    </row>
    <row r="2510" spans="1:22" ht="75" x14ac:dyDescent="0.2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8028</v>
      </c>
      <c r="O2510">
        <f t="shared" si="234"/>
        <v>0</v>
      </c>
      <c r="P2510">
        <f t="shared" si="235"/>
        <v>0</v>
      </c>
      <c r="Q2510" t="s">
        <v>8336</v>
      </c>
      <c r="R2510" t="s">
        <v>8353</v>
      </c>
      <c r="S2510" s="11">
        <f t="shared" si="236"/>
        <v>41835.951782407406</v>
      </c>
      <c r="T2510" s="11">
        <f t="shared" si="237"/>
        <v>41865.951782407406</v>
      </c>
      <c r="U2510" t="str">
        <f t="shared" si="238"/>
        <v>2014</v>
      </c>
      <c r="V2510" t="str">
        <f t="shared" si="239"/>
        <v>July</v>
      </c>
    </row>
    <row r="2511" spans="1:22" ht="75" x14ac:dyDescent="0.2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8028</v>
      </c>
      <c r="O2511">
        <f t="shared" si="234"/>
        <v>1.05</v>
      </c>
      <c r="P2511">
        <f t="shared" si="235"/>
        <v>35.71</v>
      </c>
      <c r="Q2511" t="s">
        <v>8336</v>
      </c>
      <c r="R2511" t="s">
        <v>8353</v>
      </c>
      <c r="S2511" s="11">
        <f t="shared" si="236"/>
        <v>42058.809594907405</v>
      </c>
      <c r="T2511" s="11">
        <f t="shared" si="237"/>
        <v>42114.767928240741</v>
      </c>
      <c r="U2511" t="str">
        <f t="shared" si="238"/>
        <v>2015</v>
      </c>
      <c r="V2511" t="str">
        <f t="shared" si="239"/>
        <v>February</v>
      </c>
    </row>
    <row r="2512" spans="1:22" ht="75" x14ac:dyDescent="0.2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8028</v>
      </c>
      <c r="O2512">
        <f t="shared" si="234"/>
        <v>0.15</v>
      </c>
      <c r="P2512">
        <f t="shared" si="235"/>
        <v>37.5</v>
      </c>
      <c r="Q2512" t="s">
        <v>8336</v>
      </c>
      <c r="R2512" t="s">
        <v>8353</v>
      </c>
      <c r="S2512" s="11">
        <f t="shared" si="236"/>
        <v>42078.997361111105</v>
      </c>
      <c r="T2512" s="11">
        <f t="shared" si="237"/>
        <v>42138.997361111105</v>
      </c>
      <c r="U2512" t="str">
        <f t="shared" si="238"/>
        <v>2015</v>
      </c>
      <c r="V2512" t="str">
        <f t="shared" si="239"/>
        <v>March</v>
      </c>
    </row>
    <row r="2513" spans="1:22" ht="75" x14ac:dyDescent="0.2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8028</v>
      </c>
      <c r="O2513">
        <f t="shared" si="234"/>
        <v>0</v>
      </c>
      <c r="P2513">
        <f t="shared" si="235"/>
        <v>0</v>
      </c>
      <c r="Q2513" t="s">
        <v>8336</v>
      </c>
      <c r="R2513" t="s">
        <v>8353</v>
      </c>
      <c r="S2513" s="11">
        <f t="shared" si="236"/>
        <v>42371.446909722217</v>
      </c>
      <c r="T2513" s="11">
        <f t="shared" si="237"/>
        <v>42401.446909722217</v>
      </c>
      <c r="U2513" t="str">
        <f t="shared" si="238"/>
        <v>2016</v>
      </c>
      <c r="V2513" t="str">
        <f t="shared" si="239"/>
        <v>January</v>
      </c>
    </row>
    <row r="2514" spans="1:22" ht="60" x14ac:dyDescent="0.2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8028</v>
      </c>
      <c r="O2514">
        <f t="shared" si="234"/>
        <v>0</v>
      </c>
      <c r="P2514">
        <f t="shared" si="235"/>
        <v>0</v>
      </c>
      <c r="Q2514" t="s">
        <v>8336</v>
      </c>
      <c r="R2514" t="s">
        <v>8353</v>
      </c>
      <c r="S2514" s="11">
        <f t="shared" si="236"/>
        <v>41971.876863425925</v>
      </c>
      <c r="T2514" s="11">
        <f t="shared" si="237"/>
        <v>41986.876863425925</v>
      </c>
      <c r="U2514" t="str">
        <f t="shared" si="238"/>
        <v>2014</v>
      </c>
      <c r="V2514" t="str">
        <f t="shared" si="239"/>
        <v>November</v>
      </c>
    </row>
    <row r="2515" spans="1:22" ht="75" x14ac:dyDescent="0.2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8028</v>
      </c>
      <c r="O2515">
        <f t="shared" si="234"/>
        <v>0</v>
      </c>
      <c r="P2515">
        <f t="shared" si="235"/>
        <v>0</v>
      </c>
      <c r="Q2515" t="s">
        <v>8336</v>
      </c>
      <c r="R2515" t="s">
        <v>8353</v>
      </c>
      <c r="S2515" s="11">
        <f t="shared" si="236"/>
        <v>42732.00681712963</v>
      </c>
      <c r="T2515" s="11">
        <f t="shared" si="237"/>
        <v>42792.00681712963</v>
      </c>
      <c r="U2515" t="str">
        <f t="shared" si="238"/>
        <v>2016</v>
      </c>
      <c r="V2515" t="str">
        <f t="shared" si="239"/>
        <v>December</v>
      </c>
    </row>
    <row r="2516" spans="1:22" ht="90" x14ac:dyDescent="0.2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8028</v>
      </c>
      <c r="O2516">
        <f t="shared" si="234"/>
        <v>1.75</v>
      </c>
      <c r="P2516">
        <f t="shared" si="235"/>
        <v>52.5</v>
      </c>
      <c r="Q2516" t="s">
        <v>8336</v>
      </c>
      <c r="R2516" t="s">
        <v>8353</v>
      </c>
      <c r="S2516" s="11">
        <f t="shared" si="236"/>
        <v>41854.389780092592</v>
      </c>
      <c r="T2516" s="11">
        <f t="shared" si="237"/>
        <v>41871.389780092592</v>
      </c>
      <c r="U2516" t="str">
        <f t="shared" si="238"/>
        <v>2014</v>
      </c>
      <c r="V2516" t="str">
        <f t="shared" si="239"/>
        <v>August</v>
      </c>
    </row>
    <row r="2517" spans="1:22" ht="75" x14ac:dyDescent="0.2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8028</v>
      </c>
      <c r="O2517">
        <f t="shared" si="234"/>
        <v>18.600000000000001</v>
      </c>
      <c r="P2517">
        <f t="shared" si="235"/>
        <v>77.5</v>
      </c>
      <c r="Q2517" t="s">
        <v>8336</v>
      </c>
      <c r="R2517" t="s">
        <v>8353</v>
      </c>
      <c r="S2517" s="11">
        <f t="shared" si="236"/>
        <v>42027.839733796296</v>
      </c>
      <c r="T2517" s="11">
        <f t="shared" si="237"/>
        <v>42057.839733796296</v>
      </c>
      <c r="U2517" t="str">
        <f t="shared" si="238"/>
        <v>2015</v>
      </c>
      <c r="V2517" t="str">
        <f t="shared" si="239"/>
        <v>January</v>
      </c>
    </row>
    <row r="2518" spans="1:22" ht="75" x14ac:dyDescent="0.2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8028</v>
      </c>
      <c r="O2518">
        <f t="shared" si="234"/>
        <v>0</v>
      </c>
      <c r="P2518">
        <f t="shared" si="235"/>
        <v>0</v>
      </c>
      <c r="Q2518" t="s">
        <v>8336</v>
      </c>
      <c r="R2518" t="s">
        <v>8353</v>
      </c>
      <c r="S2518" s="11">
        <f t="shared" si="236"/>
        <v>41942.653379629628</v>
      </c>
      <c r="T2518" s="11">
        <f t="shared" si="237"/>
        <v>41972.6950462963</v>
      </c>
      <c r="U2518" t="str">
        <f t="shared" si="238"/>
        <v>2014</v>
      </c>
      <c r="V2518" t="str">
        <f t="shared" si="239"/>
        <v>October</v>
      </c>
    </row>
    <row r="2519" spans="1:22" ht="75" x14ac:dyDescent="0.2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8028</v>
      </c>
      <c r="O2519">
        <f t="shared" si="234"/>
        <v>9.82</v>
      </c>
      <c r="P2519">
        <f t="shared" si="235"/>
        <v>53.55</v>
      </c>
      <c r="Q2519" t="s">
        <v>8336</v>
      </c>
      <c r="R2519" t="s">
        <v>8353</v>
      </c>
      <c r="S2519" s="11">
        <f t="shared" si="236"/>
        <v>42052.802430555559</v>
      </c>
      <c r="T2519" s="11">
        <f t="shared" si="237"/>
        <v>42082.760763888888</v>
      </c>
      <c r="U2519" t="str">
        <f t="shared" si="238"/>
        <v>2015</v>
      </c>
      <c r="V2519" t="str">
        <f t="shared" si="239"/>
        <v>February</v>
      </c>
    </row>
    <row r="2520" spans="1:22" ht="60" x14ac:dyDescent="0.2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8028</v>
      </c>
      <c r="O2520">
        <f t="shared" si="234"/>
        <v>0</v>
      </c>
      <c r="P2520">
        <f t="shared" si="235"/>
        <v>0</v>
      </c>
      <c r="Q2520" t="s">
        <v>8336</v>
      </c>
      <c r="R2520" t="s">
        <v>8353</v>
      </c>
      <c r="S2520" s="11">
        <f t="shared" si="236"/>
        <v>41926.680879629632</v>
      </c>
      <c r="T2520" s="11">
        <f t="shared" si="237"/>
        <v>41956.722546296296</v>
      </c>
      <c r="U2520" t="str">
        <f t="shared" si="238"/>
        <v>2014</v>
      </c>
      <c r="V2520" t="str">
        <f t="shared" si="239"/>
        <v>October</v>
      </c>
    </row>
    <row r="2521" spans="1:22" ht="45" x14ac:dyDescent="0.2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8028</v>
      </c>
      <c r="O2521">
        <f t="shared" si="234"/>
        <v>0.04</v>
      </c>
      <c r="P2521">
        <f t="shared" si="235"/>
        <v>16.25</v>
      </c>
      <c r="Q2521" t="s">
        <v>8336</v>
      </c>
      <c r="R2521" t="s">
        <v>8353</v>
      </c>
      <c r="S2521" s="11">
        <f t="shared" si="236"/>
        <v>41809.155138888891</v>
      </c>
      <c r="T2521" s="11">
        <f t="shared" si="237"/>
        <v>41839.155138888891</v>
      </c>
      <c r="U2521" t="str">
        <f t="shared" si="238"/>
        <v>2014</v>
      </c>
      <c r="V2521" t="str">
        <f t="shared" si="239"/>
        <v>June</v>
      </c>
    </row>
    <row r="2522" spans="1:22" ht="75" x14ac:dyDescent="0.2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8028</v>
      </c>
      <c r="O2522">
        <f t="shared" si="234"/>
        <v>0</v>
      </c>
      <c r="P2522">
        <f t="shared" si="235"/>
        <v>0</v>
      </c>
      <c r="Q2522" t="s">
        <v>8336</v>
      </c>
      <c r="R2522" t="s">
        <v>8353</v>
      </c>
      <c r="S2522" s="11">
        <f t="shared" si="236"/>
        <v>42612.600520833337</v>
      </c>
      <c r="T2522" s="11">
        <f t="shared" si="237"/>
        <v>42658.806249999994</v>
      </c>
      <c r="U2522" t="str">
        <f t="shared" si="238"/>
        <v>2016</v>
      </c>
      <c r="V2522" t="str">
        <f t="shared" si="239"/>
        <v>August</v>
      </c>
    </row>
    <row r="2523" spans="1:22" ht="75" x14ac:dyDescent="0.2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8029</v>
      </c>
      <c r="O2523">
        <f t="shared" si="234"/>
        <v>109.49</v>
      </c>
      <c r="P2523">
        <f t="shared" si="235"/>
        <v>103.68</v>
      </c>
      <c r="Q2523" t="s">
        <v>8325</v>
      </c>
      <c r="R2523" t="s">
        <v>8354</v>
      </c>
      <c r="S2523" s="11">
        <f t="shared" si="236"/>
        <v>42269.967835648145</v>
      </c>
      <c r="T2523" s="11">
        <f t="shared" si="237"/>
        <v>42290.967835648145</v>
      </c>
      <c r="U2523" t="str">
        <f t="shared" si="238"/>
        <v>2015</v>
      </c>
      <c r="V2523" t="str">
        <f t="shared" si="239"/>
        <v>September</v>
      </c>
    </row>
    <row r="2524" spans="1:22" ht="75" x14ac:dyDescent="0.2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8029</v>
      </c>
      <c r="O2524">
        <f t="shared" si="234"/>
        <v>100</v>
      </c>
      <c r="P2524">
        <f t="shared" si="235"/>
        <v>185.19</v>
      </c>
      <c r="Q2524" t="s">
        <v>8325</v>
      </c>
      <c r="R2524" t="s">
        <v>8354</v>
      </c>
      <c r="S2524" s="11">
        <f t="shared" si="236"/>
        <v>42460.573611111111</v>
      </c>
      <c r="T2524" s="11">
        <f t="shared" si="237"/>
        <v>42482.619444444441</v>
      </c>
      <c r="U2524" t="str">
        <f t="shared" si="238"/>
        <v>2016</v>
      </c>
      <c r="V2524" t="str">
        <f t="shared" si="239"/>
        <v>March</v>
      </c>
    </row>
    <row r="2525" spans="1:22" ht="75" x14ac:dyDescent="0.2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8029</v>
      </c>
      <c r="O2525">
        <f t="shared" si="234"/>
        <v>156.44</v>
      </c>
      <c r="P2525">
        <f t="shared" si="235"/>
        <v>54.15</v>
      </c>
      <c r="Q2525" t="s">
        <v>8325</v>
      </c>
      <c r="R2525" t="s">
        <v>8354</v>
      </c>
      <c r="S2525" s="11">
        <f t="shared" si="236"/>
        <v>41930.975601851853</v>
      </c>
      <c r="T2525" s="11">
        <f t="shared" si="237"/>
        <v>41961.017268518524</v>
      </c>
      <c r="U2525" t="str">
        <f t="shared" si="238"/>
        <v>2014</v>
      </c>
      <c r="V2525" t="str">
        <f t="shared" si="239"/>
        <v>October</v>
      </c>
    </row>
    <row r="2526" spans="1:22" ht="60" x14ac:dyDescent="0.2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8029</v>
      </c>
      <c r="O2526">
        <f t="shared" si="234"/>
        <v>101.6</v>
      </c>
      <c r="P2526">
        <f t="shared" si="235"/>
        <v>177.21</v>
      </c>
      <c r="Q2526" t="s">
        <v>8325</v>
      </c>
      <c r="R2526" t="s">
        <v>8354</v>
      </c>
      <c r="S2526" s="11">
        <f t="shared" si="236"/>
        <v>41961.807372685187</v>
      </c>
      <c r="T2526" s="11">
        <f t="shared" si="237"/>
        <v>41994.1875</v>
      </c>
      <c r="U2526" t="str">
        <f t="shared" si="238"/>
        <v>2014</v>
      </c>
      <c r="V2526" t="str">
        <f t="shared" si="239"/>
        <v>November</v>
      </c>
    </row>
    <row r="2527" spans="1:22" ht="60" x14ac:dyDescent="0.2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8029</v>
      </c>
      <c r="O2527">
        <f t="shared" si="234"/>
        <v>100.33</v>
      </c>
      <c r="P2527">
        <f t="shared" si="235"/>
        <v>100.33</v>
      </c>
      <c r="Q2527" t="s">
        <v>8325</v>
      </c>
      <c r="R2527" t="s">
        <v>8354</v>
      </c>
      <c r="S2527" s="11">
        <f t="shared" si="236"/>
        <v>41058.844571759262</v>
      </c>
      <c r="T2527" s="11">
        <f t="shared" si="237"/>
        <v>41088.844571759262</v>
      </c>
      <c r="U2527" t="str">
        <f t="shared" si="238"/>
        <v>2012</v>
      </c>
      <c r="V2527" t="str">
        <f t="shared" si="239"/>
        <v>May</v>
      </c>
    </row>
    <row r="2528" spans="1:22" ht="60" x14ac:dyDescent="0.2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8029</v>
      </c>
      <c r="O2528">
        <f t="shared" si="234"/>
        <v>112.95</v>
      </c>
      <c r="P2528">
        <f t="shared" si="235"/>
        <v>136.91</v>
      </c>
      <c r="Q2528" t="s">
        <v>8325</v>
      </c>
      <c r="R2528" t="s">
        <v>8354</v>
      </c>
      <c r="S2528" s="11">
        <f t="shared" si="236"/>
        <v>41953.091134259259</v>
      </c>
      <c r="T2528" s="11">
        <f t="shared" si="237"/>
        <v>41981.207638888889</v>
      </c>
      <c r="U2528" t="str">
        <f t="shared" si="238"/>
        <v>2014</v>
      </c>
      <c r="V2528" t="str">
        <f t="shared" si="239"/>
        <v>November</v>
      </c>
    </row>
    <row r="2529" spans="1:22" ht="60" x14ac:dyDescent="0.2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8029</v>
      </c>
      <c r="O2529">
        <f t="shared" si="234"/>
        <v>102.13</v>
      </c>
      <c r="P2529">
        <f t="shared" si="235"/>
        <v>57.54</v>
      </c>
      <c r="Q2529" t="s">
        <v>8325</v>
      </c>
      <c r="R2529" t="s">
        <v>8354</v>
      </c>
      <c r="S2529" s="11">
        <f t="shared" si="236"/>
        <v>41546.75105324074</v>
      </c>
      <c r="T2529" s="11">
        <f t="shared" si="237"/>
        <v>41565.165972222225</v>
      </c>
      <c r="U2529" t="str">
        <f t="shared" si="238"/>
        <v>2013</v>
      </c>
      <c r="V2529" t="str">
        <f t="shared" si="239"/>
        <v>September</v>
      </c>
    </row>
    <row r="2530" spans="1:22" ht="75" x14ac:dyDescent="0.2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8029</v>
      </c>
      <c r="O2530">
        <f t="shared" si="234"/>
        <v>107.25</v>
      </c>
      <c r="P2530">
        <f t="shared" si="235"/>
        <v>52.96</v>
      </c>
      <c r="Q2530" t="s">
        <v>8325</v>
      </c>
      <c r="R2530" t="s">
        <v>8354</v>
      </c>
      <c r="S2530" s="11">
        <f t="shared" si="236"/>
        <v>42217.834525462968</v>
      </c>
      <c r="T2530" s="11">
        <f t="shared" si="237"/>
        <v>42236.458333333328</v>
      </c>
      <c r="U2530" t="str">
        <f t="shared" si="238"/>
        <v>2015</v>
      </c>
      <c r="V2530" t="str">
        <f t="shared" si="239"/>
        <v>August</v>
      </c>
    </row>
    <row r="2531" spans="1:22" ht="60" x14ac:dyDescent="0.2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8029</v>
      </c>
      <c r="O2531">
        <f t="shared" si="234"/>
        <v>104.28</v>
      </c>
      <c r="P2531">
        <f t="shared" si="235"/>
        <v>82.33</v>
      </c>
      <c r="Q2531" t="s">
        <v>8325</v>
      </c>
      <c r="R2531" t="s">
        <v>8354</v>
      </c>
      <c r="S2531" s="11">
        <f t="shared" si="236"/>
        <v>40948.080729166664</v>
      </c>
      <c r="T2531" s="11">
        <f t="shared" si="237"/>
        <v>40993.0390625</v>
      </c>
      <c r="U2531" t="str">
        <f t="shared" si="238"/>
        <v>2012</v>
      </c>
      <c r="V2531" t="str">
        <f t="shared" si="239"/>
        <v>February</v>
      </c>
    </row>
    <row r="2532" spans="1:22" ht="75" x14ac:dyDescent="0.2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8029</v>
      </c>
      <c r="O2532">
        <f t="shared" si="234"/>
        <v>100</v>
      </c>
      <c r="P2532">
        <f t="shared" si="235"/>
        <v>135.41999999999999</v>
      </c>
      <c r="Q2532" t="s">
        <v>8325</v>
      </c>
      <c r="R2532" t="s">
        <v>8354</v>
      </c>
      <c r="S2532" s="11">
        <f t="shared" si="236"/>
        <v>42081.864641203705</v>
      </c>
      <c r="T2532" s="11">
        <f t="shared" si="237"/>
        <v>42114.201388888891</v>
      </c>
      <c r="U2532" t="str">
        <f t="shared" si="238"/>
        <v>2015</v>
      </c>
      <c r="V2532" t="str">
        <f t="shared" si="239"/>
        <v>March</v>
      </c>
    </row>
    <row r="2533" spans="1:22" ht="75" x14ac:dyDescent="0.2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8029</v>
      </c>
      <c r="O2533">
        <f t="shared" si="234"/>
        <v>100.4</v>
      </c>
      <c r="P2533">
        <f t="shared" si="235"/>
        <v>74.069999999999993</v>
      </c>
      <c r="Q2533" t="s">
        <v>8325</v>
      </c>
      <c r="R2533" t="s">
        <v>8354</v>
      </c>
      <c r="S2533" s="11">
        <f t="shared" si="236"/>
        <v>42208.680023148147</v>
      </c>
      <c r="T2533" s="11">
        <f t="shared" si="237"/>
        <v>42231.165972222225</v>
      </c>
      <c r="U2533" t="str">
        <f t="shared" si="238"/>
        <v>2015</v>
      </c>
      <c r="V2533" t="str">
        <f t="shared" si="239"/>
        <v>July</v>
      </c>
    </row>
    <row r="2534" spans="1:22" ht="75" x14ac:dyDescent="0.2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8029</v>
      </c>
      <c r="O2534">
        <f t="shared" si="234"/>
        <v>126.13</v>
      </c>
      <c r="P2534">
        <f t="shared" si="235"/>
        <v>84.08</v>
      </c>
      <c r="Q2534" t="s">
        <v>8325</v>
      </c>
      <c r="R2534" t="s">
        <v>8354</v>
      </c>
      <c r="S2534" s="11">
        <f t="shared" si="236"/>
        <v>41107.849143518521</v>
      </c>
      <c r="T2534" s="11">
        <f t="shared" si="237"/>
        <v>41137.849143518521</v>
      </c>
      <c r="U2534" t="str">
        <f t="shared" si="238"/>
        <v>2012</v>
      </c>
      <c r="V2534" t="str">
        <f t="shared" si="239"/>
        <v>July</v>
      </c>
    </row>
    <row r="2535" spans="1:22" ht="75" x14ac:dyDescent="0.2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8029</v>
      </c>
      <c r="O2535">
        <f t="shared" si="234"/>
        <v>110.67</v>
      </c>
      <c r="P2535">
        <f t="shared" si="235"/>
        <v>61.03</v>
      </c>
      <c r="Q2535" t="s">
        <v>8325</v>
      </c>
      <c r="R2535" t="s">
        <v>8354</v>
      </c>
      <c r="S2535" s="11">
        <f t="shared" si="236"/>
        <v>41304.751284722224</v>
      </c>
      <c r="T2535" s="11">
        <f t="shared" si="237"/>
        <v>41334.750787037039</v>
      </c>
      <c r="U2535" t="str">
        <f t="shared" si="238"/>
        <v>2013</v>
      </c>
      <c r="V2535" t="str">
        <f t="shared" si="239"/>
        <v>January</v>
      </c>
    </row>
    <row r="2536" spans="1:22" ht="105" x14ac:dyDescent="0.2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8029</v>
      </c>
      <c r="O2536">
        <f t="shared" si="234"/>
        <v>105</v>
      </c>
      <c r="P2536">
        <f t="shared" si="235"/>
        <v>150</v>
      </c>
      <c r="Q2536" t="s">
        <v>8325</v>
      </c>
      <c r="R2536" t="s">
        <v>8354</v>
      </c>
      <c r="S2536" s="11">
        <f t="shared" si="236"/>
        <v>40127.700370370374</v>
      </c>
      <c r="T2536" s="11">
        <f t="shared" si="237"/>
        <v>40179.25</v>
      </c>
      <c r="U2536" t="str">
        <f t="shared" si="238"/>
        <v>2009</v>
      </c>
      <c r="V2536" t="str">
        <f t="shared" si="239"/>
        <v>November</v>
      </c>
    </row>
    <row r="2537" spans="1:22" ht="45" x14ac:dyDescent="0.2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8029</v>
      </c>
      <c r="O2537">
        <f t="shared" si="234"/>
        <v>103.78</v>
      </c>
      <c r="P2537">
        <f t="shared" si="235"/>
        <v>266.08999999999997</v>
      </c>
      <c r="Q2537" t="s">
        <v>8325</v>
      </c>
      <c r="R2537" t="s">
        <v>8354</v>
      </c>
      <c r="S2537" s="11">
        <f t="shared" si="236"/>
        <v>41943.791030092594</v>
      </c>
      <c r="T2537" s="11">
        <f t="shared" si="237"/>
        <v>41974.832696759258</v>
      </c>
      <c r="U2537" t="str">
        <f t="shared" si="238"/>
        <v>2014</v>
      </c>
      <c r="V2537" t="str">
        <f t="shared" si="239"/>
        <v>October</v>
      </c>
    </row>
    <row r="2538" spans="1:22" ht="75" x14ac:dyDescent="0.2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8029</v>
      </c>
      <c r="O2538">
        <f t="shared" si="234"/>
        <v>116</v>
      </c>
      <c r="P2538">
        <f t="shared" si="235"/>
        <v>7.25</v>
      </c>
      <c r="Q2538" t="s">
        <v>8325</v>
      </c>
      <c r="R2538" t="s">
        <v>8354</v>
      </c>
      <c r="S2538" s="11">
        <f t="shared" si="236"/>
        <v>41464.106087962966</v>
      </c>
      <c r="T2538" s="11">
        <f t="shared" si="237"/>
        <v>41485.106087962966</v>
      </c>
      <c r="U2538" t="str">
        <f t="shared" si="238"/>
        <v>2013</v>
      </c>
      <c r="V2538" t="str">
        <f t="shared" si="239"/>
        <v>July</v>
      </c>
    </row>
    <row r="2539" spans="1:22" ht="75" x14ac:dyDescent="0.2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8029</v>
      </c>
      <c r="O2539">
        <f t="shared" si="234"/>
        <v>110</v>
      </c>
      <c r="P2539">
        <f t="shared" si="235"/>
        <v>100</v>
      </c>
      <c r="Q2539" t="s">
        <v>8325</v>
      </c>
      <c r="R2539" t="s">
        <v>8354</v>
      </c>
      <c r="S2539" s="11">
        <f t="shared" si="236"/>
        <v>40696.648784722223</v>
      </c>
      <c r="T2539" s="11">
        <f t="shared" si="237"/>
        <v>40756.648784722223</v>
      </c>
      <c r="U2539" t="str">
        <f t="shared" si="238"/>
        <v>2011</v>
      </c>
      <c r="V2539" t="str">
        <f t="shared" si="239"/>
        <v>June</v>
      </c>
    </row>
    <row r="2540" spans="1:22" ht="45" x14ac:dyDescent="0.2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8029</v>
      </c>
      <c r="O2540">
        <f t="shared" si="234"/>
        <v>113.02</v>
      </c>
      <c r="P2540">
        <f t="shared" si="235"/>
        <v>109.96</v>
      </c>
      <c r="Q2540" t="s">
        <v>8325</v>
      </c>
      <c r="R2540" t="s">
        <v>8354</v>
      </c>
      <c r="S2540" s="11">
        <f t="shared" si="236"/>
        <v>41298.509965277779</v>
      </c>
      <c r="T2540" s="11">
        <f t="shared" si="237"/>
        <v>41329.207638888889</v>
      </c>
      <c r="U2540" t="str">
        <f t="shared" si="238"/>
        <v>2013</v>
      </c>
      <c r="V2540" t="str">
        <f t="shared" si="239"/>
        <v>January</v>
      </c>
    </row>
    <row r="2541" spans="1:22" ht="75" x14ac:dyDescent="0.2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8029</v>
      </c>
      <c r="O2541">
        <f t="shared" si="234"/>
        <v>100.25</v>
      </c>
      <c r="P2541">
        <f t="shared" si="235"/>
        <v>169.92</v>
      </c>
      <c r="Q2541" t="s">
        <v>8325</v>
      </c>
      <c r="R2541" t="s">
        <v>8354</v>
      </c>
      <c r="S2541" s="11">
        <f t="shared" si="236"/>
        <v>41977.902222222227</v>
      </c>
      <c r="T2541" s="11">
        <f t="shared" si="237"/>
        <v>42037.902222222227</v>
      </c>
      <c r="U2541" t="str">
        <f t="shared" si="238"/>
        <v>2014</v>
      </c>
      <c r="V2541" t="str">
        <f t="shared" si="239"/>
        <v>December</v>
      </c>
    </row>
    <row r="2542" spans="1:22" ht="75" x14ac:dyDescent="0.2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8029</v>
      </c>
      <c r="O2542">
        <f t="shared" si="234"/>
        <v>103.4</v>
      </c>
      <c r="P2542">
        <f t="shared" si="235"/>
        <v>95.74</v>
      </c>
      <c r="Q2542" t="s">
        <v>8325</v>
      </c>
      <c r="R2542" t="s">
        <v>8354</v>
      </c>
      <c r="S2542" s="11">
        <f t="shared" si="236"/>
        <v>40785.675011574072</v>
      </c>
      <c r="T2542" s="11">
        <f t="shared" si="237"/>
        <v>40845.675011574072</v>
      </c>
      <c r="U2542" t="str">
        <f t="shared" si="238"/>
        <v>2011</v>
      </c>
      <c r="V2542" t="str">
        <f t="shared" si="239"/>
        <v>August</v>
      </c>
    </row>
    <row r="2543" spans="1:22" ht="75" x14ac:dyDescent="0.2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8029</v>
      </c>
      <c r="O2543">
        <f t="shared" si="234"/>
        <v>107.03</v>
      </c>
      <c r="P2543">
        <f t="shared" si="235"/>
        <v>59.46</v>
      </c>
      <c r="Q2543" t="s">
        <v>8325</v>
      </c>
      <c r="R2543" t="s">
        <v>8354</v>
      </c>
      <c r="S2543" s="11">
        <f t="shared" si="236"/>
        <v>41483.449282407404</v>
      </c>
      <c r="T2543" s="11">
        <f t="shared" si="237"/>
        <v>41543.449282407404</v>
      </c>
      <c r="U2543" t="str">
        <f t="shared" si="238"/>
        <v>2013</v>
      </c>
      <c r="V2543" t="str">
        <f t="shared" si="239"/>
        <v>July</v>
      </c>
    </row>
    <row r="2544" spans="1:22" ht="60" x14ac:dyDescent="0.2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8029</v>
      </c>
      <c r="O2544">
        <f t="shared" si="234"/>
        <v>103.57</v>
      </c>
      <c r="P2544">
        <f t="shared" si="235"/>
        <v>55.77</v>
      </c>
      <c r="Q2544" t="s">
        <v>8325</v>
      </c>
      <c r="R2544" t="s">
        <v>8354</v>
      </c>
      <c r="S2544" s="11">
        <f t="shared" si="236"/>
        <v>41509.426585648151</v>
      </c>
      <c r="T2544" s="11">
        <f t="shared" si="237"/>
        <v>41548.165972222225</v>
      </c>
      <c r="U2544" t="str">
        <f t="shared" si="238"/>
        <v>2013</v>
      </c>
      <c r="V2544" t="str">
        <f t="shared" si="239"/>
        <v>August</v>
      </c>
    </row>
    <row r="2545" spans="1:22" ht="75" x14ac:dyDescent="0.2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8029</v>
      </c>
      <c r="O2545">
        <f t="shared" si="234"/>
        <v>156.4</v>
      </c>
      <c r="P2545">
        <f t="shared" si="235"/>
        <v>30.08</v>
      </c>
      <c r="Q2545" t="s">
        <v>8325</v>
      </c>
      <c r="R2545" t="s">
        <v>8354</v>
      </c>
      <c r="S2545" s="11">
        <f t="shared" si="236"/>
        <v>40514.107615740737</v>
      </c>
      <c r="T2545" s="11">
        <f t="shared" si="237"/>
        <v>40545.125</v>
      </c>
      <c r="U2545" t="str">
        <f t="shared" si="238"/>
        <v>2010</v>
      </c>
      <c r="V2545" t="str">
        <f t="shared" si="239"/>
        <v>December</v>
      </c>
    </row>
    <row r="2546" spans="1:22" ht="60" x14ac:dyDescent="0.2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8029</v>
      </c>
      <c r="O2546">
        <f t="shared" si="234"/>
        <v>100.82</v>
      </c>
      <c r="P2546">
        <f t="shared" si="235"/>
        <v>88.44</v>
      </c>
      <c r="Q2546" t="s">
        <v>8325</v>
      </c>
      <c r="R2546" t="s">
        <v>8354</v>
      </c>
      <c r="S2546" s="11">
        <f t="shared" si="236"/>
        <v>41068.520474537036</v>
      </c>
      <c r="T2546" s="11">
        <f t="shared" si="237"/>
        <v>41098.520474537036</v>
      </c>
      <c r="U2546" t="str">
        <f t="shared" si="238"/>
        <v>2012</v>
      </c>
      <c r="V2546" t="str">
        <f t="shared" si="239"/>
        <v>June</v>
      </c>
    </row>
    <row r="2547" spans="1:22" ht="75" x14ac:dyDescent="0.2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8029</v>
      </c>
      <c r="O2547">
        <f t="shared" si="234"/>
        <v>195.3</v>
      </c>
      <c r="P2547">
        <f t="shared" si="235"/>
        <v>64.03</v>
      </c>
      <c r="Q2547" t="s">
        <v>8325</v>
      </c>
      <c r="R2547" t="s">
        <v>8354</v>
      </c>
      <c r="S2547" s="11">
        <f t="shared" si="236"/>
        <v>42027.13817129629</v>
      </c>
      <c r="T2547" s="11">
        <f t="shared" si="237"/>
        <v>42062.020833333328</v>
      </c>
      <c r="U2547" t="str">
        <f t="shared" si="238"/>
        <v>2015</v>
      </c>
      <c r="V2547" t="str">
        <f t="shared" si="239"/>
        <v>January</v>
      </c>
    </row>
    <row r="2548" spans="1:22" ht="75" x14ac:dyDescent="0.2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8029</v>
      </c>
      <c r="O2548">
        <f t="shared" si="234"/>
        <v>111.71</v>
      </c>
      <c r="P2548">
        <f t="shared" si="235"/>
        <v>60.15</v>
      </c>
      <c r="Q2548" t="s">
        <v>8325</v>
      </c>
      <c r="R2548" t="s">
        <v>8354</v>
      </c>
      <c r="S2548" s="11">
        <f t="shared" si="236"/>
        <v>41524.858553240738</v>
      </c>
      <c r="T2548" s="11">
        <f t="shared" si="237"/>
        <v>41552.208333333336</v>
      </c>
      <c r="U2548" t="str">
        <f t="shared" si="238"/>
        <v>2013</v>
      </c>
      <c r="V2548" t="str">
        <f t="shared" si="239"/>
        <v>September</v>
      </c>
    </row>
    <row r="2549" spans="1:22" ht="75" x14ac:dyDescent="0.2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8029</v>
      </c>
      <c r="O2549">
        <f t="shared" si="234"/>
        <v>119.85</v>
      </c>
      <c r="P2549">
        <f t="shared" si="235"/>
        <v>49.19</v>
      </c>
      <c r="Q2549" t="s">
        <v>8325</v>
      </c>
      <c r="R2549" t="s">
        <v>8354</v>
      </c>
      <c r="S2549" s="11">
        <f t="shared" si="236"/>
        <v>40973.773182870369</v>
      </c>
      <c r="T2549" s="11">
        <f t="shared" si="237"/>
        <v>41003.731516203705</v>
      </c>
      <c r="U2549" t="str">
        <f t="shared" si="238"/>
        <v>2012</v>
      </c>
      <c r="V2549" t="str">
        <f t="shared" si="239"/>
        <v>March</v>
      </c>
    </row>
    <row r="2550" spans="1:22" ht="75" x14ac:dyDescent="0.2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8029</v>
      </c>
      <c r="O2550">
        <f t="shared" si="234"/>
        <v>101.85</v>
      </c>
      <c r="P2550">
        <f t="shared" si="235"/>
        <v>165.16</v>
      </c>
      <c r="Q2550" t="s">
        <v>8325</v>
      </c>
      <c r="R2550" t="s">
        <v>8354</v>
      </c>
      <c r="S2550" s="11">
        <f t="shared" si="236"/>
        <v>42618.625428240746</v>
      </c>
      <c r="T2550" s="11">
        <f t="shared" si="237"/>
        <v>42643.185416666667</v>
      </c>
      <c r="U2550" t="str">
        <f t="shared" si="238"/>
        <v>2016</v>
      </c>
      <c r="V2550" t="str">
        <f t="shared" si="239"/>
        <v>September</v>
      </c>
    </row>
    <row r="2551" spans="1:22" ht="60" x14ac:dyDescent="0.2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8029</v>
      </c>
      <c r="O2551">
        <f t="shared" si="234"/>
        <v>102.8</v>
      </c>
      <c r="P2551">
        <f t="shared" si="235"/>
        <v>43.62</v>
      </c>
      <c r="Q2551" t="s">
        <v>8325</v>
      </c>
      <c r="R2551" t="s">
        <v>8354</v>
      </c>
      <c r="S2551" s="11">
        <f t="shared" si="236"/>
        <v>41390.757754629631</v>
      </c>
      <c r="T2551" s="11">
        <f t="shared" si="237"/>
        <v>41425.708333333336</v>
      </c>
      <c r="U2551" t="str">
        <f t="shared" si="238"/>
        <v>2013</v>
      </c>
      <c r="V2551" t="str">
        <f t="shared" si="239"/>
        <v>April</v>
      </c>
    </row>
    <row r="2552" spans="1:22" ht="75" x14ac:dyDescent="0.2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8029</v>
      </c>
      <c r="O2552">
        <f t="shared" si="234"/>
        <v>100.85</v>
      </c>
      <c r="P2552">
        <f t="shared" si="235"/>
        <v>43.7</v>
      </c>
      <c r="Q2552" t="s">
        <v>8325</v>
      </c>
      <c r="R2552" t="s">
        <v>8354</v>
      </c>
      <c r="S2552" s="11">
        <f t="shared" si="236"/>
        <v>42228.634328703702</v>
      </c>
      <c r="T2552" s="11">
        <f t="shared" si="237"/>
        <v>42285.165972222225</v>
      </c>
      <c r="U2552" t="str">
        <f t="shared" si="238"/>
        <v>2015</v>
      </c>
      <c r="V2552" t="str">
        <f t="shared" si="239"/>
        <v>August</v>
      </c>
    </row>
    <row r="2553" spans="1:22" ht="60" x14ac:dyDescent="0.2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8029</v>
      </c>
      <c r="O2553">
        <f t="shared" si="234"/>
        <v>102.73</v>
      </c>
      <c r="P2553">
        <f t="shared" si="235"/>
        <v>67.42</v>
      </c>
      <c r="Q2553" t="s">
        <v>8325</v>
      </c>
      <c r="R2553" t="s">
        <v>8354</v>
      </c>
      <c r="S2553" s="11">
        <f t="shared" si="236"/>
        <v>40961.252141203702</v>
      </c>
      <c r="T2553" s="11">
        <f t="shared" si="237"/>
        <v>40989.866666666669</v>
      </c>
      <c r="U2553" t="str">
        <f t="shared" si="238"/>
        <v>2012</v>
      </c>
      <c r="V2553" t="str">
        <f t="shared" si="239"/>
        <v>February</v>
      </c>
    </row>
    <row r="2554" spans="1:22" ht="75" x14ac:dyDescent="0.2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8029</v>
      </c>
      <c r="O2554">
        <f t="shared" si="234"/>
        <v>106.5</v>
      </c>
      <c r="P2554">
        <f t="shared" si="235"/>
        <v>177.5</v>
      </c>
      <c r="Q2554" t="s">
        <v>8325</v>
      </c>
      <c r="R2554" t="s">
        <v>8354</v>
      </c>
      <c r="S2554" s="11">
        <f t="shared" si="236"/>
        <v>42769.809965277775</v>
      </c>
      <c r="T2554" s="11">
        <f t="shared" si="237"/>
        <v>42799.809965277775</v>
      </c>
      <c r="U2554" t="str">
        <f t="shared" si="238"/>
        <v>2017</v>
      </c>
      <c r="V2554" t="str">
        <f t="shared" si="239"/>
        <v>February</v>
      </c>
    </row>
    <row r="2555" spans="1:22" ht="75" x14ac:dyDescent="0.2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8029</v>
      </c>
      <c r="O2555">
        <f t="shared" si="234"/>
        <v>155.53</v>
      </c>
      <c r="P2555">
        <f t="shared" si="235"/>
        <v>38.880000000000003</v>
      </c>
      <c r="Q2555" t="s">
        <v>8325</v>
      </c>
      <c r="R2555" t="s">
        <v>8354</v>
      </c>
      <c r="S2555" s="11">
        <f t="shared" si="236"/>
        <v>41113.199155092596</v>
      </c>
      <c r="T2555" s="11">
        <f t="shared" si="237"/>
        <v>41173.199155092596</v>
      </c>
      <c r="U2555" t="str">
        <f t="shared" si="238"/>
        <v>2012</v>
      </c>
      <c r="V2555" t="str">
        <f t="shared" si="239"/>
        <v>July</v>
      </c>
    </row>
    <row r="2556" spans="1:22" ht="75" x14ac:dyDescent="0.2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8029</v>
      </c>
      <c r="O2556">
        <f t="shared" si="234"/>
        <v>122.8</v>
      </c>
      <c r="P2556">
        <f t="shared" si="235"/>
        <v>54.99</v>
      </c>
      <c r="Q2556" t="s">
        <v>8325</v>
      </c>
      <c r="R2556" t="s">
        <v>8354</v>
      </c>
      <c r="S2556" s="11">
        <f t="shared" si="236"/>
        <v>42125.078275462962</v>
      </c>
      <c r="T2556" s="11">
        <f t="shared" si="237"/>
        <v>42156.165972222225</v>
      </c>
      <c r="U2556" t="str">
        <f t="shared" si="238"/>
        <v>2015</v>
      </c>
      <c r="V2556" t="str">
        <f t="shared" si="239"/>
        <v>May</v>
      </c>
    </row>
    <row r="2557" spans="1:22" ht="75" x14ac:dyDescent="0.2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8029</v>
      </c>
      <c r="O2557">
        <f t="shared" si="234"/>
        <v>107.35</v>
      </c>
      <c r="P2557">
        <f t="shared" si="235"/>
        <v>61.34</v>
      </c>
      <c r="Q2557" t="s">
        <v>8325</v>
      </c>
      <c r="R2557" t="s">
        <v>8354</v>
      </c>
      <c r="S2557" s="11">
        <f t="shared" si="236"/>
        <v>41026.655011574076</v>
      </c>
      <c r="T2557" s="11">
        <f t="shared" si="237"/>
        <v>41057.655011574076</v>
      </c>
      <c r="U2557" t="str">
        <f t="shared" si="238"/>
        <v>2012</v>
      </c>
      <c r="V2557" t="str">
        <f t="shared" si="239"/>
        <v>April</v>
      </c>
    </row>
    <row r="2558" spans="1:22" ht="75" x14ac:dyDescent="0.2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8029</v>
      </c>
      <c r="O2558">
        <f t="shared" si="234"/>
        <v>105.5</v>
      </c>
      <c r="P2558">
        <f t="shared" si="235"/>
        <v>23.12</v>
      </c>
      <c r="Q2558" t="s">
        <v>8325</v>
      </c>
      <c r="R2558" t="s">
        <v>8354</v>
      </c>
      <c r="S2558" s="11">
        <f t="shared" si="236"/>
        <v>41222.991400462961</v>
      </c>
      <c r="T2558" s="11">
        <f t="shared" si="237"/>
        <v>41267.991400462961</v>
      </c>
      <c r="U2558" t="str">
        <f t="shared" si="238"/>
        <v>2012</v>
      </c>
      <c r="V2558" t="str">
        <f t="shared" si="239"/>
        <v>November</v>
      </c>
    </row>
    <row r="2559" spans="1:22" ht="45" x14ac:dyDescent="0.2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8029</v>
      </c>
      <c r="O2559">
        <f t="shared" si="234"/>
        <v>118.44</v>
      </c>
      <c r="P2559">
        <f t="shared" si="235"/>
        <v>29.61</v>
      </c>
      <c r="Q2559" t="s">
        <v>8325</v>
      </c>
      <c r="R2559" t="s">
        <v>8354</v>
      </c>
      <c r="S2559" s="11">
        <f t="shared" si="236"/>
        <v>41744.745208333334</v>
      </c>
      <c r="T2559" s="11">
        <f t="shared" si="237"/>
        <v>41774.745208333334</v>
      </c>
      <c r="U2559" t="str">
        <f t="shared" si="238"/>
        <v>2014</v>
      </c>
      <c r="V2559" t="str">
        <f t="shared" si="239"/>
        <v>April</v>
      </c>
    </row>
    <row r="2560" spans="1:22" ht="60" x14ac:dyDescent="0.2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8029</v>
      </c>
      <c r="O2560">
        <f t="shared" si="234"/>
        <v>108.88</v>
      </c>
      <c r="P2560">
        <f t="shared" si="235"/>
        <v>75.61</v>
      </c>
      <c r="Q2560" t="s">
        <v>8325</v>
      </c>
      <c r="R2560" t="s">
        <v>8354</v>
      </c>
      <c r="S2560" s="11">
        <f t="shared" si="236"/>
        <v>42093.860023148154</v>
      </c>
      <c r="T2560" s="11">
        <f t="shared" si="237"/>
        <v>42125.582638888889</v>
      </c>
      <c r="U2560" t="str">
        <f t="shared" si="238"/>
        <v>2015</v>
      </c>
      <c r="V2560" t="str">
        <f t="shared" si="239"/>
        <v>March</v>
      </c>
    </row>
    <row r="2561" spans="1:22" ht="75" x14ac:dyDescent="0.2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8029</v>
      </c>
      <c r="O2561">
        <f t="shared" si="234"/>
        <v>111.25</v>
      </c>
      <c r="P2561">
        <f t="shared" si="235"/>
        <v>35.6</v>
      </c>
      <c r="Q2561" t="s">
        <v>8325</v>
      </c>
      <c r="R2561" t="s">
        <v>8354</v>
      </c>
      <c r="S2561" s="11">
        <f t="shared" si="236"/>
        <v>40829.873657407406</v>
      </c>
      <c r="T2561" s="11">
        <f t="shared" si="237"/>
        <v>40862.817361111112</v>
      </c>
      <c r="U2561" t="str">
        <f t="shared" si="238"/>
        <v>2011</v>
      </c>
      <c r="V2561" t="str">
        <f t="shared" si="239"/>
        <v>October</v>
      </c>
    </row>
    <row r="2562" spans="1:22" ht="75" x14ac:dyDescent="0.2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8029</v>
      </c>
      <c r="O2562">
        <f t="shared" si="234"/>
        <v>100.1</v>
      </c>
      <c r="P2562">
        <f t="shared" si="235"/>
        <v>143</v>
      </c>
      <c r="Q2562" t="s">
        <v>8325</v>
      </c>
      <c r="R2562" t="s">
        <v>8354</v>
      </c>
      <c r="S2562" s="11">
        <f t="shared" si="236"/>
        <v>42039.951087962967</v>
      </c>
      <c r="T2562" s="11">
        <f t="shared" si="237"/>
        <v>42069.951087962967</v>
      </c>
      <c r="U2562" t="str">
        <f t="shared" si="238"/>
        <v>2015</v>
      </c>
      <c r="V2562" t="str">
        <f t="shared" si="239"/>
        <v>February</v>
      </c>
    </row>
    <row r="2563" spans="1:22" ht="75" x14ac:dyDescent="0.2">
      <c r="A2563">
        <v>2561</v>
      </c>
      <c r="B2563" s="3" t="s">
        <v>8243</v>
      </c>
      <c r="C2563" s="3" t="s">
        <v>6401</v>
      </c>
      <c r="D2563">
        <v>100000</v>
      </c>
      <c r="E2563">
        <v>0</v>
      </c>
      <c r="F2563" t="s">
        <v>8036</v>
      </c>
      <c r="G2563" t="s">
        <v>7958</v>
      </c>
      <c r="H2563" t="s">
        <v>7980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8013</v>
      </c>
      <c r="O2563">
        <f t="shared" ref="O2563:O2626" si="240">ROUND((E2563/D2563)*100,2)</f>
        <v>0</v>
      </c>
      <c r="P2563">
        <f t="shared" ref="P2563:P2626" si="241">IF(L2563&gt;0,ROUND(E2563/L2563,2),0)</f>
        <v>0</v>
      </c>
      <c r="Q2563" t="s">
        <v>8336</v>
      </c>
      <c r="R2563" t="s">
        <v>8337</v>
      </c>
      <c r="S2563" s="11">
        <f t="shared" ref="S2563:S2626" si="242">(((J2563/60)/60)/24)+DATE(1970,1,1)</f>
        <v>42260.528807870374</v>
      </c>
      <c r="T2563" s="11">
        <f t="shared" ref="T2563:T2626" si="243">(((I2563/60)/60)/24)+DATE(1970,1,1)</f>
        <v>42290.528807870374</v>
      </c>
      <c r="U2563" t="str">
        <f t="shared" ref="U2563:U2626" si="244">TEXT(S2563,"yyyy")</f>
        <v>2015</v>
      </c>
      <c r="V2563" t="str">
        <f t="shared" ref="V2563:V2626" si="245">TEXT(S2563,"mmmm")</f>
        <v>September</v>
      </c>
    </row>
    <row r="2564" spans="1:22" ht="75" x14ac:dyDescent="0.2">
      <c r="A2564">
        <v>2562</v>
      </c>
      <c r="B2564" s="3" t="s">
        <v>8244</v>
      </c>
      <c r="C2564" s="3" t="s">
        <v>6402</v>
      </c>
      <c r="D2564">
        <v>10000</v>
      </c>
      <c r="E2564">
        <v>75</v>
      </c>
      <c r="F2564" t="s">
        <v>8036</v>
      </c>
      <c r="G2564" t="s">
        <v>7965</v>
      </c>
      <c r="H2564" t="s">
        <v>7978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8013</v>
      </c>
      <c r="O2564">
        <f t="shared" si="240"/>
        <v>0.75</v>
      </c>
      <c r="P2564">
        <f t="shared" si="241"/>
        <v>25</v>
      </c>
      <c r="Q2564" t="s">
        <v>8336</v>
      </c>
      <c r="R2564" t="s">
        <v>8337</v>
      </c>
      <c r="S2564" s="11">
        <f t="shared" si="242"/>
        <v>42594.524756944447</v>
      </c>
      <c r="T2564" s="11">
        <f t="shared" si="243"/>
        <v>42654.524756944447</v>
      </c>
      <c r="U2564" t="str">
        <f t="shared" si="244"/>
        <v>2016</v>
      </c>
      <c r="V2564" t="str">
        <f t="shared" si="245"/>
        <v>August</v>
      </c>
    </row>
    <row r="2565" spans="1:22" ht="45" x14ac:dyDescent="0.2">
      <c r="A2565">
        <v>2563</v>
      </c>
      <c r="B2565" s="3" t="s">
        <v>8245</v>
      </c>
      <c r="C2565" s="3" t="s">
        <v>6403</v>
      </c>
      <c r="D2565">
        <v>20000</v>
      </c>
      <c r="E2565">
        <v>0</v>
      </c>
      <c r="F2565" t="s">
        <v>8036</v>
      </c>
      <c r="G2565" t="s">
        <v>7953</v>
      </c>
      <c r="H2565" t="s">
        <v>7975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8013</v>
      </c>
      <c r="O2565">
        <f t="shared" si="240"/>
        <v>0</v>
      </c>
      <c r="P2565">
        <f t="shared" si="241"/>
        <v>0</v>
      </c>
      <c r="Q2565" t="s">
        <v>8336</v>
      </c>
      <c r="R2565" t="s">
        <v>8337</v>
      </c>
      <c r="S2565" s="11">
        <f t="shared" si="242"/>
        <v>42155.139479166668</v>
      </c>
      <c r="T2565" s="11">
        <f t="shared" si="243"/>
        <v>42215.139479166668</v>
      </c>
      <c r="U2565" t="str">
        <f t="shared" si="244"/>
        <v>2015</v>
      </c>
      <c r="V2565" t="str">
        <f t="shared" si="245"/>
        <v>May</v>
      </c>
    </row>
    <row r="2566" spans="1:22" ht="60" x14ac:dyDescent="0.2">
      <c r="A2566">
        <v>2564</v>
      </c>
      <c r="B2566" s="3" t="s">
        <v>8246</v>
      </c>
      <c r="C2566" s="3" t="s">
        <v>6404</v>
      </c>
      <c r="D2566">
        <v>40000</v>
      </c>
      <c r="E2566">
        <v>0</v>
      </c>
      <c r="F2566" t="s">
        <v>8036</v>
      </c>
      <c r="G2566" t="s">
        <v>7958</v>
      </c>
      <c r="H2566" t="s">
        <v>7980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8013</v>
      </c>
      <c r="O2566">
        <f t="shared" si="240"/>
        <v>0</v>
      </c>
      <c r="P2566">
        <f t="shared" si="241"/>
        <v>0</v>
      </c>
      <c r="Q2566" t="s">
        <v>8336</v>
      </c>
      <c r="R2566" t="s">
        <v>8337</v>
      </c>
      <c r="S2566" s="11">
        <f t="shared" si="242"/>
        <v>41822.040497685186</v>
      </c>
      <c r="T2566" s="11">
        <f t="shared" si="243"/>
        <v>41852.040497685186</v>
      </c>
      <c r="U2566" t="str">
        <f t="shared" si="244"/>
        <v>2014</v>
      </c>
      <c r="V2566" t="str">
        <f t="shared" si="245"/>
        <v>July</v>
      </c>
    </row>
    <row r="2567" spans="1:22" ht="60" x14ac:dyDescent="0.2">
      <c r="A2567">
        <v>2565</v>
      </c>
      <c r="B2567" s="3" t="s">
        <v>8247</v>
      </c>
      <c r="C2567" s="3" t="s">
        <v>6405</v>
      </c>
      <c r="D2567">
        <v>10000</v>
      </c>
      <c r="E2567">
        <v>100</v>
      </c>
      <c r="F2567" t="s">
        <v>8036</v>
      </c>
      <c r="G2567" t="s">
        <v>7953</v>
      </c>
      <c r="H2567" t="s">
        <v>7975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8013</v>
      </c>
      <c r="O2567">
        <f t="shared" si="240"/>
        <v>1</v>
      </c>
      <c r="P2567">
        <f t="shared" si="241"/>
        <v>100</v>
      </c>
      <c r="Q2567" t="s">
        <v>8336</v>
      </c>
      <c r="R2567" t="s">
        <v>8337</v>
      </c>
      <c r="S2567" s="11">
        <f t="shared" si="242"/>
        <v>42440.650335648148</v>
      </c>
      <c r="T2567" s="11">
        <f t="shared" si="243"/>
        <v>42499.868055555555</v>
      </c>
      <c r="U2567" t="str">
        <f t="shared" si="244"/>
        <v>2016</v>
      </c>
      <c r="V2567" t="str">
        <f t="shared" si="245"/>
        <v>March</v>
      </c>
    </row>
    <row r="2568" spans="1:22" ht="60" x14ac:dyDescent="0.2">
      <c r="A2568">
        <v>2566</v>
      </c>
      <c r="B2568" s="3" t="s">
        <v>8248</v>
      </c>
      <c r="C2568" s="3" t="s">
        <v>6406</v>
      </c>
      <c r="D2568">
        <v>35000</v>
      </c>
      <c r="E2568">
        <v>0</v>
      </c>
      <c r="F2568" t="s">
        <v>8036</v>
      </c>
      <c r="G2568" t="s">
        <v>7953</v>
      </c>
      <c r="H2568" t="s">
        <v>7975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8013</v>
      </c>
      <c r="O2568">
        <f t="shared" si="240"/>
        <v>0</v>
      </c>
      <c r="P2568">
        <f t="shared" si="241"/>
        <v>0</v>
      </c>
      <c r="Q2568" t="s">
        <v>8336</v>
      </c>
      <c r="R2568" t="s">
        <v>8337</v>
      </c>
      <c r="S2568" s="11">
        <f t="shared" si="242"/>
        <v>41842.980879629627</v>
      </c>
      <c r="T2568" s="11">
        <f t="shared" si="243"/>
        <v>41872.980879629627</v>
      </c>
      <c r="U2568" t="str">
        <f t="shared" si="244"/>
        <v>2014</v>
      </c>
      <c r="V2568" t="str">
        <f t="shared" si="245"/>
        <v>July</v>
      </c>
    </row>
    <row r="2569" spans="1:22" ht="60" x14ac:dyDescent="0.2">
      <c r="A2569">
        <v>2567</v>
      </c>
      <c r="B2569" s="3" t="s">
        <v>8249</v>
      </c>
      <c r="C2569" s="3" t="s">
        <v>6407</v>
      </c>
      <c r="D2569">
        <v>45000</v>
      </c>
      <c r="E2569">
        <v>120</v>
      </c>
      <c r="F2569" t="s">
        <v>8036</v>
      </c>
      <c r="G2569" t="s">
        <v>7953</v>
      </c>
      <c r="H2569" t="s">
        <v>7975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8013</v>
      </c>
      <c r="O2569">
        <f t="shared" si="240"/>
        <v>0.27</v>
      </c>
      <c r="P2569">
        <f t="shared" si="241"/>
        <v>60</v>
      </c>
      <c r="Q2569" t="s">
        <v>8336</v>
      </c>
      <c r="R2569" t="s">
        <v>8337</v>
      </c>
      <c r="S2569" s="11">
        <f t="shared" si="242"/>
        <v>42087.878912037035</v>
      </c>
      <c r="T2569" s="11">
        <f t="shared" si="243"/>
        <v>42117.878912037035</v>
      </c>
      <c r="U2569" t="str">
        <f t="shared" si="244"/>
        <v>2015</v>
      </c>
      <c r="V2569" t="str">
        <f t="shared" si="245"/>
        <v>March</v>
      </c>
    </row>
    <row r="2570" spans="1:22" ht="75" x14ac:dyDescent="0.2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8036</v>
      </c>
      <c r="G2570" t="s">
        <v>7954</v>
      </c>
      <c r="H2570" t="s">
        <v>7976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8013</v>
      </c>
      <c r="O2570">
        <f t="shared" si="240"/>
        <v>0.5</v>
      </c>
      <c r="P2570">
        <f t="shared" si="241"/>
        <v>50</v>
      </c>
      <c r="Q2570" t="s">
        <v>8336</v>
      </c>
      <c r="R2570" t="s">
        <v>8337</v>
      </c>
      <c r="S2570" s="11">
        <f t="shared" si="242"/>
        <v>42584.666597222225</v>
      </c>
      <c r="T2570" s="11">
        <f t="shared" si="243"/>
        <v>42614.666597222225</v>
      </c>
      <c r="U2570" t="str">
        <f t="shared" si="244"/>
        <v>2016</v>
      </c>
      <c r="V2570" t="str">
        <f t="shared" si="245"/>
        <v>August</v>
      </c>
    </row>
    <row r="2571" spans="1:22" ht="60" x14ac:dyDescent="0.2">
      <c r="A2571">
        <v>2569</v>
      </c>
      <c r="B2571" s="3" t="s">
        <v>8250</v>
      </c>
      <c r="C2571" s="3" t="s">
        <v>6409</v>
      </c>
      <c r="D2571">
        <v>6500</v>
      </c>
      <c r="E2571">
        <v>145</v>
      </c>
      <c r="F2571" t="s">
        <v>8036</v>
      </c>
      <c r="G2571" t="s">
        <v>7953</v>
      </c>
      <c r="H2571" t="s">
        <v>7975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8013</v>
      </c>
      <c r="O2571">
        <f t="shared" si="240"/>
        <v>2.23</v>
      </c>
      <c r="P2571">
        <f t="shared" si="241"/>
        <v>72.5</v>
      </c>
      <c r="Q2571" t="s">
        <v>8336</v>
      </c>
      <c r="R2571" t="s">
        <v>8337</v>
      </c>
      <c r="S2571" s="11">
        <f t="shared" si="242"/>
        <v>42234.105462962965</v>
      </c>
      <c r="T2571" s="11">
        <f t="shared" si="243"/>
        <v>42264.105462962965</v>
      </c>
      <c r="U2571" t="str">
        <f t="shared" si="244"/>
        <v>2015</v>
      </c>
      <c r="V2571" t="str">
        <f t="shared" si="245"/>
        <v>August</v>
      </c>
    </row>
    <row r="2572" spans="1:22" ht="75" x14ac:dyDescent="0.2">
      <c r="A2572">
        <v>2570</v>
      </c>
      <c r="B2572" s="3" t="s">
        <v>8251</v>
      </c>
      <c r="C2572" s="3" t="s">
        <v>6410</v>
      </c>
      <c r="D2572">
        <v>7000</v>
      </c>
      <c r="E2572">
        <v>59</v>
      </c>
      <c r="F2572" t="s">
        <v>8036</v>
      </c>
      <c r="G2572" t="s">
        <v>7953</v>
      </c>
      <c r="H2572" t="s">
        <v>7975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8013</v>
      </c>
      <c r="O2572">
        <f t="shared" si="240"/>
        <v>0.84</v>
      </c>
      <c r="P2572">
        <f t="shared" si="241"/>
        <v>29.5</v>
      </c>
      <c r="Q2572" t="s">
        <v>8336</v>
      </c>
      <c r="R2572" t="s">
        <v>8337</v>
      </c>
      <c r="S2572" s="11">
        <f t="shared" si="242"/>
        <v>42744.903182870374</v>
      </c>
      <c r="T2572" s="11">
        <f t="shared" si="243"/>
        <v>42774.903182870374</v>
      </c>
      <c r="U2572" t="str">
        <f t="shared" si="244"/>
        <v>2017</v>
      </c>
      <c r="V2572" t="str">
        <f t="shared" si="245"/>
        <v>January</v>
      </c>
    </row>
    <row r="2573" spans="1:22" ht="75" x14ac:dyDescent="0.2">
      <c r="A2573">
        <v>2571</v>
      </c>
      <c r="B2573" s="3" t="s">
        <v>8252</v>
      </c>
      <c r="C2573" s="3" t="s">
        <v>6411</v>
      </c>
      <c r="D2573">
        <v>100000</v>
      </c>
      <c r="E2573">
        <v>250</v>
      </c>
      <c r="F2573" t="s">
        <v>8036</v>
      </c>
      <c r="G2573" t="s">
        <v>7955</v>
      </c>
      <c r="H2573" t="s">
        <v>7977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8013</v>
      </c>
      <c r="O2573">
        <f t="shared" si="240"/>
        <v>0.25</v>
      </c>
      <c r="P2573">
        <f t="shared" si="241"/>
        <v>62.5</v>
      </c>
      <c r="Q2573" t="s">
        <v>8336</v>
      </c>
      <c r="R2573" t="s">
        <v>8337</v>
      </c>
      <c r="S2573" s="11">
        <f t="shared" si="242"/>
        <v>42449.341678240744</v>
      </c>
      <c r="T2573" s="11">
        <f t="shared" si="243"/>
        <v>42509.341678240744</v>
      </c>
      <c r="U2573" t="str">
        <f t="shared" si="244"/>
        <v>2016</v>
      </c>
      <c r="V2573" t="str">
        <f t="shared" si="245"/>
        <v>March</v>
      </c>
    </row>
    <row r="2574" spans="1:22" ht="60" x14ac:dyDescent="0.2">
      <c r="A2574">
        <v>2572</v>
      </c>
      <c r="B2574" s="3" t="s">
        <v>8253</v>
      </c>
      <c r="C2574" s="3" t="s">
        <v>6412</v>
      </c>
      <c r="D2574">
        <v>30000</v>
      </c>
      <c r="E2574">
        <v>0</v>
      </c>
      <c r="F2574" t="s">
        <v>8036</v>
      </c>
      <c r="G2574" t="s">
        <v>7953</v>
      </c>
      <c r="H2574" t="s">
        <v>7975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8013</v>
      </c>
      <c r="O2574">
        <f t="shared" si="240"/>
        <v>0</v>
      </c>
      <c r="P2574">
        <f t="shared" si="241"/>
        <v>0</v>
      </c>
      <c r="Q2574" t="s">
        <v>8336</v>
      </c>
      <c r="R2574" t="s">
        <v>8337</v>
      </c>
      <c r="S2574" s="11">
        <f t="shared" si="242"/>
        <v>42077.119409722218</v>
      </c>
      <c r="T2574" s="11">
        <f t="shared" si="243"/>
        <v>42107.119409722218</v>
      </c>
      <c r="U2574" t="str">
        <f t="shared" si="244"/>
        <v>2015</v>
      </c>
      <c r="V2574" t="str">
        <f t="shared" si="245"/>
        <v>March</v>
      </c>
    </row>
    <row r="2575" spans="1:22" ht="75" x14ac:dyDescent="0.2">
      <c r="A2575">
        <v>2573</v>
      </c>
      <c r="B2575" s="3" t="s">
        <v>8254</v>
      </c>
      <c r="C2575" s="3" t="s">
        <v>6413</v>
      </c>
      <c r="D2575">
        <v>8000</v>
      </c>
      <c r="E2575">
        <v>0</v>
      </c>
      <c r="F2575" t="s">
        <v>8036</v>
      </c>
      <c r="G2575" t="s">
        <v>7953</v>
      </c>
      <c r="H2575" t="s">
        <v>7975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8013</v>
      </c>
      <c r="O2575">
        <f t="shared" si="240"/>
        <v>0</v>
      </c>
      <c r="P2575">
        <f t="shared" si="241"/>
        <v>0</v>
      </c>
      <c r="Q2575" t="s">
        <v>8336</v>
      </c>
      <c r="R2575" t="s">
        <v>8337</v>
      </c>
      <c r="S2575" s="11">
        <f t="shared" si="242"/>
        <v>41829.592002314814</v>
      </c>
      <c r="T2575" s="11">
        <f t="shared" si="243"/>
        <v>41874.592002314814</v>
      </c>
      <c r="U2575" t="str">
        <f t="shared" si="244"/>
        <v>2014</v>
      </c>
      <c r="V2575" t="str">
        <f t="shared" si="245"/>
        <v>July</v>
      </c>
    </row>
    <row r="2576" spans="1:22" ht="75" x14ac:dyDescent="0.2">
      <c r="A2576">
        <v>2574</v>
      </c>
      <c r="B2576" s="3" t="s">
        <v>8255</v>
      </c>
      <c r="C2576" s="3" t="s">
        <v>6414</v>
      </c>
      <c r="D2576">
        <v>10000</v>
      </c>
      <c r="E2576">
        <v>0</v>
      </c>
      <c r="F2576" t="s">
        <v>8036</v>
      </c>
      <c r="G2576" t="s">
        <v>7953</v>
      </c>
      <c r="H2576" t="s">
        <v>7975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8013</v>
      </c>
      <c r="O2576">
        <f t="shared" si="240"/>
        <v>0</v>
      </c>
      <c r="P2576">
        <f t="shared" si="241"/>
        <v>0</v>
      </c>
      <c r="Q2576" t="s">
        <v>8336</v>
      </c>
      <c r="R2576" t="s">
        <v>8337</v>
      </c>
      <c r="S2576" s="11">
        <f t="shared" si="242"/>
        <v>42487.825752314813</v>
      </c>
      <c r="T2576" s="11">
        <f t="shared" si="243"/>
        <v>42508.825752314813</v>
      </c>
      <c r="U2576" t="str">
        <f t="shared" si="244"/>
        <v>2016</v>
      </c>
      <c r="V2576" t="str">
        <f t="shared" si="245"/>
        <v>April</v>
      </c>
    </row>
    <row r="2577" spans="1:22" ht="75" x14ac:dyDescent="0.2">
      <c r="A2577">
        <v>2575</v>
      </c>
      <c r="B2577" s="3" t="s">
        <v>8256</v>
      </c>
      <c r="C2577" s="3" t="s">
        <v>6415</v>
      </c>
      <c r="D2577">
        <v>85000</v>
      </c>
      <c r="E2577">
        <v>0</v>
      </c>
      <c r="F2577" t="s">
        <v>8036</v>
      </c>
      <c r="G2577" t="s">
        <v>7953</v>
      </c>
      <c r="H2577" t="s">
        <v>7975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8013</v>
      </c>
      <c r="O2577">
        <f t="shared" si="240"/>
        <v>0</v>
      </c>
      <c r="P2577">
        <f t="shared" si="241"/>
        <v>0</v>
      </c>
      <c r="Q2577" t="s">
        <v>8336</v>
      </c>
      <c r="R2577" t="s">
        <v>8337</v>
      </c>
      <c r="S2577" s="11">
        <f t="shared" si="242"/>
        <v>41986.108726851846</v>
      </c>
      <c r="T2577" s="11">
        <f t="shared" si="243"/>
        <v>42016.108726851846</v>
      </c>
      <c r="U2577" t="str">
        <f t="shared" si="244"/>
        <v>2014</v>
      </c>
      <c r="V2577" t="str">
        <f t="shared" si="245"/>
        <v>December</v>
      </c>
    </row>
    <row r="2578" spans="1:22" ht="45" x14ac:dyDescent="0.2">
      <c r="A2578">
        <v>2576</v>
      </c>
      <c r="B2578" s="3" t="s">
        <v>8257</v>
      </c>
      <c r="C2578" s="3" t="s">
        <v>6416</v>
      </c>
      <c r="D2578">
        <v>10000</v>
      </c>
      <c r="E2578">
        <v>0</v>
      </c>
      <c r="F2578" t="s">
        <v>8036</v>
      </c>
      <c r="G2578" t="s">
        <v>7953</v>
      </c>
      <c r="H2578" t="s">
        <v>7975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8013</v>
      </c>
      <c r="O2578">
        <f t="shared" si="240"/>
        <v>0</v>
      </c>
      <c r="P2578">
        <f t="shared" si="241"/>
        <v>0</v>
      </c>
      <c r="Q2578" t="s">
        <v>8336</v>
      </c>
      <c r="R2578" t="s">
        <v>8337</v>
      </c>
      <c r="S2578" s="11">
        <f t="shared" si="242"/>
        <v>42060.00980324074</v>
      </c>
      <c r="T2578" s="11">
        <f t="shared" si="243"/>
        <v>42104.968136574069</v>
      </c>
      <c r="U2578" t="str">
        <f t="shared" si="244"/>
        <v>2015</v>
      </c>
      <c r="V2578" t="str">
        <f t="shared" si="245"/>
        <v>February</v>
      </c>
    </row>
    <row r="2579" spans="1:22" ht="75" x14ac:dyDescent="0.2">
      <c r="A2579">
        <v>2577</v>
      </c>
      <c r="B2579" s="3" t="s">
        <v>8258</v>
      </c>
      <c r="C2579" s="3" t="s">
        <v>6417</v>
      </c>
      <c r="D2579">
        <v>15000</v>
      </c>
      <c r="E2579">
        <v>0</v>
      </c>
      <c r="F2579" t="s">
        <v>8036</v>
      </c>
      <c r="G2579" t="s">
        <v>7953</v>
      </c>
      <c r="H2579" t="s">
        <v>7975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8013</v>
      </c>
      <c r="O2579">
        <f t="shared" si="240"/>
        <v>0</v>
      </c>
      <c r="P2579">
        <f t="shared" si="241"/>
        <v>0</v>
      </c>
      <c r="Q2579" t="s">
        <v>8336</v>
      </c>
      <c r="R2579" t="s">
        <v>8337</v>
      </c>
      <c r="S2579" s="11">
        <f t="shared" si="242"/>
        <v>41830.820567129631</v>
      </c>
      <c r="T2579" s="11">
        <f t="shared" si="243"/>
        <v>41855.820567129631</v>
      </c>
      <c r="U2579" t="str">
        <f t="shared" si="244"/>
        <v>2014</v>
      </c>
      <c r="V2579" t="str">
        <f t="shared" si="245"/>
        <v>July</v>
      </c>
    </row>
    <row r="2580" spans="1:22" ht="75" x14ac:dyDescent="0.2">
      <c r="A2580">
        <v>2578</v>
      </c>
      <c r="B2580" s="3" t="s">
        <v>8259</v>
      </c>
      <c r="C2580" s="3" t="s">
        <v>6418</v>
      </c>
      <c r="D2580">
        <v>6000</v>
      </c>
      <c r="E2580">
        <v>0</v>
      </c>
      <c r="F2580" t="s">
        <v>8036</v>
      </c>
      <c r="G2580" t="s">
        <v>7953</v>
      </c>
      <c r="H2580" t="s">
        <v>7975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8013</v>
      </c>
      <c r="O2580">
        <f t="shared" si="240"/>
        <v>0</v>
      </c>
      <c r="P2580">
        <f t="shared" si="241"/>
        <v>0</v>
      </c>
      <c r="Q2580" t="s">
        <v>8336</v>
      </c>
      <c r="R2580" t="s">
        <v>8337</v>
      </c>
      <c r="S2580" s="11">
        <f t="shared" si="242"/>
        <v>42238.022905092599</v>
      </c>
      <c r="T2580" s="11">
        <f t="shared" si="243"/>
        <v>42286.708333333328</v>
      </c>
      <c r="U2580" t="str">
        <f t="shared" si="244"/>
        <v>2015</v>
      </c>
      <c r="V2580" t="str">
        <f t="shared" si="245"/>
        <v>August</v>
      </c>
    </row>
    <row r="2581" spans="1:22" ht="60" x14ac:dyDescent="0.2">
      <c r="A2581">
        <v>2579</v>
      </c>
      <c r="B2581" s="3" t="s">
        <v>8260</v>
      </c>
      <c r="C2581" s="3" t="s">
        <v>6419</v>
      </c>
      <c r="D2581">
        <v>200000</v>
      </c>
      <c r="E2581">
        <v>277</v>
      </c>
      <c r="F2581" t="s">
        <v>8036</v>
      </c>
      <c r="G2581" t="s">
        <v>7953</v>
      </c>
      <c r="H2581" t="s">
        <v>7975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8013</v>
      </c>
      <c r="O2581">
        <f t="shared" si="240"/>
        <v>0.14000000000000001</v>
      </c>
      <c r="P2581">
        <f t="shared" si="241"/>
        <v>23.08</v>
      </c>
      <c r="Q2581" t="s">
        <v>8336</v>
      </c>
      <c r="R2581" t="s">
        <v>8337</v>
      </c>
      <c r="S2581" s="11">
        <f t="shared" si="242"/>
        <v>41837.829895833333</v>
      </c>
      <c r="T2581" s="11">
        <f t="shared" si="243"/>
        <v>41897.829895833333</v>
      </c>
      <c r="U2581" t="str">
        <f t="shared" si="244"/>
        <v>2014</v>
      </c>
      <c r="V2581" t="str">
        <f t="shared" si="245"/>
        <v>July</v>
      </c>
    </row>
    <row r="2582" spans="1:22" ht="75" x14ac:dyDescent="0.2">
      <c r="A2582">
        <v>2580</v>
      </c>
      <c r="B2582" s="3" t="s">
        <v>8261</v>
      </c>
      <c r="C2582" s="3" t="s">
        <v>6420</v>
      </c>
      <c r="D2582">
        <v>8500</v>
      </c>
      <c r="E2582">
        <v>51</v>
      </c>
      <c r="F2582" t="s">
        <v>8036</v>
      </c>
      <c r="G2582" t="s">
        <v>7953</v>
      </c>
      <c r="H2582" t="s">
        <v>7975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8013</v>
      </c>
      <c r="O2582">
        <f t="shared" si="240"/>
        <v>0.6</v>
      </c>
      <c r="P2582">
        <f t="shared" si="241"/>
        <v>25.5</v>
      </c>
      <c r="Q2582" t="s">
        <v>8336</v>
      </c>
      <c r="R2582" t="s">
        <v>8337</v>
      </c>
      <c r="S2582" s="11">
        <f t="shared" si="242"/>
        <v>42110.326423611114</v>
      </c>
      <c r="T2582" s="11">
        <f t="shared" si="243"/>
        <v>42140.125</v>
      </c>
      <c r="U2582" t="str">
        <f t="shared" si="244"/>
        <v>2015</v>
      </c>
      <c r="V2582" t="str">
        <f t="shared" si="245"/>
        <v>April</v>
      </c>
    </row>
    <row r="2583" spans="1:22" ht="60" x14ac:dyDescent="0.2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8013</v>
      </c>
      <c r="O2583">
        <f t="shared" si="240"/>
        <v>10.6</v>
      </c>
      <c r="P2583">
        <f t="shared" si="241"/>
        <v>48.18</v>
      </c>
      <c r="Q2583" t="s">
        <v>8336</v>
      </c>
      <c r="R2583" t="s">
        <v>8337</v>
      </c>
      <c r="S2583" s="11">
        <f t="shared" si="242"/>
        <v>42294.628449074073</v>
      </c>
      <c r="T2583" s="11">
        <f t="shared" si="243"/>
        <v>42324.670115740737</v>
      </c>
      <c r="U2583" t="str">
        <f t="shared" si="244"/>
        <v>2015</v>
      </c>
      <c r="V2583" t="str">
        <f t="shared" si="245"/>
        <v>October</v>
      </c>
    </row>
    <row r="2584" spans="1:22" ht="30" x14ac:dyDescent="0.2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8013</v>
      </c>
      <c r="O2584">
        <f t="shared" si="240"/>
        <v>0</v>
      </c>
      <c r="P2584">
        <f t="shared" si="241"/>
        <v>1</v>
      </c>
      <c r="Q2584" t="s">
        <v>8336</v>
      </c>
      <c r="R2584" t="s">
        <v>8337</v>
      </c>
      <c r="S2584" s="11">
        <f t="shared" si="242"/>
        <v>42642.988819444443</v>
      </c>
      <c r="T2584" s="11">
        <f t="shared" si="243"/>
        <v>42672.988819444443</v>
      </c>
      <c r="U2584" t="str">
        <f t="shared" si="244"/>
        <v>2016</v>
      </c>
      <c r="V2584" t="str">
        <f t="shared" si="245"/>
        <v>September</v>
      </c>
    </row>
    <row r="2585" spans="1:22" ht="60" x14ac:dyDescent="0.2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8013</v>
      </c>
      <c r="O2585">
        <f t="shared" si="240"/>
        <v>0.5</v>
      </c>
      <c r="P2585">
        <f t="shared" si="241"/>
        <v>1</v>
      </c>
      <c r="Q2585" t="s">
        <v>8336</v>
      </c>
      <c r="R2585" t="s">
        <v>8337</v>
      </c>
      <c r="S2585" s="11">
        <f t="shared" si="242"/>
        <v>42019.76944444445</v>
      </c>
      <c r="T2585" s="11">
        <f t="shared" si="243"/>
        <v>42079.727777777778</v>
      </c>
      <c r="U2585" t="str">
        <f t="shared" si="244"/>
        <v>2015</v>
      </c>
      <c r="V2585" t="str">
        <f t="shared" si="245"/>
        <v>January</v>
      </c>
    </row>
    <row r="2586" spans="1:22" ht="60" x14ac:dyDescent="0.2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8013</v>
      </c>
      <c r="O2586">
        <f t="shared" si="240"/>
        <v>0</v>
      </c>
      <c r="P2586">
        <f t="shared" si="241"/>
        <v>0</v>
      </c>
      <c r="Q2586" t="s">
        <v>8336</v>
      </c>
      <c r="R2586" t="s">
        <v>8337</v>
      </c>
      <c r="S2586" s="11">
        <f t="shared" si="242"/>
        <v>42140.173252314817</v>
      </c>
      <c r="T2586" s="11">
        <f t="shared" si="243"/>
        <v>42170.173252314817</v>
      </c>
      <c r="U2586" t="str">
        <f t="shared" si="244"/>
        <v>2015</v>
      </c>
      <c r="V2586" t="str">
        <f t="shared" si="245"/>
        <v>May</v>
      </c>
    </row>
    <row r="2587" spans="1:22" ht="60" x14ac:dyDescent="0.2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8013</v>
      </c>
      <c r="O2587">
        <f t="shared" si="240"/>
        <v>0.17</v>
      </c>
      <c r="P2587">
        <f t="shared" si="241"/>
        <v>50</v>
      </c>
      <c r="Q2587" t="s">
        <v>8336</v>
      </c>
      <c r="R2587" t="s">
        <v>8337</v>
      </c>
      <c r="S2587" s="11">
        <f t="shared" si="242"/>
        <v>41795.963333333333</v>
      </c>
      <c r="T2587" s="11">
        <f t="shared" si="243"/>
        <v>41825.963333333333</v>
      </c>
      <c r="U2587" t="str">
        <f t="shared" si="244"/>
        <v>2014</v>
      </c>
      <c r="V2587" t="str">
        <f t="shared" si="245"/>
        <v>June</v>
      </c>
    </row>
    <row r="2588" spans="1:22" ht="45" x14ac:dyDescent="0.2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8013</v>
      </c>
      <c r="O2588">
        <f t="shared" si="240"/>
        <v>0.17</v>
      </c>
      <c r="P2588">
        <f t="shared" si="241"/>
        <v>5</v>
      </c>
      <c r="Q2588" t="s">
        <v>8336</v>
      </c>
      <c r="R2588" t="s">
        <v>8337</v>
      </c>
      <c r="S2588" s="11">
        <f t="shared" si="242"/>
        <v>42333.330277777779</v>
      </c>
      <c r="T2588" s="11">
        <f t="shared" si="243"/>
        <v>42363.330277777779</v>
      </c>
      <c r="U2588" t="str">
        <f t="shared" si="244"/>
        <v>2015</v>
      </c>
      <c r="V2588" t="str">
        <f t="shared" si="245"/>
        <v>November</v>
      </c>
    </row>
    <row r="2589" spans="1:22" ht="60" x14ac:dyDescent="0.2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8013</v>
      </c>
      <c r="O2589">
        <f t="shared" si="240"/>
        <v>2.4300000000000002</v>
      </c>
      <c r="P2589">
        <f t="shared" si="241"/>
        <v>202.83</v>
      </c>
      <c r="Q2589" t="s">
        <v>8336</v>
      </c>
      <c r="R2589" t="s">
        <v>8337</v>
      </c>
      <c r="S2589" s="11">
        <f t="shared" si="242"/>
        <v>42338.675381944442</v>
      </c>
      <c r="T2589" s="11">
        <f t="shared" si="243"/>
        <v>42368.675381944442</v>
      </c>
      <c r="U2589" t="str">
        <f t="shared" si="244"/>
        <v>2015</v>
      </c>
      <c r="V2589" t="str">
        <f t="shared" si="245"/>
        <v>November</v>
      </c>
    </row>
    <row r="2590" spans="1:22" ht="75" x14ac:dyDescent="0.2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8013</v>
      </c>
      <c r="O2590">
        <f t="shared" si="240"/>
        <v>3.88</v>
      </c>
      <c r="P2590">
        <f t="shared" si="241"/>
        <v>29.13</v>
      </c>
      <c r="Q2590" t="s">
        <v>8336</v>
      </c>
      <c r="R2590" t="s">
        <v>8337</v>
      </c>
      <c r="S2590" s="11">
        <f t="shared" si="242"/>
        <v>42042.676226851851</v>
      </c>
      <c r="T2590" s="11">
        <f t="shared" si="243"/>
        <v>42094.551388888889</v>
      </c>
      <c r="U2590" t="str">
        <f t="shared" si="244"/>
        <v>2015</v>
      </c>
      <c r="V2590" t="str">
        <f t="shared" si="245"/>
        <v>February</v>
      </c>
    </row>
    <row r="2591" spans="1:22" ht="75" x14ac:dyDescent="0.2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8013</v>
      </c>
      <c r="O2591">
        <f t="shared" si="240"/>
        <v>0.01</v>
      </c>
      <c r="P2591">
        <f t="shared" si="241"/>
        <v>5</v>
      </c>
      <c r="Q2591" t="s">
        <v>8336</v>
      </c>
      <c r="R2591" t="s">
        <v>8337</v>
      </c>
      <c r="S2591" s="11">
        <f t="shared" si="242"/>
        <v>42422.536192129628</v>
      </c>
      <c r="T2591" s="11">
        <f t="shared" si="243"/>
        <v>42452.494525462964</v>
      </c>
      <c r="U2591" t="str">
        <f t="shared" si="244"/>
        <v>2016</v>
      </c>
      <c r="V2591" t="str">
        <f t="shared" si="245"/>
        <v>February</v>
      </c>
    </row>
    <row r="2592" spans="1:22" ht="75" x14ac:dyDescent="0.2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8013</v>
      </c>
      <c r="O2592">
        <f t="shared" si="240"/>
        <v>0</v>
      </c>
      <c r="P2592">
        <f t="shared" si="241"/>
        <v>0</v>
      </c>
      <c r="Q2592" t="s">
        <v>8336</v>
      </c>
      <c r="R2592" t="s">
        <v>8337</v>
      </c>
      <c r="S2592" s="11">
        <f t="shared" si="242"/>
        <v>42388.589085648149</v>
      </c>
      <c r="T2592" s="11">
        <f t="shared" si="243"/>
        <v>42395.589085648149</v>
      </c>
      <c r="U2592" t="str">
        <f t="shared" si="244"/>
        <v>2016</v>
      </c>
      <c r="V2592" t="str">
        <f t="shared" si="245"/>
        <v>January</v>
      </c>
    </row>
    <row r="2593" spans="1:22" ht="75" x14ac:dyDescent="0.2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8013</v>
      </c>
      <c r="O2593">
        <f t="shared" si="240"/>
        <v>1.73</v>
      </c>
      <c r="P2593">
        <f t="shared" si="241"/>
        <v>13</v>
      </c>
      <c r="Q2593" t="s">
        <v>8336</v>
      </c>
      <c r="R2593" t="s">
        <v>8337</v>
      </c>
      <c r="S2593" s="11">
        <f t="shared" si="242"/>
        <v>42382.906527777777</v>
      </c>
      <c r="T2593" s="11">
        <f t="shared" si="243"/>
        <v>42442.864861111113</v>
      </c>
      <c r="U2593" t="str">
        <f t="shared" si="244"/>
        <v>2016</v>
      </c>
      <c r="V2593" t="str">
        <f t="shared" si="245"/>
        <v>January</v>
      </c>
    </row>
    <row r="2594" spans="1:22" ht="75" x14ac:dyDescent="0.2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8013</v>
      </c>
      <c r="O2594">
        <f t="shared" si="240"/>
        <v>0.17</v>
      </c>
      <c r="P2594">
        <f t="shared" si="241"/>
        <v>50</v>
      </c>
      <c r="Q2594" t="s">
        <v>8336</v>
      </c>
      <c r="R2594" t="s">
        <v>8337</v>
      </c>
      <c r="S2594" s="11">
        <f t="shared" si="242"/>
        <v>41887.801168981481</v>
      </c>
      <c r="T2594" s="11">
        <f t="shared" si="243"/>
        <v>41917.801168981481</v>
      </c>
      <c r="U2594" t="str">
        <f t="shared" si="244"/>
        <v>2014</v>
      </c>
      <c r="V2594" t="str">
        <f t="shared" si="245"/>
        <v>September</v>
      </c>
    </row>
    <row r="2595" spans="1:22" ht="75" x14ac:dyDescent="0.2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8013</v>
      </c>
      <c r="O2595">
        <f t="shared" si="240"/>
        <v>0</v>
      </c>
      <c r="P2595">
        <f t="shared" si="241"/>
        <v>0</v>
      </c>
      <c r="Q2595" t="s">
        <v>8336</v>
      </c>
      <c r="R2595" t="s">
        <v>8337</v>
      </c>
      <c r="S2595" s="11">
        <f t="shared" si="242"/>
        <v>42089.84520833334</v>
      </c>
      <c r="T2595" s="11">
        <f t="shared" si="243"/>
        <v>42119.84520833334</v>
      </c>
      <c r="U2595" t="str">
        <f t="shared" si="244"/>
        <v>2015</v>
      </c>
      <c r="V2595" t="str">
        <f t="shared" si="245"/>
        <v>March</v>
      </c>
    </row>
    <row r="2596" spans="1:22" ht="60" x14ac:dyDescent="0.2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8013</v>
      </c>
      <c r="O2596">
        <f t="shared" si="240"/>
        <v>0</v>
      </c>
      <c r="P2596">
        <f t="shared" si="241"/>
        <v>1</v>
      </c>
      <c r="Q2596" t="s">
        <v>8336</v>
      </c>
      <c r="R2596" t="s">
        <v>8337</v>
      </c>
      <c r="S2596" s="11">
        <f t="shared" si="242"/>
        <v>41828.967916666668</v>
      </c>
      <c r="T2596" s="11">
        <f t="shared" si="243"/>
        <v>41858.967916666668</v>
      </c>
      <c r="U2596" t="str">
        <f t="shared" si="244"/>
        <v>2014</v>
      </c>
      <c r="V2596" t="str">
        <f t="shared" si="245"/>
        <v>July</v>
      </c>
    </row>
    <row r="2597" spans="1:22" ht="45" x14ac:dyDescent="0.2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8013</v>
      </c>
      <c r="O2597">
        <f t="shared" si="240"/>
        <v>12.17</v>
      </c>
      <c r="P2597">
        <f t="shared" si="241"/>
        <v>96.05</v>
      </c>
      <c r="Q2597" t="s">
        <v>8336</v>
      </c>
      <c r="R2597" t="s">
        <v>8337</v>
      </c>
      <c r="S2597" s="11">
        <f t="shared" si="242"/>
        <v>42760.244212962964</v>
      </c>
      <c r="T2597" s="11">
        <f t="shared" si="243"/>
        <v>42790.244212962964</v>
      </c>
      <c r="U2597" t="str">
        <f t="shared" si="244"/>
        <v>2017</v>
      </c>
      <c r="V2597" t="str">
        <f t="shared" si="245"/>
        <v>January</v>
      </c>
    </row>
    <row r="2598" spans="1:22" ht="75" x14ac:dyDescent="0.2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8013</v>
      </c>
      <c r="O2598">
        <f t="shared" si="240"/>
        <v>23.59</v>
      </c>
      <c r="P2598">
        <f t="shared" si="241"/>
        <v>305.77999999999997</v>
      </c>
      <c r="Q2598" t="s">
        <v>8336</v>
      </c>
      <c r="R2598" t="s">
        <v>8337</v>
      </c>
      <c r="S2598" s="11">
        <f t="shared" si="242"/>
        <v>41828.664456018516</v>
      </c>
      <c r="T2598" s="11">
        <f t="shared" si="243"/>
        <v>41858.664456018516</v>
      </c>
      <c r="U2598" t="str">
        <f t="shared" si="244"/>
        <v>2014</v>
      </c>
      <c r="V2598" t="str">
        <f t="shared" si="245"/>
        <v>July</v>
      </c>
    </row>
    <row r="2599" spans="1:22" ht="75" x14ac:dyDescent="0.2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8013</v>
      </c>
      <c r="O2599">
        <f t="shared" si="240"/>
        <v>5.67</v>
      </c>
      <c r="P2599">
        <f t="shared" si="241"/>
        <v>12.14</v>
      </c>
      <c r="Q2599" t="s">
        <v>8336</v>
      </c>
      <c r="R2599" t="s">
        <v>8337</v>
      </c>
      <c r="S2599" s="11">
        <f t="shared" si="242"/>
        <v>42510.341631944444</v>
      </c>
      <c r="T2599" s="11">
        <f t="shared" si="243"/>
        <v>42540.341631944444</v>
      </c>
      <c r="U2599" t="str">
        <f t="shared" si="244"/>
        <v>2016</v>
      </c>
      <c r="V2599" t="str">
        <f t="shared" si="245"/>
        <v>May</v>
      </c>
    </row>
    <row r="2600" spans="1:22" ht="75" x14ac:dyDescent="0.2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8013</v>
      </c>
      <c r="O2600">
        <f t="shared" si="240"/>
        <v>39</v>
      </c>
      <c r="P2600">
        <f t="shared" si="241"/>
        <v>83.57</v>
      </c>
      <c r="Q2600" t="s">
        <v>8336</v>
      </c>
      <c r="R2600" t="s">
        <v>8337</v>
      </c>
      <c r="S2600" s="11">
        <f t="shared" si="242"/>
        <v>42240.840289351851</v>
      </c>
      <c r="T2600" s="11">
        <f t="shared" si="243"/>
        <v>42270.840289351851</v>
      </c>
      <c r="U2600" t="str">
        <f t="shared" si="244"/>
        <v>2015</v>
      </c>
      <c r="V2600" t="str">
        <f t="shared" si="245"/>
        <v>August</v>
      </c>
    </row>
    <row r="2601" spans="1:22" ht="45" x14ac:dyDescent="0.2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8013</v>
      </c>
      <c r="O2601">
        <f t="shared" si="240"/>
        <v>1</v>
      </c>
      <c r="P2601">
        <f t="shared" si="241"/>
        <v>18</v>
      </c>
      <c r="Q2601" t="s">
        <v>8336</v>
      </c>
      <c r="R2601" t="s">
        <v>8337</v>
      </c>
      <c r="S2601" s="11">
        <f t="shared" si="242"/>
        <v>41809.754016203704</v>
      </c>
      <c r="T2601" s="11">
        <f t="shared" si="243"/>
        <v>41854.754016203704</v>
      </c>
      <c r="U2601" t="str">
        <f t="shared" si="244"/>
        <v>2014</v>
      </c>
      <c r="V2601" t="str">
        <f t="shared" si="245"/>
        <v>June</v>
      </c>
    </row>
    <row r="2602" spans="1:22" ht="60" x14ac:dyDescent="0.2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8013</v>
      </c>
      <c r="O2602">
        <f t="shared" si="240"/>
        <v>6.93</v>
      </c>
      <c r="P2602">
        <f t="shared" si="241"/>
        <v>115.53</v>
      </c>
      <c r="Q2602" t="s">
        <v>8336</v>
      </c>
      <c r="R2602" t="s">
        <v>8337</v>
      </c>
      <c r="S2602" s="11">
        <f t="shared" si="242"/>
        <v>42394.900462962964</v>
      </c>
      <c r="T2602" s="11">
        <f t="shared" si="243"/>
        <v>42454.858796296292</v>
      </c>
      <c r="U2602" t="str">
        <f t="shared" si="244"/>
        <v>2016</v>
      </c>
      <c r="V2602" t="str">
        <f t="shared" si="245"/>
        <v>January</v>
      </c>
    </row>
    <row r="2603" spans="1:22" ht="75" x14ac:dyDescent="0.2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8030</v>
      </c>
      <c r="O2603">
        <f t="shared" si="240"/>
        <v>661.4</v>
      </c>
      <c r="P2603">
        <f t="shared" si="241"/>
        <v>21.9</v>
      </c>
      <c r="Q2603" t="s">
        <v>8319</v>
      </c>
      <c r="R2603" t="s">
        <v>8355</v>
      </c>
      <c r="S2603" s="11">
        <f t="shared" si="242"/>
        <v>41150.902187499996</v>
      </c>
      <c r="T2603" s="11">
        <f t="shared" si="243"/>
        <v>41165.165972222225</v>
      </c>
      <c r="U2603" t="str">
        <f t="shared" si="244"/>
        <v>2012</v>
      </c>
      <c r="V2603" t="str">
        <f t="shared" si="245"/>
        <v>August</v>
      </c>
    </row>
    <row r="2604" spans="1:22" ht="60" x14ac:dyDescent="0.2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8030</v>
      </c>
      <c r="O2604">
        <f t="shared" si="240"/>
        <v>326.08999999999997</v>
      </c>
      <c r="P2604">
        <f t="shared" si="241"/>
        <v>80.02</v>
      </c>
      <c r="Q2604" t="s">
        <v>8319</v>
      </c>
      <c r="R2604" t="s">
        <v>8355</v>
      </c>
      <c r="S2604" s="11">
        <f t="shared" si="242"/>
        <v>41915.747314814813</v>
      </c>
      <c r="T2604" s="11">
        <f t="shared" si="243"/>
        <v>41955.888888888891</v>
      </c>
      <c r="U2604" t="str">
        <f t="shared" si="244"/>
        <v>2014</v>
      </c>
      <c r="V2604" t="str">
        <f t="shared" si="245"/>
        <v>October</v>
      </c>
    </row>
    <row r="2605" spans="1:22" ht="45" x14ac:dyDescent="0.2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8030</v>
      </c>
      <c r="O2605">
        <f t="shared" si="240"/>
        <v>101.49</v>
      </c>
      <c r="P2605">
        <f t="shared" si="241"/>
        <v>35.520000000000003</v>
      </c>
      <c r="Q2605" t="s">
        <v>8319</v>
      </c>
      <c r="R2605" t="s">
        <v>8355</v>
      </c>
      <c r="S2605" s="11">
        <f t="shared" si="242"/>
        <v>41617.912662037037</v>
      </c>
      <c r="T2605" s="11">
        <f t="shared" si="243"/>
        <v>41631.912662037037</v>
      </c>
      <c r="U2605" t="str">
        <f t="shared" si="244"/>
        <v>2013</v>
      </c>
      <c r="V2605" t="str">
        <f t="shared" si="245"/>
        <v>December</v>
      </c>
    </row>
    <row r="2606" spans="1:22" ht="60" x14ac:dyDescent="0.2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8030</v>
      </c>
      <c r="O2606">
        <f t="shared" si="240"/>
        <v>104.22</v>
      </c>
      <c r="P2606">
        <f t="shared" si="241"/>
        <v>64.930000000000007</v>
      </c>
      <c r="Q2606" t="s">
        <v>8319</v>
      </c>
      <c r="R2606" t="s">
        <v>8355</v>
      </c>
      <c r="S2606" s="11">
        <f t="shared" si="242"/>
        <v>40998.051192129627</v>
      </c>
      <c r="T2606" s="11">
        <f t="shared" si="243"/>
        <v>41028.051192129627</v>
      </c>
      <c r="U2606" t="str">
        <f t="shared" si="244"/>
        <v>2012</v>
      </c>
      <c r="V2606" t="str">
        <f t="shared" si="245"/>
        <v>March</v>
      </c>
    </row>
    <row r="2607" spans="1:22" ht="75" x14ac:dyDescent="0.2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8030</v>
      </c>
      <c r="O2607">
        <f t="shared" si="240"/>
        <v>107.42</v>
      </c>
      <c r="P2607">
        <f t="shared" si="241"/>
        <v>60.97</v>
      </c>
      <c r="Q2607" t="s">
        <v>8319</v>
      </c>
      <c r="R2607" t="s">
        <v>8355</v>
      </c>
      <c r="S2607" s="11">
        <f t="shared" si="242"/>
        <v>42508.541550925926</v>
      </c>
      <c r="T2607" s="11">
        <f t="shared" si="243"/>
        <v>42538.541550925926</v>
      </c>
      <c r="U2607" t="str">
        <f t="shared" si="244"/>
        <v>2016</v>
      </c>
      <c r="V2607" t="str">
        <f t="shared" si="245"/>
        <v>May</v>
      </c>
    </row>
    <row r="2608" spans="1:22" ht="75" x14ac:dyDescent="0.2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8030</v>
      </c>
      <c r="O2608">
        <f t="shared" si="240"/>
        <v>110.05</v>
      </c>
      <c r="P2608">
        <f t="shared" si="241"/>
        <v>31.44</v>
      </c>
      <c r="Q2608" t="s">
        <v>8319</v>
      </c>
      <c r="R2608" t="s">
        <v>8355</v>
      </c>
      <c r="S2608" s="11">
        <f t="shared" si="242"/>
        <v>41726.712754629632</v>
      </c>
      <c r="T2608" s="11">
        <f t="shared" si="243"/>
        <v>41758.712754629632</v>
      </c>
      <c r="U2608" t="str">
        <f t="shared" si="244"/>
        <v>2014</v>
      </c>
      <c r="V2608" t="str">
        <f t="shared" si="245"/>
        <v>March</v>
      </c>
    </row>
    <row r="2609" spans="1:22" ht="75" x14ac:dyDescent="0.2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8030</v>
      </c>
      <c r="O2609">
        <f t="shared" si="240"/>
        <v>407.7</v>
      </c>
      <c r="P2609">
        <f t="shared" si="241"/>
        <v>81.95</v>
      </c>
      <c r="Q2609" t="s">
        <v>8319</v>
      </c>
      <c r="R2609" t="s">
        <v>8355</v>
      </c>
      <c r="S2609" s="11">
        <f t="shared" si="242"/>
        <v>42184.874675925923</v>
      </c>
      <c r="T2609" s="11">
        <f t="shared" si="243"/>
        <v>42228.083333333328</v>
      </c>
      <c r="U2609" t="str">
        <f t="shared" si="244"/>
        <v>2015</v>
      </c>
      <c r="V2609" t="str">
        <f t="shared" si="245"/>
        <v>June</v>
      </c>
    </row>
    <row r="2610" spans="1:22" ht="75" x14ac:dyDescent="0.2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8030</v>
      </c>
      <c r="O2610">
        <f t="shared" si="240"/>
        <v>223.93</v>
      </c>
      <c r="P2610">
        <f t="shared" si="241"/>
        <v>58.93</v>
      </c>
      <c r="Q2610" t="s">
        <v>8319</v>
      </c>
      <c r="R2610" t="s">
        <v>8355</v>
      </c>
      <c r="S2610" s="11">
        <f t="shared" si="242"/>
        <v>42767.801712962959</v>
      </c>
      <c r="T2610" s="11">
        <f t="shared" si="243"/>
        <v>42809</v>
      </c>
      <c r="U2610" t="str">
        <f t="shared" si="244"/>
        <v>2017</v>
      </c>
      <c r="V2610" t="str">
        <f t="shared" si="245"/>
        <v>February</v>
      </c>
    </row>
    <row r="2611" spans="1:22" ht="75" x14ac:dyDescent="0.2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8030</v>
      </c>
      <c r="O2611">
        <f t="shared" si="240"/>
        <v>303.8</v>
      </c>
      <c r="P2611">
        <f t="shared" si="241"/>
        <v>157.29</v>
      </c>
      <c r="Q2611" t="s">
        <v>8319</v>
      </c>
      <c r="R2611" t="s">
        <v>8355</v>
      </c>
      <c r="S2611" s="11">
        <f t="shared" si="242"/>
        <v>41075.237858796296</v>
      </c>
      <c r="T2611" s="11">
        <f t="shared" si="243"/>
        <v>41105.237858796296</v>
      </c>
      <c r="U2611" t="str">
        <f t="shared" si="244"/>
        <v>2012</v>
      </c>
      <c r="V2611" t="str">
        <f t="shared" si="245"/>
        <v>June</v>
      </c>
    </row>
    <row r="2612" spans="1:22" ht="60" x14ac:dyDescent="0.2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8030</v>
      </c>
      <c r="O2612">
        <f t="shared" si="240"/>
        <v>141.33000000000001</v>
      </c>
      <c r="P2612">
        <f t="shared" si="241"/>
        <v>55.76</v>
      </c>
      <c r="Q2612" t="s">
        <v>8319</v>
      </c>
      <c r="R2612" t="s">
        <v>8355</v>
      </c>
      <c r="S2612" s="11">
        <f t="shared" si="242"/>
        <v>42564.881076388891</v>
      </c>
      <c r="T2612" s="11">
        <f t="shared" si="243"/>
        <v>42604.290972222225</v>
      </c>
      <c r="U2612" t="str">
        <f t="shared" si="244"/>
        <v>2016</v>
      </c>
      <c r="V2612" t="str">
        <f t="shared" si="245"/>
        <v>July</v>
      </c>
    </row>
    <row r="2613" spans="1:22" ht="75" x14ac:dyDescent="0.2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8030</v>
      </c>
      <c r="O2613">
        <f t="shared" si="240"/>
        <v>2790.64</v>
      </c>
      <c r="P2613">
        <f t="shared" si="241"/>
        <v>83.8</v>
      </c>
      <c r="Q2613" t="s">
        <v>8319</v>
      </c>
      <c r="R2613" t="s">
        <v>8355</v>
      </c>
      <c r="S2613" s="11">
        <f t="shared" si="242"/>
        <v>42704.335810185185</v>
      </c>
      <c r="T2613" s="11">
        <f t="shared" si="243"/>
        <v>42737.957638888889</v>
      </c>
      <c r="U2613" t="str">
        <f t="shared" si="244"/>
        <v>2016</v>
      </c>
      <c r="V2613" t="str">
        <f t="shared" si="245"/>
        <v>November</v>
      </c>
    </row>
    <row r="2614" spans="1:22" ht="60" x14ac:dyDescent="0.2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8030</v>
      </c>
      <c r="O2614">
        <f t="shared" si="240"/>
        <v>171.76</v>
      </c>
      <c r="P2614">
        <f t="shared" si="241"/>
        <v>58.42</v>
      </c>
      <c r="Q2614" t="s">
        <v>8319</v>
      </c>
      <c r="R2614" t="s">
        <v>8355</v>
      </c>
      <c r="S2614" s="11">
        <f t="shared" si="242"/>
        <v>41982.143171296295</v>
      </c>
      <c r="T2614" s="11">
        <f t="shared" si="243"/>
        <v>42013.143171296295</v>
      </c>
      <c r="U2614" t="str">
        <f t="shared" si="244"/>
        <v>2014</v>
      </c>
      <c r="V2614" t="str">
        <f t="shared" si="245"/>
        <v>December</v>
      </c>
    </row>
    <row r="2615" spans="1:22" ht="75" x14ac:dyDescent="0.2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8030</v>
      </c>
      <c r="O2615">
        <f t="shared" si="240"/>
        <v>101.01</v>
      </c>
      <c r="P2615">
        <f t="shared" si="241"/>
        <v>270.57</v>
      </c>
      <c r="Q2615" t="s">
        <v>8319</v>
      </c>
      <c r="R2615" t="s">
        <v>8355</v>
      </c>
      <c r="S2615" s="11">
        <f t="shared" si="242"/>
        <v>41143.81821759259</v>
      </c>
      <c r="T2615" s="11">
        <f t="shared" si="243"/>
        <v>41173.81821759259</v>
      </c>
      <c r="U2615" t="str">
        <f t="shared" si="244"/>
        <v>2012</v>
      </c>
      <c r="V2615" t="str">
        <f t="shared" si="245"/>
        <v>August</v>
      </c>
    </row>
    <row r="2616" spans="1:22" ht="75" x14ac:dyDescent="0.2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8030</v>
      </c>
      <c r="O2616">
        <f t="shared" si="240"/>
        <v>102</v>
      </c>
      <c r="P2616">
        <f t="shared" si="241"/>
        <v>107.1</v>
      </c>
      <c r="Q2616" t="s">
        <v>8319</v>
      </c>
      <c r="R2616" t="s">
        <v>8355</v>
      </c>
      <c r="S2616" s="11">
        <f t="shared" si="242"/>
        <v>41730.708472222221</v>
      </c>
      <c r="T2616" s="11">
        <f t="shared" si="243"/>
        <v>41759.208333333336</v>
      </c>
      <c r="U2616" t="str">
        <f t="shared" si="244"/>
        <v>2014</v>
      </c>
      <c r="V2616" t="str">
        <f t="shared" si="245"/>
        <v>April</v>
      </c>
    </row>
    <row r="2617" spans="1:22" ht="75" x14ac:dyDescent="0.2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8030</v>
      </c>
      <c r="O2617">
        <f t="shared" si="240"/>
        <v>169.77</v>
      </c>
      <c r="P2617">
        <f t="shared" si="241"/>
        <v>47.18</v>
      </c>
      <c r="Q2617" t="s">
        <v>8319</v>
      </c>
      <c r="R2617" t="s">
        <v>8355</v>
      </c>
      <c r="S2617" s="11">
        <f t="shared" si="242"/>
        <v>42453.49726851852</v>
      </c>
      <c r="T2617" s="11">
        <f t="shared" si="243"/>
        <v>42490.5</v>
      </c>
      <c r="U2617" t="str">
        <f t="shared" si="244"/>
        <v>2016</v>
      </c>
      <c r="V2617" t="str">
        <f t="shared" si="245"/>
        <v>March</v>
      </c>
    </row>
    <row r="2618" spans="1:22" ht="60" x14ac:dyDescent="0.2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8030</v>
      </c>
      <c r="O2618">
        <f t="shared" si="240"/>
        <v>114.53</v>
      </c>
      <c r="P2618">
        <f t="shared" si="241"/>
        <v>120.31</v>
      </c>
      <c r="Q2618" t="s">
        <v>8319</v>
      </c>
      <c r="R2618" t="s">
        <v>8355</v>
      </c>
      <c r="S2618" s="11">
        <f t="shared" si="242"/>
        <v>42211.99454861111</v>
      </c>
      <c r="T2618" s="11">
        <f t="shared" si="243"/>
        <v>42241.99454861111</v>
      </c>
      <c r="U2618" t="str">
        <f t="shared" si="244"/>
        <v>2015</v>
      </c>
      <c r="V2618" t="str">
        <f t="shared" si="245"/>
        <v>July</v>
      </c>
    </row>
    <row r="2619" spans="1:22" ht="75" x14ac:dyDescent="0.2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8030</v>
      </c>
      <c r="O2619">
        <f t="shared" si="240"/>
        <v>877.6</v>
      </c>
      <c r="P2619">
        <f t="shared" si="241"/>
        <v>27.6</v>
      </c>
      <c r="Q2619" t="s">
        <v>8319</v>
      </c>
      <c r="R2619" t="s">
        <v>8355</v>
      </c>
      <c r="S2619" s="11">
        <f t="shared" si="242"/>
        <v>41902.874432870369</v>
      </c>
      <c r="T2619" s="11">
        <f t="shared" si="243"/>
        <v>41932.874432870369</v>
      </c>
      <c r="U2619" t="str">
        <f t="shared" si="244"/>
        <v>2014</v>
      </c>
      <c r="V2619" t="str">
        <f t="shared" si="245"/>
        <v>September</v>
      </c>
    </row>
    <row r="2620" spans="1:22" ht="75" x14ac:dyDescent="0.2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8030</v>
      </c>
      <c r="O2620">
        <f t="shared" si="240"/>
        <v>105.39</v>
      </c>
      <c r="P2620">
        <f t="shared" si="241"/>
        <v>205.3</v>
      </c>
      <c r="Q2620" t="s">
        <v>8319</v>
      </c>
      <c r="R2620" t="s">
        <v>8355</v>
      </c>
      <c r="S2620" s="11">
        <f t="shared" si="242"/>
        <v>42279.792372685188</v>
      </c>
      <c r="T2620" s="11">
        <f t="shared" si="243"/>
        <v>42339.834039351852</v>
      </c>
      <c r="U2620" t="str">
        <f t="shared" si="244"/>
        <v>2015</v>
      </c>
      <c r="V2620" t="str">
        <f t="shared" si="245"/>
        <v>October</v>
      </c>
    </row>
    <row r="2621" spans="1:22" ht="75" x14ac:dyDescent="0.2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8030</v>
      </c>
      <c r="O2621">
        <f t="shared" si="240"/>
        <v>188.4</v>
      </c>
      <c r="P2621">
        <f t="shared" si="241"/>
        <v>35.549999999999997</v>
      </c>
      <c r="Q2621" t="s">
        <v>8319</v>
      </c>
      <c r="R2621" t="s">
        <v>8355</v>
      </c>
      <c r="S2621" s="11">
        <f t="shared" si="242"/>
        <v>42273.884305555555</v>
      </c>
      <c r="T2621" s="11">
        <f t="shared" si="243"/>
        <v>42300.458333333328</v>
      </c>
      <c r="U2621" t="str">
        <f t="shared" si="244"/>
        <v>2015</v>
      </c>
      <c r="V2621" t="str">
        <f t="shared" si="245"/>
        <v>September</v>
      </c>
    </row>
    <row r="2622" spans="1:22" ht="75" x14ac:dyDescent="0.2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8030</v>
      </c>
      <c r="O2622">
        <f t="shared" si="240"/>
        <v>143.65</v>
      </c>
      <c r="P2622">
        <f t="shared" si="241"/>
        <v>74.64</v>
      </c>
      <c r="Q2622" t="s">
        <v>8319</v>
      </c>
      <c r="R2622" t="s">
        <v>8355</v>
      </c>
      <c r="S2622" s="11">
        <f t="shared" si="242"/>
        <v>42251.16715277778</v>
      </c>
      <c r="T2622" s="11">
        <f t="shared" si="243"/>
        <v>42288.041666666672</v>
      </c>
      <c r="U2622" t="str">
        <f t="shared" si="244"/>
        <v>2015</v>
      </c>
      <c r="V2622" t="str">
        <f t="shared" si="245"/>
        <v>September</v>
      </c>
    </row>
    <row r="2623" spans="1:22" ht="75" x14ac:dyDescent="0.2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8030</v>
      </c>
      <c r="O2623">
        <f t="shared" si="240"/>
        <v>145.88</v>
      </c>
      <c r="P2623">
        <f t="shared" si="241"/>
        <v>47.06</v>
      </c>
      <c r="Q2623" t="s">
        <v>8319</v>
      </c>
      <c r="R2623" t="s">
        <v>8355</v>
      </c>
      <c r="S2623" s="11">
        <f t="shared" si="242"/>
        <v>42115.74754629629</v>
      </c>
      <c r="T2623" s="11">
        <f t="shared" si="243"/>
        <v>42145.74754629629</v>
      </c>
      <c r="U2623" t="str">
        <f t="shared" si="244"/>
        <v>2015</v>
      </c>
      <c r="V2623" t="str">
        <f t="shared" si="245"/>
        <v>April</v>
      </c>
    </row>
    <row r="2624" spans="1:22" ht="75" x14ac:dyDescent="0.2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8030</v>
      </c>
      <c r="O2624">
        <f t="shared" si="240"/>
        <v>131.18</v>
      </c>
      <c r="P2624">
        <f t="shared" si="241"/>
        <v>26.59</v>
      </c>
      <c r="Q2624" t="s">
        <v>8319</v>
      </c>
      <c r="R2624" t="s">
        <v>8355</v>
      </c>
      <c r="S2624" s="11">
        <f t="shared" si="242"/>
        <v>42689.74324074074</v>
      </c>
      <c r="T2624" s="11">
        <f t="shared" si="243"/>
        <v>42734.74324074074</v>
      </c>
      <c r="U2624" t="str">
        <f t="shared" si="244"/>
        <v>2016</v>
      </c>
      <c r="V2624" t="str">
        <f t="shared" si="245"/>
        <v>November</v>
      </c>
    </row>
    <row r="2625" spans="1:22" ht="75" x14ac:dyDescent="0.2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8030</v>
      </c>
      <c r="O2625">
        <f t="shared" si="240"/>
        <v>114</v>
      </c>
      <c r="P2625">
        <f t="shared" si="241"/>
        <v>36.770000000000003</v>
      </c>
      <c r="Q2625" t="s">
        <v>8319</v>
      </c>
      <c r="R2625" t="s">
        <v>8355</v>
      </c>
      <c r="S2625" s="11">
        <f t="shared" si="242"/>
        <v>42692.256550925929</v>
      </c>
      <c r="T2625" s="11">
        <f t="shared" si="243"/>
        <v>42706.256550925929</v>
      </c>
      <c r="U2625" t="str">
        <f t="shared" si="244"/>
        <v>2016</v>
      </c>
      <c r="V2625" t="str">
        <f t="shared" si="245"/>
        <v>November</v>
      </c>
    </row>
    <row r="2626" spans="1:22" ht="60" x14ac:dyDescent="0.2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8030</v>
      </c>
      <c r="O2626">
        <f t="shared" si="240"/>
        <v>1379.42</v>
      </c>
      <c r="P2626">
        <f t="shared" si="241"/>
        <v>31.82</v>
      </c>
      <c r="Q2626" t="s">
        <v>8319</v>
      </c>
      <c r="R2626" t="s">
        <v>8355</v>
      </c>
      <c r="S2626" s="11">
        <f t="shared" si="242"/>
        <v>41144.42155092593</v>
      </c>
      <c r="T2626" s="11">
        <f t="shared" si="243"/>
        <v>41165.42155092593</v>
      </c>
      <c r="U2626" t="str">
        <f t="shared" si="244"/>
        <v>2012</v>
      </c>
      <c r="V2626" t="str">
        <f t="shared" si="245"/>
        <v>August</v>
      </c>
    </row>
    <row r="2627" spans="1:22" ht="75" x14ac:dyDescent="0.2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8030</v>
      </c>
      <c r="O2627">
        <f t="shared" ref="O2627:O2690" si="246">ROUND((E2627/D2627)*100,2)</f>
        <v>956</v>
      </c>
      <c r="P2627">
        <f t="shared" ref="P2627:P2690" si="247">IF(L2627&gt;0,ROUND(E2627/L2627,2),0)</f>
        <v>27.58</v>
      </c>
      <c r="Q2627" t="s">
        <v>8319</v>
      </c>
      <c r="R2627" t="s">
        <v>8355</v>
      </c>
      <c r="S2627" s="11">
        <f t="shared" ref="S2627:S2690" si="248">(((J2627/60)/60)/24)+DATE(1970,1,1)</f>
        <v>42658.810277777782</v>
      </c>
      <c r="T2627" s="11">
        <f t="shared" ref="T2627:T2690" si="249">(((I2627/60)/60)/24)+DATE(1970,1,1)</f>
        <v>42683.851944444439</v>
      </c>
      <c r="U2627" t="str">
        <f t="shared" ref="U2627:U2690" si="250">TEXT(S2627,"yyyy")</f>
        <v>2016</v>
      </c>
      <c r="V2627" t="str">
        <f t="shared" ref="V2627:V2690" si="251">TEXT(S2627,"mmmm")</f>
        <v>October</v>
      </c>
    </row>
    <row r="2628" spans="1:22" ht="60" x14ac:dyDescent="0.2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8030</v>
      </c>
      <c r="O2628">
        <f t="shared" si="246"/>
        <v>112</v>
      </c>
      <c r="P2628">
        <f t="shared" si="247"/>
        <v>56</v>
      </c>
      <c r="Q2628" t="s">
        <v>8319</v>
      </c>
      <c r="R2628" t="s">
        <v>8355</v>
      </c>
      <c r="S2628" s="11">
        <f t="shared" si="248"/>
        <v>42128.628113425926</v>
      </c>
      <c r="T2628" s="11">
        <f t="shared" si="249"/>
        <v>42158.628113425926</v>
      </c>
      <c r="U2628" t="str">
        <f t="shared" si="250"/>
        <v>2015</v>
      </c>
      <c r="V2628" t="str">
        <f t="shared" si="251"/>
        <v>May</v>
      </c>
    </row>
    <row r="2629" spans="1:22" ht="75" x14ac:dyDescent="0.2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8030</v>
      </c>
      <c r="O2629">
        <f t="shared" si="246"/>
        <v>646.66999999999996</v>
      </c>
      <c r="P2629">
        <f t="shared" si="247"/>
        <v>21.56</v>
      </c>
      <c r="Q2629" t="s">
        <v>8319</v>
      </c>
      <c r="R2629" t="s">
        <v>8355</v>
      </c>
      <c r="S2629" s="11">
        <f t="shared" si="248"/>
        <v>42304.829409722224</v>
      </c>
      <c r="T2629" s="11">
        <f t="shared" si="249"/>
        <v>42334.871076388896</v>
      </c>
      <c r="U2629" t="str">
        <f t="shared" si="250"/>
        <v>2015</v>
      </c>
      <c r="V2629" t="str">
        <f t="shared" si="251"/>
        <v>October</v>
      </c>
    </row>
    <row r="2630" spans="1:22" ht="60" x14ac:dyDescent="0.2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8030</v>
      </c>
      <c r="O2630">
        <f t="shared" si="246"/>
        <v>110.37</v>
      </c>
      <c r="P2630">
        <f t="shared" si="247"/>
        <v>44.1</v>
      </c>
      <c r="Q2630" t="s">
        <v>8319</v>
      </c>
      <c r="R2630" t="s">
        <v>8355</v>
      </c>
      <c r="S2630" s="11">
        <f t="shared" si="248"/>
        <v>41953.966053240743</v>
      </c>
      <c r="T2630" s="11">
        <f t="shared" si="249"/>
        <v>41973.966053240743</v>
      </c>
      <c r="U2630" t="str">
        <f t="shared" si="250"/>
        <v>2014</v>
      </c>
      <c r="V2630" t="str">
        <f t="shared" si="251"/>
        <v>November</v>
      </c>
    </row>
    <row r="2631" spans="1:22" ht="45" x14ac:dyDescent="0.2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8030</v>
      </c>
      <c r="O2631">
        <f t="shared" si="246"/>
        <v>127.74</v>
      </c>
      <c r="P2631">
        <f t="shared" si="247"/>
        <v>63.87</v>
      </c>
      <c r="Q2631" t="s">
        <v>8319</v>
      </c>
      <c r="R2631" t="s">
        <v>8355</v>
      </c>
      <c r="S2631" s="11">
        <f t="shared" si="248"/>
        <v>42108.538449074069</v>
      </c>
      <c r="T2631" s="11">
        <f t="shared" si="249"/>
        <v>42138.538449074069</v>
      </c>
      <c r="U2631" t="str">
        <f t="shared" si="250"/>
        <v>2015</v>
      </c>
      <c r="V2631" t="str">
        <f t="shared" si="251"/>
        <v>April</v>
      </c>
    </row>
    <row r="2632" spans="1:22" ht="75" x14ac:dyDescent="0.2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8030</v>
      </c>
      <c r="O2632">
        <f t="shared" si="246"/>
        <v>157.9</v>
      </c>
      <c r="P2632">
        <f t="shared" si="247"/>
        <v>38.99</v>
      </c>
      <c r="Q2632" t="s">
        <v>8319</v>
      </c>
      <c r="R2632" t="s">
        <v>8355</v>
      </c>
      <c r="S2632" s="11">
        <f t="shared" si="248"/>
        <v>42524.105462962965</v>
      </c>
      <c r="T2632" s="11">
        <f t="shared" si="249"/>
        <v>42551.416666666672</v>
      </c>
      <c r="U2632" t="str">
        <f t="shared" si="250"/>
        <v>2016</v>
      </c>
      <c r="V2632" t="str">
        <f t="shared" si="251"/>
        <v>June</v>
      </c>
    </row>
    <row r="2633" spans="1:22" ht="60" x14ac:dyDescent="0.2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8030</v>
      </c>
      <c r="O2633">
        <f t="shared" si="246"/>
        <v>114.67</v>
      </c>
      <c r="P2633">
        <f t="shared" si="247"/>
        <v>80.19</v>
      </c>
      <c r="Q2633" t="s">
        <v>8319</v>
      </c>
      <c r="R2633" t="s">
        <v>8355</v>
      </c>
      <c r="S2633" s="11">
        <f t="shared" si="248"/>
        <v>42218.169293981482</v>
      </c>
      <c r="T2633" s="11">
        <f t="shared" si="249"/>
        <v>42246.169293981482</v>
      </c>
      <c r="U2633" t="str">
        <f t="shared" si="250"/>
        <v>2015</v>
      </c>
      <c r="V2633" t="str">
        <f t="shared" si="251"/>
        <v>August</v>
      </c>
    </row>
    <row r="2634" spans="1:22" ht="60" x14ac:dyDescent="0.2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8030</v>
      </c>
      <c r="O2634">
        <f t="shared" si="246"/>
        <v>137.01</v>
      </c>
      <c r="P2634">
        <f t="shared" si="247"/>
        <v>34.9</v>
      </c>
      <c r="Q2634" t="s">
        <v>8319</v>
      </c>
      <c r="R2634" t="s">
        <v>8355</v>
      </c>
      <c r="S2634" s="11">
        <f t="shared" si="248"/>
        <v>42494.061793981484</v>
      </c>
      <c r="T2634" s="11">
        <f t="shared" si="249"/>
        <v>42519.061793981484</v>
      </c>
      <c r="U2634" t="str">
        <f t="shared" si="250"/>
        <v>2016</v>
      </c>
      <c r="V2634" t="str">
        <f t="shared" si="251"/>
        <v>May</v>
      </c>
    </row>
    <row r="2635" spans="1:22" ht="60" x14ac:dyDescent="0.2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8030</v>
      </c>
      <c r="O2635">
        <f t="shared" si="246"/>
        <v>354.62</v>
      </c>
      <c r="P2635">
        <f t="shared" si="247"/>
        <v>89.1</v>
      </c>
      <c r="Q2635" t="s">
        <v>8319</v>
      </c>
      <c r="R2635" t="s">
        <v>8355</v>
      </c>
      <c r="S2635" s="11">
        <f t="shared" si="248"/>
        <v>41667.823287037041</v>
      </c>
      <c r="T2635" s="11">
        <f t="shared" si="249"/>
        <v>41697.958333333336</v>
      </c>
      <c r="U2635" t="str">
        <f t="shared" si="250"/>
        <v>2014</v>
      </c>
      <c r="V2635" t="str">
        <f t="shared" si="251"/>
        <v>January</v>
      </c>
    </row>
    <row r="2636" spans="1:22" ht="60" x14ac:dyDescent="0.2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8030</v>
      </c>
      <c r="O2636">
        <f t="shared" si="246"/>
        <v>106.02</v>
      </c>
      <c r="P2636">
        <f t="shared" si="247"/>
        <v>39.44</v>
      </c>
      <c r="Q2636" t="s">
        <v>8319</v>
      </c>
      <c r="R2636" t="s">
        <v>8355</v>
      </c>
      <c r="S2636" s="11">
        <f t="shared" si="248"/>
        <v>42612.656493055561</v>
      </c>
      <c r="T2636" s="11">
        <f t="shared" si="249"/>
        <v>42642.656493055561</v>
      </c>
      <c r="U2636" t="str">
        <f t="shared" si="250"/>
        <v>2016</v>
      </c>
      <c r="V2636" t="str">
        <f t="shared" si="251"/>
        <v>August</v>
      </c>
    </row>
    <row r="2637" spans="1:22" ht="75" x14ac:dyDescent="0.2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8030</v>
      </c>
      <c r="O2637">
        <f t="shared" si="246"/>
        <v>100</v>
      </c>
      <c r="P2637">
        <f t="shared" si="247"/>
        <v>136.9</v>
      </c>
      <c r="Q2637" t="s">
        <v>8319</v>
      </c>
      <c r="R2637" t="s">
        <v>8355</v>
      </c>
      <c r="S2637" s="11">
        <f t="shared" si="248"/>
        <v>42037.950937500005</v>
      </c>
      <c r="T2637" s="11">
        <f t="shared" si="249"/>
        <v>42072.909270833334</v>
      </c>
      <c r="U2637" t="str">
        <f t="shared" si="250"/>
        <v>2015</v>
      </c>
      <c r="V2637" t="str">
        <f t="shared" si="251"/>
        <v>February</v>
      </c>
    </row>
    <row r="2638" spans="1:22" ht="75" x14ac:dyDescent="0.2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8030</v>
      </c>
      <c r="O2638">
        <f t="shared" si="246"/>
        <v>187.3</v>
      </c>
      <c r="P2638">
        <f t="shared" si="247"/>
        <v>37.46</v>
      </c>
      <c r="Q2638" t="s">
        <v>8319</v>
      </c>
      <c r="R2638" t="s">
        <v>8355</v>
      </c>
      <c r="S2638" s="11">
        <f t="shared" si="248"/>
        <v>42636.614745370374</v>
      </c>
      <c r="T2638" s="11">
        <f t="shared" si="249"/>
        <v>42659.041666666672</v>
      </c>
      <c r="U2638" t="str">
        <f t="shared" si="250"/>
        <v>2016</v>
      </c>
      <c r="V2638" t="str">
        <f t="shared" si="251"/>
        <v>September</v>
      </c>
    </row>
    <row r="2639" spans="1:22" ht="60" x14ac:dyDescent="0.2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8030</v>
      </c>
      <c r="O2639">
        <f t="shared" si="246"/>
        <v>166.2</v>
      </c>
      <c r="P2639">
        <f t="shared" si="247"/>
        <v>31.96</v>
      </c>
      <c r="Q2639" t="s">
        <v>8319</v>
      </c>
      <c r="R2639" t="s">
        <v>8355</v>
      </c>
      <c r="S2639" s="11">
        <f t="shared" si="248"/>
        <v>42639.549479166672</v>
      </c>
      <c r="T2639" s="11">
        <f t="shared" si="249"/>
        <v>42655.549479166672</v>
      </c>
      <c r="U2639" t="str">
        <f t="shared" si="250"/>
        <v>2016</v>
      </c>
      <c r="V2639" t="str">
        <f t="shared" si="251"/>
        <v>September</v>
      </c>
    </row>
    <row r="2640" spans="1:22" ht="60" x14ac:dyDescent="0.2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8030</v>
      </c>
      <c r="O2640">
        <f t="shared" si="246"/>
        <v>101.73</v>
      </c>
      <c r="P2640">
        <f t="shared" si="247"/>
        <v>25.21</v>
      </c>
      <c r="Q2640" t="s">
        <v>8319</v>
      </c>
      <c r="R2640" t="s">
        <v>8355</v>
      </c>
      <c r="S2640" s="11">
        <f t="shared" si="248"/>
        <v>41989.913136574076</v>
      </c>
      <c r="T2640" s="11">
        <f t="shared" si="249"/>
        <v>42019.913136574076</v>
      </c>
      <c r="U2640" t="str">
        <f t="shared" si="250"/>
        <v>2014</v>
      </c>
      <c r="V2640" t="str">
        <f t="shared" si="251"/>
        <v>December</v>
      </c>
    </row>
    <row r="2641" spans="1:22" ht="75" x14ac:dyDescent="0.2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8030</v>
      </c>
      <c r="O2641">
        <f t="shared" si="246"/>
        <v>164</v>
      </c>
      <c r="P2641">
        <f t="shared" si="247"/>
        <v>10.039999999999999</v>
      </c>
      <c r="Q2641" t="s">
        <v>8319</v>
      </c>
      <c r="R2641" t="s">
        <v>8355</v>
      </c>
      <c r="S2641" s="11">
        <f t="shared" si="248"/>
        <v>42024.86513888889</v>
      </c>
      <c r="T2641" s="11">
        <f t="shared" si="249"/>
        <v>42054.86513888889</v>
      </c>
      <c r="U2641" t="str">
        <f t="shared" si="250"/>
        <v>2015</v>
      </c>
      <c r="V2641" t="str">
        <f t="shared" si="251"/>
        <v>January</v>
      </c>
    </row>
    <row r="2642" spans="1:22" ht="90" x14ac:dyDescent="0.2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8030</v>
      </c>
      <c r="O2642">
        <f t="shared" si="246"/>
        <v>105.67</v>
      </c>
      <c r="P2642">
        <f t="shared" si="247"/>
        <v>45.94</v>
      </c>
      <c r="Q2642" t="s">
        <v>8319</v>
      </c>
      <c r="R2642" t="s">
        <v>8355</v>
      </c>
      <c r="S2642" s="11">
        <f t="shared" si="248"/>
        <v>42103.160578703704</v>
      </c>
      <c r="T2642" s="11">
        <f t="shared" si="249"/>
        <v>42163.160578703704</v>
      </c>
      <c r="U2642" t="str">
        <f t="shared" si="250"/>
        <v>2015</v>
      </c>
      <c r="V2642" t="str">
        <f t="shared" si="251"/>
        <v>April</v>
      </c>
    </row>
    <row r="2643" spans="1:22" ht="60" x14ac:dyDescent="0.2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8030</v>
      </c>
      <c r="O2643">
        <f t="shared" si="246"/>
        <v>1</v>
      </c>
      <c r="P2643">
        <f t="shared" si="247"/>
        <v>15</v>
      </c>
      <c r="Q2643" t="s">
        <v>8319</v>
      </c>
      <c r="R2643" t="s">
        <v>8355</v>
      </c>
      <c r="S2643" s="11">
        <f t="shared" si="248"/>
        <v>41880.827118055553</v>
      </c>
      <c r="T2643" s="11">
        <f t="shared" si="249"/>
        <v>41897.839583333334</v>
      </c>
      <c r="U2643" t="str">
        <f t="shared" si="250"/>
        <v>2014</v>
      </c>
      <c r="V2643" t="str">
        <f t="shared" si="251"/>
        <v>August</v>
      </c>
    </row>
    <row r="2644" spans="1:22" ht="90" x14ac:dyDescent="0.2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8030</v>
      </c>
      <c r="O2644">
        <f t="shared" si="246"/>
        <v>0</v>
      </c>
      <c r="P2644">
        <f t="shared" si="247"/>
        <v>0</v>
      </c>
      <c r="Q2644" t="s">
        <v>8319</v>
      </c>
      <c r="R2644" t="s">
        <v>8355</v>
      </c>
      <c r="S2644" s="11">
        <f t="shared" si="248"/>
        <v>42536.246620370366</v>
      </c>
      <c r="T2644" s="11">
        <f t="shared" si="249"/>
        <v>42566.289583333331</v>
      </c>
      <c r="U2644" t="str">
        <f t="shared" si="250"/>
        <v>2016</v>
      </c>
      <c r="V2644" t="str">
        <f t="shared" si="251"/>
        <v>June</v>
      </c>
    </row>
    <row r="2645" spans="1:22" ht="75" x14ac:dyDescent="0.2">
      <c r="A2645">
        <v>2643</v>
      </c>
      <c r="B2645" s="3" t="s">
        <v>8262</v>
      </c>
      <c r="C2645" s="3" t="s">
        <v>6483</v>
      </c>
      <c r="D2645">
        <v>1000000</v>
      </c>
      <c r="E2645">
        <v>335597.31</v>
      </c>
      <c r="F2645" t="s">
        <v>8036</v>
      </c>
      <c r="G2645" t="s">
        <v>7953</v>
      </c>
      <c r="H2645" t="s">
        <v>7975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8030</v>
      </c>
      <c r="O2645">
        <f t="shared" si="246"/>
        <v>33.56</v>
      </c>
      <c r="P2645">
        <f t="shared" si="247"/>
        <v>223.58</v>
      </c>
      <c r="Q2645" t="s">
        <v>8319</v>
      </c>
      <c r="R2645" t="s">
        <v>8355</v>
      </c>
      <c r="S2645" s="11">
        <f t="shared" si="248"/>
        <v>42689.582349537035</v>
      </c>
      <c r="T2645" s="11">
        <f t="shared" si="249"/>
        <v>42725.332638888889</v>
      </c>
      <c r="U2645" t="str">
        <f t="shared" si="250"/>
        <v>2016</v>
      </c>
      <c r="V2645" t="str">
        <f t="shared" si="251"/>
        <v>November</v>
      </c>
    </row>
    <row r="2646" spans="1:22" ht="90" x14ac:dyDescent="0.2">
      <c r="A2646">
        <v>2644</v>
      </c>
      <c r="B2646" s="3" t="s">
        <v>8263</v>
      </c>
      <c r="C2646" s="3" t="s">
        <v>6484</v>
      </c>
      <c r="D2646">
        <v>100000</v>
      </c>
      <c r="E2646">
        <v>2053</v>
      </c>
      <c r="F2646" t="s">
        <v>8036</v>
      </c>
      <c r="G2646" t="s">
        <v>7953</v>
      </c>
      <c r="H2646" t="s">
        <v>7975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8030</v>
      </c>
      <c r="O2646">
        <f t="shared" si="246"/>
        <v>2.0499999999999998</v>
      </c>
      <c r="P2646">
        <f t="shared" si="247"/>
        <v>39.479999999999997</v>
      </c>
      <c r="Q2646" t="s">
        <v>8319</v>
      </c>
      <c r="R2646" t="s">
        <v>8355</v>
      </c>
      <c r="S2646" s="11">
        <f t="shared" si="248"/>
        <v>42774.792071759264</v>
      </c>
      <c r="T2646" s="11">
        <f t="shared" si="249"/>
        <v>42804.792071759264</v>
      </c>
      <c r="U2646" t="str">
        <f t="shared" si="250"/>
        <v>2017</v>
      </c>
      <c r="V2646" t="str">
        <f t="shared" si="251"/>
        <v>February</v>
      </c>
    </row>
    <row r="2647" spans="1:22" ht="75" x14ac:dyDescent="0.2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8036</v>
      </c>
      <c r="G2647" t="s">
        <v>7955</v>
      </c>
      <c r="H2647" t="s">
        <v>7977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8030</v>
      </c>
      <c r="O2647">
        <f t="shared" si="246"/>
        <v>10.5</v>
      </c>
      <c r="P2647">
        <f t="shared" si="247"/>
        <v>91.3</v>
      </c>
      <c r="Q2647" t="s">
        <v>8319</v>
      </c>
      <c r="R2647" t="s">
        <v>8355</v>
      </c>
      <c r="S2647" s="11">
        <f t="shared" si="248"/>
        <v>41921.842627314814</v>
      </c>
      <c r="T2647" s="11">
        <f t="shared" si="249"/>
        <v>41951.884293981479</v>
      </c>
      <c r="U2647" t="str">
        <f t="shared" si="250"/>
        <v>2014</v>
      </c>
      <c r="V2647" t="str">
        <f t="shared" si="251"/>
        <v>October</v>
      </c>
    </row>
    <row r="2648" spans="1:22" ht="60" x14ac:dyDescent="0.2">
      <c r="A2648">
        <v>2646</v>
      </c>
      <c r="B2648" s="3" t="s">
        <v>8264</v>
      </c>
      <c r="C2648" s="3" t="s">
        <v>6486</v>
      </c>
      <c r="D2648">
        <v>500000</v>
      </c>
      <c r="E2648">
        <v>42086.42</v>
      </c>
      <c r="F2648" t="s">
        <v>8036</v>
      </c>
      <c r="G2648" t="s">
        <v>7953</v>
      </c>
      <c r="H2648" t="s">
        <v>7975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8030</v>
      </c>
      <c r="O2648">
        <f t="shared" si="246"/>
        <v>8.42</v>
      </c>
      <c r="P2648">
        <f t="shared" si="247"/>
        <v>78.67</v>
      </c>
      <c r="Q2648" t="s">
        <v>8319</v>
      </c>
      <c r="R2648" t="s">
        <v>8355</v>
      </c>
      <c r="S2648" s="11">
        <f t="shared" si="248"/>
        <v>42226.313298611116</v>
      </c>
      <c r="T2648" s="11">
        <f t="shared" si="249"/>
        <v>42256.313298611116</v>
      </c>
      <c r="U2648" t="str">
        <f t="shared" si="250"/>
        <v>2015</v>
      </c>
      <c r="V2648" t="str">
        <f t="shared" si="251"/>
        <v>August</v>
      </c>
    </row>
    <row r="2649" spans="1:22" ht="75" x14ac:dyDescent="0.2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8036</v>
      </c>
      <c r="G2649" t="s">
        <v>7958</v>
      </c>
      <c r="H2649" t="s">
        <v>7980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8030</v>
      </c>
      <c r="O2649">
        <f t="shared" si="246"/>
        <v>1.44</v>
      </c>
      <c r="P2649">
        <f t="shared" si="247"/>
        <v>12</v>
      </c>
      <c r="Q2649" t="s">
        <v>8319</v>
      </c>
      <c r="R2649" t="s">
        <v>8355</v>
      </c>
      <c r="S2649" s="11">
        <f t="shared" si="248"/>
        <v>42200.261793981481</v>
      </c>
      <c r="T2649" s="11">
        <f t="shared" si="249"/>
        <v>42230.261793981481</v>
      </c>
      <c r="U2649" t="str">
        <f t="shared" si="250"/>
        <v>2015</v>
      </c>
      <c r="V2649" t="str">
        <f t="shared" si="251"/>
        <v>July</v>
      </c>
    </row>
    <row r="2650" spans="1:22" ht="75" x14ac:dyDescent="0.2">
      <c r="A2650">
        <v>2648</v>
      </c>
      <c r="B2650" s="3" t="s">
        <v>8265</v>
      </c>
      <c r="C2650" s="3" t="s">
        <v>6488</v>
      </c>
      <c r="D2650">
        <v>12000</v>
      </c>
      <c r="E2650">
        <v>106</v>
      </c>
      <c r="F2650" t="s">
        <v>8036</v>
      </c>
      <c r="G2650" t="s">
        <v>7953</v>
      </c>
      <c r="H2650" t="s">
        <v>7975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8030</v>
      </c>
      <c r="O2650">
        <f t="shared" si="246"/>
        <v>0.88</v>
      </c>
      <c r="P2650">
        <f t="shared" si="247"/>
        <v>17.670000000000002</v>
      </c>
      <c r="Q2650" t="s">
        <v>8319</v>
      </c>
      <c r="R2650" t="s">
        <v>8355</v>
      </c>
      <c r="S2650" s="11">
        <f t="shared" si="248"/>
        <v>42408.714814814812</v>
      </c>
      <c r="T2650" s="11">
        <f t="shared" si="249"/>
        <v>42438.714814814812</v>
      </c>
      <c r="U2650" t="str">
        <f t="shared" si="250"/>
        <v>2016</v>
      </c>
      <c r="V2650" t="str">
        <f t="shared" si="251"/>
        <v>February</v>
      </c>
    </row>
    <row r="2651" spans="1:22" ht="60" x14ac:dyDescent="0.2">
      <c r="A2651">
        <v>2649</v>
      </c>
      <c r="B2651" s="3" t="s">
        <v>8266</v>
      </c>
      <c r="C2651" s="3" t="s">
        <v>6489</v>
      </c>
      <c r="D2651">
        <v>125000</v>
      </c>
      <c r="E2651">
        <v>124</v>
      </c>
      <c r="F2651" t="s">
        <v>8036</v>
      </c>
      <c r="G2651" t="s">
        <v>7953</v>
      </c>
      <c r="H2651" t="s">
        <v>7975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8030</v>
      </c>
      <c r="O2651">
        <f t="shared" si="246"/>
        <v>0.1</v>
      </c>
      <c r="P2651">
        <f t="shared" si="247"/>
        <v>41.33</v>
      </c>
      <c r="Q2651" t="s">
        <v>8319</v>
      </c>
      <c r="R2651" t="s">
        <v>8355</v>
      </c>
      <c r="S2651" s="11">
        <f t="shared" si="248"/>
        <v>42341.99700231482</v>
      </c>
      <c r="T2651" s="11">
        <f t="shared" si="249"/>
        <v>42401.99700231482</v>
      </c>
      <c r="U2651" t="str">
        <f t="shared" si="250"/>
        <v>2015</v>
      </c>
      <c r="V2651" t="str">
        <f t="shared" si="251"/>
        <v>December</v>
      </c>
    </row>
    <row r="2652" spans="1:22" ht="75" x14ac:dyDescent="0.2">
      <c r="A2652">
        <v>2650</v>
      </c>
      <c r="B2652" s="3" t="s">
        <v>8267</v>
      </c>
      <c r="C2652" s="3" t="s">
        <v>6490</v>
      </c>
      <c r="D2652">
        <v>60000</v>
      </c>
      <c r="E2652">
        <v>358</v>
      </c>
      <c r="F2652" t="s">
        <v>8036</v>
      </c>
      <c r="G2652" t="s">
        <v>7953</v>
      </c>
      <c r="H2652" t="s">
        <v>7975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8030</v>
      </c>
      <c r="O2652">
        <f t="shared" si="246"/>
        <v>0.6</v>
      </c>
      <c r="P2652">
        <f t="shared" si="247"/>
        <v>71.599999999999994</v>
      </c>
      <c r="Q2652" t="s">
        <v>8319</v>
      </c>
      <c r="R2652" t="s">
        <v>8355</v>
      </c>
      <c r="S2652" s="11">
        <f t="shared" si="248"/>
        <v>42695.624340277776</v>
      </c>
      <c r="T2652" s="11">
        <f t="shared" si="249"/>
        <v>42725.624340277776</v>
      </c>
      <c r="U2652" t="str">
        <f t="shared" si="250"/>
        <v>2016</v>
      </c>
      <c r="V2652" t="str">
        <f t="shared" si="251"/>
        <v>November</v>
      </c>
    </row>
    <row r="2653" spans="1:22" ht="75" x14ac:dyDescent="0.2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8036</v>
      </c>
      <c r="G2653" t="s">
        <v>7953</v>
      </c>
      <c r="H2653" t="s">
        <v>7975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8030</v>
      </c>
      <c r="O2653">
        <f t="shared" si="246"/>
        <v>1.87</v>
      </c>
      <c r="P2653">
        <f t="shared" si="247"/>
        <v>307.82</v>
      </c>
      <c r="Q2653" t="s">
        <v>8319</v>
      </c>
      <c r="R2653" t="s">
        <v>8355</v>
      </c>
      <c r="S2653" s="11">
        <f t="shared" si="248"/>
        <v>42327.805659722217</v>
      </c>
      <c r="T2653" s="11">
        <f t="shared" si="249"/>
        <v>42355.805659722217</v>
      </c>
      <c r="U2653" t="str">
        <f t="shared" si="250"/>
        <v>2015</v>
      </c>
      <c r="V2653" t="str">
        <f t="shared" si="251"/>
        <v>November</v>
      </c>
    </row>
    <row r="2654" spans="1:22" ht="75" x14ac:dyDescent="0.2">
      <c r="A2654">
        <v>2652</v>
      </c>
      <c r="B2654" s="3" t="s">
        <v>8268</v>
      </c>
      <c r="C2654" s="3" t="s">
        <v>6492</v>
      </c>
      <c r="D2654">
        <v>100000</v>
      </c>
      <c r="E2654">
        <v>885</v>
      </c>
      <c r="F2654" t="s">
        <v>8036</v>
      </c>
      <c r="G2654" t="s">
        <v>7955</v>
      </c>
      <c r="H2654" t="s">
        <v>7977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8030</v>
      </c>
      <c r="O2654">
        <f t="shared" si="246"/>
        <v>0.89</v>
      </c>
      <c r="P2654">
        <f t="shared" si="247"/>
        <v>80.45</v>
      </c>
      <c r="Q2654" t="s">
        <v>8319</v>
      </c>
      <c r="R2654" t="s">
        <v>8355</v>
      </c>
      <c r="S2654" s="11">
        <f t="shared" si="248"/>
        <v>41953.158854166672</v>
      </c>
      <c r="T2654" s="11">
        <f t="shared" si="249"/>
        <v>41983.158854166672</v>
      </c>
      <c r="U2654" t="str">
        <f t="shared" si="250"/>
        <v>2014</v>
      </c>
      <c r="V2654" t="str">
        <f t="shared" si="251"/>
        <v>November</v>
      </c>
    </row>
    <row r="2655" spans="1:22" ht="60" x14ac:dyDescent="0.2">
      <c r="A2655">
        <v>2653</v>
      </c>
      <c r="B2655" s="3" t="s">
        <v>8269</v>
      </c>
      <c r="C2655" s="3" t="s">
        <v>6493</v>
      </c>
      <c r="D2655">
        <v>51000</v>
      </c>
      <c r="E2655">
        <v>5876</v>
      </c>
      <c r="F2655" t="s">
        <v>8036</v>
      </c>
      <c r="G2655" t="s">
        <v>7953</v>
      </c>
      <c r="H2655" t="s">
        <v>7975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8030</v>
      </c>
      <c r="O2655">
        <f t="shared" si="246"/>
        <v>11.52</v>
      </c>
      <c r="P2655">
        <f t="shared" si="247"/>
        <v>83.94</v>
      </c>
      <c r="Q2655" t="s">
        <v>8319</v>
      </c>
      <c r="R2655" t="s">
        <v>8355</v>
      </c>
      <c r="S2655" s="11">
        <f t="shared" si="248"/>
        <v>41771.651932870373</v>
      </c>
      <c r="T2655" s="11">
        <f t="shared" si="249"/>
        <v>41803.166666666664</v>
      </c>
      <c r="U2655" t="str">
        <f t="shared" si="250"/>
        <v>2014</v>
      </c>
      <c r="V2655" t="str">
        <f t="shared" si="251"/>
        <v>May</v>
      </c>
    </row>
    <row r="2656" spans="1:22" ht="75" x14ac:dyDescent="0.2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8036</v>
      </c>
      <c r="G2656" t="s">
        <v>7953</v>
      </c>
      <c r="H2656" t="s">
        <v>7975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8030</v>
      </c>
      <c r="O2656">
        <f t="shared" si="246"/>
        <v>0.05</v>
      </c>
      <c r="P2656">
        <f t="shared" si="247"/>
        <v>8.5</v>
      </c>
      <c r="Q2656" t="s">
        <v>8319</v>
      </c>
      <c r="R2656" t="s">
        <v>8355</v>
      </c>
      <c r="S2656" s="11">
        <f t="shared" si="248"/>
        <v>42055.600995370376</v>
      </c>
      <c r="T2656" s="11">
        <f t="shared" si="249"/>
        <v>42115.559328703705</v>
      </c>
      <c r="U2656" t="str">
        <f t="shared" si="250"/>
        <v>2015</v>
      </c>
      <c r="V2656" t="str">
        <f t="shared" si="251"/>
        <v>February</v>
      </c>
    </row>
    <row r="2657" spans="1:22" ht="30" x14ac:dyDescent="0.2">
      <c r="A2657">
        <v>2655</v>
      </c>
      <c r="B2657" s="3" t="s">
        <v>8270</v>
      </c>
      <c r="C2657" s="3" t="s">
        <v>6495</v>
      </c>
      <c r="D2657">
        <v>15000</v>
      </c>
      <c r="E2657">
        <v>3155</v>
      </c>
      <c r="F2657" t="s">
        <v>8036</v>
      </c>
      <c r="G2657" t="s">
        <v>7953</v>
      </c>
      <c r="H2657" t="s">
        <v>7975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8030</v>
      </c>
      <c r="O2657">
        <f t="shared" si="246"/>
        <v>21.03</v>
      </c>
      <c r="P2657">
        <f t="shared" si="247"/>
        <v>73.37</v>
      </c>
      <c r="Q2657" t="s">
        <v>8319</v>
      </c>
      <c r="R2657" t="s">
        <v>8355</v>
      </c>
      <c r="S2657" s="11">
        <f t="shared" si="248"/>
        <v>42381.866284722222</v>
      </c>
      <c r="T2657" s="11">
        <f t="shared" si="249"/>
        <v>42409.833333333328</v>
      </c>
      <c r="U2657" t="str">
        <f t="shared" si="250"/>
        <v>2016</v>
      </c>
      <c r="V2657" t="str">
        <f t="shared" si="251"/>
        <v>January</v>
      </c>
    </row>
    <row r="2658" spans="1:22" ht="90" x14ac:dyDescent="0.2">
      <c r="A2658">
        <v>2656</v>
      </c>
      <c r="B2658" s="3" t="s">
        <v>8271</v>
      </c>
      <c r="C2658" s="3" t="s">
        <v>6496</v>
      </c>
      <c r="D2658">
        <v>150000</v>
      </c>
      <c r="E2658">
        <v>17155</v>
      </c>
      <c r="F2658" t="s">
        <v>8036</v>
      </c>
      <c r="G2658" t="s">
        <v>7953</v>
      </c>
      <c r="H2658" t="s">
        <v>7975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8030</v>
      </c>
      <c r="O2658">
        <f t="shared" si="246"/>
        <v>11.44</v>
      </c>
      <c r="P2658">
        <f t="shared" si="247"/>
        <v>112.86</v>
      </c>
      <c r="Q2658" t="s">
        <v>8319</v>
      </c>
      <c r="R2658" t="s">
        <v>8355</v>
      </c>
      <c r="S2658" s="11">
        <f t="shared" si="248"/>
        <v>42767.688518518517</v>
      </c>
      <c r="T2658" s="11">
        <f t="shared" si="249"/>
        <v>42806.791666666672</v>
      </c>
      <c r="U2658" t="str">
        <f t="shared" si="250"/>
        <v>2017</v>
      </c>
      <c r="V2658" t="str">
        <f t="shared" si="251"/>
        <v>February</v>
      </c>
    </row>
    <row r="2659" spans="1:22" ht="75" x14ac:dyDescent="0.2">
      <c r="A2659">
        <v>2657</v>
      </c>
      <c r="B2659" s="3" t="s">
        <v>8272</v>
      </c>
      <c r="C2659" s="3" t="s">
        <v>6497</v>
      </c>
      <c r="D2659">
        <v>30000</v>
      </c>
      <c r="E2659">
        <v>5621.38</v>
      </c>
      <c r="F2659" t="s">
        <v>8036</v>
      </c>
      <c r="G2659" t="s">
        <v>7953</v>
      </c>
      <c r="H2659" t="s">
        <v>7975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8030</v>
      </c>
      <c r="O2659">
        <f t="shared" si="246"/>
        <v>18.739999999999998</v>
      </c>
      <c r="P2659">
        <f t="shared" si="247"/>
        <v>95.28</v>
      </c>
      <c r="Q2659" t="s">
        <v>8319</v>
      </c>
      <c r="R2659" t="s">
        <v>8355</v>
      </c>
      <c r="S2659" s="11">
        <f t="shared" si="248"/>
        <v>42551.928854166668</v>
      </c>
      <c r="T2659" s="11">
        <f t="shared" si="249"/>
        <v>42585.0625</v>
      </c>
      <c r="U2659" t="str">
        <f t="shared" si="250"/>
        <v>2016</v>
      </c>
      <c r="V2659" t="str">
        <f t="shared" si="251"/>
        <v>June</v>
      </c>
    </row>
    <row r="2660" spans="1:22" ht="75" x14ac:dyDescent="0.2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8036</v>
      </c>
      <c r="G2660" t="s">
        <v>7953</v>
      </c>
      <c r="H2660" t="s">
        <v>7975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8030</v>
      </c>
      <c r="O2660">
        <f t="shared" si="246"/>
        <v>0.09</v>
      </c>
      <c r="P2660">
        <f t="shared" si="247"/>
        <v>22.75</v>
      </c>
      <c r="Q2660" t="s">
        <v>8319</v>
      </c>
      <c r="R2660" t="s">
        <v>8355</v>
      </c>
      <c r="S2660" s="11">
        <f t="shared" si="248"/>
        <v>42551.884189814817</v>
      </c>
      <c r="T2660" s="11">
        <f t="shared" si="249"/>
        <v>42581.884189814817</v>
      </c>
      <c r="U2660" t="str">
        <f t="shared" si="250"/>
        <v>2016</v>
      </c>
      <c r="V2660" t="str">
        <f t="shared" si="251"/>
        <v>June</v>
      </c>
    </row>
    <row r="2661" spans="1:22" x14ac:dyDescent="0.2">
      <c r="A2661">
        <v>2659</v>
      </c>
      <c r="B2661" s="3" t="s">
        <v>8273</v>
      </c>
      <c r="C2661" s="3" t="s">
        <v>6499</v>
      </c>
      <c r="D2661">
        <v>49000</v>
      </c>
      <c r="E2661">
        <v>1333</v>
      </c>
      <c r="F2661" t="s">
        <v>8036</v>
      </c>
      <c r="G2661" t="s">
        <v>7953</v>
      </c>
      <c r="H2661" t="s">
        <v>7975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8030</v>
      </c>
      <c r="O2661">
        <f t="shared" si="246"/>
        <v>2.72</v>
      </c>
      <c r="P2661">
        <f t="shared" si="247"/>
        <v>133.30000000000001</v>
      </c>
      <c r="Q2661" t="s">
        <v>8319</v>
      </c>
      <c r="R2661" t="s">
        <v>8355</v>
      </c>
      <c r="S2661" s="11">
        <f t="shared" si="248"/>
        <v>42082.069560185191</v>
      </c>
      <c r="T2661" s="11">
        <f t="shared" si="249"/>
        <v>42112.069560185191</v>
      </c>
      <c r="U2661" t="str">
        <f t="shared" si="250"/>
        <v>2015</v>
      </c>
      <c r="V2661" t="str">
        <f t="shared" si="251"/>
        <v>March</v>
      </c>
    </row>
    <row r="2662" spans="1:22" ht="75" x14ac:dyDescent="0.2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8036</v>
      </c>
      <c r="G2662" t="s">
        <v>7953</v>
      </c>
      <c r="H2662" t="s">
        <v>7975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8030</v>
      </c>
      <c r="O2662">
        <f t="shared" si="246"/>
        <v>0.1</v>
      </c>
      <c r="P2662">
        <f t="shared" si="247"/>
        <v>3.8</v>
      </c>
      <c r="Q2662" t="s">
        <v>8319</v>
      </c>
      <c r="R2662" t="s">
        <v>8355</v>
      </c>
      <c r="S2662" s="11">
        <f t="shared" si="248"/>
        <v>42272.713171296295</v>
      </c>
      <c r="T2662" s="11">
        <f t="shared" si="249"/>
        <v>42332.754837962959</v>
      </c>
      <c r="U2662" t="str">
        <f t="shared" si="250"/>
        <v>2015</v>
      </c>
      <c r="V2662" t="str">
        <f t="shared" si="251"/>
        <v>September</v>
      </c>
    </row>
    <row r="2663" spans="1:22" ht="75" x14ac:dyDescent="0.2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8031</v>
      </c>
      <c r="O2663">
        <f t="shared" si="246"/>
        <v>102.9</v>
      </c>
      <c r="P2663">
        <f t="shared" si="247"/>
        <v>85.75</v>
      </c>
      <c r="Q2663" t="s">
        <v>8319</v>
      </c>
      <c r="R2663" t="s">
        <v>8356</v>
      </c>
      <c r="S2663" s="11">
        <f t="shared" si="248"/>
        <v>41542.958449074074</v>
      </c>
      <c r="T2663" s="11">
        <f t="shared" si="249"/>
        <v>41572.958449074074</v>
      </c>
      <c r="U2663" t="str">
        <f t="shared" si="250"/>
        <v>2013</v>
      </c>
      <c r="V2663" t="str">
        <f t="shared" si="251"/>
        <v>September</v>
      </c>
    </row>
    <row r="2664" spans="1:22" ht="75" x14ac:dyDescent="0.2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8031</v>
      </c>
      <c r="O2664">
        <f t="shared" si="246"/>
        <v>106.8</v>
      </c>
      <c r="P2664">
        <f t="shared" si="247"/>
        <v>267</v>
      </c>
      <c r="Q2664" t="s">
        <v>8319</v>
      </c>
      <c r="R2664" t="s">
        <v>8356</v>
      </c>
      <c r="S2664" s="11">
        <f t="shared" si="248"/>
        <v>42207.746678240743</v>
      </c>
      <c r="T2664" s="11">
        <f t="shared" si="249"/>
        <v>42237.746678240743</v>
      </c>
      <c r="U2664" t="str">
        <f t="shared" si="250"/>
        <v>2015</v>
      </c>
      <c r="V2664" t="str">
        <f t="shared" si="251"/>
        <v>July</v>
      </c>
    </row>
    <row r="2665" spans="1:22" ht="75" x14ac:dyDescent="0.2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8031</v>
      </c>
      <c r="O2665">
        <f t="shared" si="246"/>
        <v>104.6</v>
      </c>
      <c r="P2665">
        <f t="shared" si="247"/>
        <v>373.56</v>
      </c>
      <c r="Q2665" t="s">
        <v>8319</v>
      </c>
      <c r="R2665" t="s">
        <v>8356</v>
      </c>
      <c r="S2665" s="11">
        <f t="shared" si="248"/>
        <v>42222.622766203705</v>
      </c>
      <c r="T2665" s="11">
        <f t="shared" si="249"/>
        <v>42251.625</v>
      </c>
      <c r="U2665" t="str">
        <f t="shared" si="250"/>
        <v>2015</v>
      </c>
      <c r="V2665" t="str">
        <f t="shared" si="251"/>
        <v>August</v>
      </c>
    </row>
    <row r="2666" spans="1:22" ht="75" x14ac:dyDescent="0.2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8031</v>
      </c>
      <c r="O2666">
        <f t="shared" si="246"/>
        <v>103.43</v>
      </c>
      <c r="P2666">
        <f t="shared" si="247"/>
        <v>174.04</v>
      </c>
      <c r="Q2666" t="s">
        <v>8319</v>
      </c>
      <c r="R2666" t="s">
        <v>8356</v>
      </c>
      <c r="S2666" s="11">
        <f t="shared" si="248"/>
        <v>42313.02542824074</v>
      </c>
      <c r="T2666" s="11">
        <f t="shared" si="249"/>
        <v>42347.290972222225</v>
      </c>
      <c r="U2666" t="str">
        <f t="shared" si="250"/>
        <v>2015</v>
      </c>
      <c r="V2666" t="str">
        <f t="shared" si="251"/>
        <v>November</v>
      </c>
    </row>
    <row r="2667" spans="1:22" ht="75" x14ac:dyDescent="0.2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8031</v>
      </c>
      <c r="O2667">
        <f t="shared" si="246"/>
        <v>123.14</v>
      </c>
      <c r="P2667">
        <f t="shared" si="247"/>
        <v>93.7</v>
      </c>
      <c r="Q2667" t="s">
        <v>8319</v>
      </c>
      <c r="R2667" t="s">
        <v>8356</v>
      </c>
      <c r="S2667" s="11">
        <f t="shared" si="248"/>
        <v>42083.895532407405</v>
      </c>
      <c r="T2667" s="11">
        <f t="shared" si="249"/>
        <v>42128.895532407405</v>
      </c>
      <c r="U2667" t="str">
        <f t="shared" si="250"/>
        <v>2015</v>
      </c>
      <c r="V2667" t="str">
        <f t="shared" si="251"/>
        <v>March</v>
      </c>
    </row>
    <row r="2668" spans="1:22" ht="75" x14ac:dyDescent="0.2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8031</v>
      </c>
      <c r="O2668">
        <f t="shared" si="246"/>
        <v>159.30000000000001</v>
      </c>
      <c r="P2668">
        <f t="shared" si="247"/>
        <v>77.33</v>
      </c>
      <c r="Q2668" t="s">
        <v>8319</v>
      </c>
      <c r="R2668" t="s">
        <v>8356</v>
      </c>
      <c r="S2668" s="11">
        <f t="shared" si="248"/>
        <v>42235.764340277776</v>
      </c>
      <c r="T2668" s="11">
        <f t="shared" si="249"/>
        <v>42272.875</v>
      </c>
      <c r="U2668" t="str">
        <f t="shared" si="250"/>
        <v>2015</v>
      </c>
      <c r="V2668" t="str">
        <f t="shared" si="251"/>
        <v>August</v>
      </c>
    </row>
    <row r="2669" spans="1:22" ht="90" x14ac:dyDescent="0.2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8031</v>
      </c>
      <c r="O2669">
        <f t="shared" si="246"/>
        <v>110.67</v>
      </c>
      <c r="P2669">
        <f t="shared" si="247"/>
        <v>92.22</v>
      </c>
      <c r="Q2669" t="s">
        <v>8319</v>
      </c>
      <c r="R2669" t="s">
        <v>8356</v>
      </c>
      <c r="S2669" s="11">
        <f t="shared" si="248"/>
        <v>42380.926111111112</v>
      </c>
      <c r="T2669" s="11">
        <f t="shared" si="249"/>
        <v>42410.926111111112</v>
      </c>
      <c r="U2669" t="str">
        <f t="shared" si="250"/>
        <v>2016</v>
      </c>
      <c r="V2669" t="str">
        <f t="shared" si="251"/>
        <v>January</v>
      </c>
    </row>
    <row r="2670" spans="1:22" ht="30" x14ac:dyDescent="0.2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8031</v>
      </c>
      <c r="O2670">
        <f t="shared" si="246"/>
        <v>170.7</v>
      </c>
      <c r="P2670">
        <f t="shared" si="247"/>
        <v>60.96</v>
      </c>
      <c r="Q2670" t="s">
        <v>8319</v>
      </c>
      <c r="R2670" t="s">
        <v>8356</v>
      </c>
      <c r="S2670" s="11">
        <f t="shared" si="248"/>
        <v>42275.588715277772</v>
      </c>
      <c r="T2670" s="11">
        <f t="shared" si="249"/>
        <v>42317.60555555555</v>
      </c>
      <c r="U2670" t="str">
        <f t="shared" si="250"/>
        <v>2015</v>
      </c>
      <c r="V2670" t="str">
        <f t="shared" si="251"/>
        <v>September</v>
      </c>
    </row>
    <row r="2671" spans="1:22" ht="75" x14ac:dyDescent="0.2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8031</v>
      </c>
      <c r="O2671">
        <f t="shared" si="246"/>
        <v>125.13</v>
      </c>
      <c r="P2671">
        <f t="shared" si="247"/>
        <v>91</v>
      </c>
      <c r="Q2671" t="s">
        <v>8319</v>
      </c>
      <c r="R2671" t="s">
        <v>8356</v>
      </c>
      <c r="S2671" s="11">
        <f t="shared" si="248"/>
        <v>42319.035833333335</v>
      </c>
      <c r="T2671" s="11">
        <f t="shared" si="249"/>
        <v>42379.035833333335</v>
      </c>
      <c r="U2671" t="str">
        <f t="shared" si="250"/>
        <v>2015</v>
      </c>
      <c r="V2671" t="str">
        <f t="shared" si="251"/>
        <v>November</v>
      </c>
    </row>
    <row r="2672" spans="1:22" ht="75" x14ac:dyDescent="0.2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8031</v>
      </c>
      <c r="O2672">
        <f t="shared" si="246"/>
        <v>6.42</v>
      </c>
      <c r="P2672">
        <f t="shared" si="247"/>
        <v>41.58</v>
      </c>
      <c r="Q2672" t="s">
        <v>8319</v>
      </c>
      <c r="R2672" t="s">
        <v>8356</v>
      </c>
      <c r="S2672" s="11">
        <f t="shared" si="248"/>
        <v>41821.020601851851</v>
      </c>
      <c r="T2672" s="11">
        <f t="shared" si="249"/>
        <v>41849.020601851851</v>
      </c>
      <c r="U2672" t="str">
        <f t="shared" si="250"/>
        <v>2014</v>
      </c>
      <c r="V2672" t="str">
        <f t="shared" si="251"/>
        <v>July</v>
      </c>
    </row>
    <row r="2673" spans="1:22" ht="60" x14ac:dyDescent="0.2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8031</v>
      </c>
      <c r="O2673">
        <f t="shared" si="246"/>
        <v>11.34</v>
      </c>
      <c r="P2673">
        <f t="shared" si="247"/>
        <v>33.76</v>
      </c>
      <c r="Q2673" t="s">
        <v>8319</v>
      </c>
      <c r="R2673" t="s">
        <v>8356</v>
      </c>
      <c r="S2673" s="11">
        <f t="shared" si="248"/>
        <v>41962.749027777783</v>
      </c>
      <c r="T2673" s="11">
        <f t="shared" si="249"/>
        <v>41992.818055555559</v>
      </c>
      <c r="U2673" t="str">
        <f t="shared" si="250"/>
        <v>2014</v>
      </c>
      <c r="V2673" t="str">
        <f t="shared" si="251"/>
        <v>November</v>
      </c>
    </row>
    <row r="2674" spans="1:22" ht="75" x14ac:dyDescent="0.2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8031</v>
      </c>
      <c r="O2674">
        <f t="shared" si="246"/>
        <v>33.19</v>
      </c>
      <c r="P2674">
        <f t="shared" si="247"/>
        <v>70.62</v>
      </c>
      <c r="Q2674" t="s">
        <v>8319</v>
      </c>
      <c r="R2674" t="s">
        <v>8356</v>
      </c>
      <c r="S2674" s="11">
        <f t="shared" si="248"/>
        <v>42344.884143518517</v>
      </c>
      <c r="T2674" s="11">
        <f t="shared" si="249"/>
        <v>42366.25</v>
      </c>
      <c r="U2674" t="str">
        <f t="shared" si="250"/>
        <v>2015</v>
      </c>
      <c r="V2674" t="str">
        <f t="shared" si="251"/>
        <v>December</v>
      </c>
    </row>
    <row r="2675" spans="1:22" ht="75" x14ac:dyDescent="0.2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8031</v>
      </c>
      <c r="O2675">
        <f t="shared" si="246"/>
        <v>27.58</v>
      </c>
      <c r="P2675">
        <f t="shared" si="247"/>
        <v>167.15</v>
      </c>
      <c r="Q2675" t="s">
        <v>8319</v>
      </c>
      <c r="R2675" t="s">
        <v>8356</v>
      </c>
      <c r="S2675" s="11">
        <f t="shared" si="248"/>
        <v>41912.541655092595</v>
      </c>
      <c r="T2675" s="11">
        <f t="shared" si="249"/>
        <v>41941.947916666664</v>
      </c>
      <c r="U2675" t="str">
        <f t="shared" si="250"/>
        <v>2014</v>
      </c>
      <c r="V2675" t="str">
        <f t="shared" si="251"/>
        <v>September</v>
      </c>
    </row>
    <row r="2676" spans="1:22" ht="75" x14ac:dyDescent="0.2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8031</v>
      </c>
      <c r="O2676">
        <f t="shared" si="246"/>
        <v>62.84</v>
      </c>
      <c r="P2676">
        <f t="shared" si="247"/>
        <v>128.62</v>
      </c>
      <c r="Q2676" t="s">
        <v>8319</v>
      </c>
      <c r="R2676" t="s">
        <v>8356</v>
      </c>
      <c r="S2676" s="11">
        <f t="shared" si="248"/>
        <v>42529.632754629631</v>
      </c>
      <c r="T2676" s="11">
        <f t="shared" si="249"/>
        <v>42556.207638888889</v>
      </c>
      <c r="U2676" t="str">
        <f t="shared" si="250"/>
        <v>2016</v>
      </c>
      <c r="V2676" t="str">
        <f t="shared" si="251"/>
        <v>June</v>
      </c>
    </row>
    <row r="2677" spans="1:22" ht="75" x14ac:dyDescent="0.2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8031</v>
      </c>
      <c r="O2677">
        <f t="shared" si="246"/>
        <v>7.59</v>
      </c>
      <c r="P2677">
        <f t="shared" si="247"/>
        <v>65.41</v>
      </c>
      <c r="Q2677" t="s">
        <v>8319</v>
      </c>
      <c r="R2677" t="s">
        <v>8356</v>
      </c>
      <c r="S2677" s="11">
        <f t="shared" si="248"/>
        <v>41923.857511574075</v>
      </c>
      <c r="T2677" s="11">
        <f t="shared" si="249"/>
        <v>41953.899178240739</v>
      </c>
      <c r="U2677" t="str">
        <f t="shared" si="250"/>
        <v>2014</v>
      </c>
      <c r="V2677" t="str">
        <f t="shared" si="251"/>
        <v>October</v>
      </c>
    </row>
    <row r="2678" spans="1:22" ht="75" x14ac:dyDescent="0.2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8031</v>
      </c>
      <c r="O2678">
        <f t="shared" si="246"/>
        <v>50.38</v>
      </c>
      <c r="P2678">
        <f t="shared" si="247"/>
        <v>117.56</v>
      </c>
      <c r="Q2678" t="s">
        <v>8319</v>
      </c>
      <c r="R2678" t="s">
        <v>8356</v>
      </c>
      <c r="S2678" s="11">
        <f t="shared" si="248"/>
        <v>42482.624699074076</v>
      </c>
      <c r="T2678" s="11">
        <f t="shared" si="249"/>
        <v>42512.624699074076</v>
      </c>
      <c r="U2678" t="str">
        <f t="shared" si="250"/>
        <v>2016</v>
      </c>
      <c r="V2678" t="str">
        <f t="shared" si="251"/>
        <v>April</v>
      </c>
    </row>
    <row r="2679" spans="1:22" ht="60" x14ac:dyDescent="0.2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8031</v>
      </c>
      <c r="O2679">
        <f t="shared" si="246"/>
        <v>17.510000000000002</v>
      </c>
      <c r="P2679">
        <f t="shared" si="247"/>
        <v>126.48</v>
      </c>
      <c r="Q2679" t="s">
        <v>8319</v>
      </c>
      <c r="R2679" t="s">
        <v>8356</v>
      </c>
      <c r="S2679" s="11">
        <f t="shared" si="248"/>
        <v>41793.029432870368</v>
      </c>
      <c r="T2679" s="11">
        <f t="shared" si="249"/>
        <v>41823.029432870368</v>
      </c>
      <c r="U2679" t="str">
        <f t="shared" si="250"/>
        <v>2014</v>
      </c>
      <c r="V2679" t="str">
        <f t="shared" si="251"/>
        <v>June</v>
      </c>
    </row>
    <row r="2680" spans="1:22" ht="75" x14ac:dyDescent="0.2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8031</v>
      </c>
      <c r="O2680">
        <f t="shared" si="246"/>
        <v>0.01</v>
      </c>
      <c r="P2680">
        <f t="shared" si="247"/>
        <v>550</v>
      </c>
      <c r="Q2680" t="s">
        <v>8319</v>
      </c>
      <c r="R2680" t="s">
        <v>8356</v>
      </c>
      <c r="S2680" s="11">
        <f t="shared" si="248"/>
        <v>42241.798206018517</v>
      </c>
      <c r="T2680" s="11">
        <f t="shared" si="249"/>
        <v>42271.798206018517</v>
      </c>
      <c r="U2680" t="str">
        <f t="shared" si="250"/>
        <v>2015</v>
      </c>
      <c r="V2680" t="str">
        <f t="shared" si="251"/>
        <v>August</v>
      </c>
    </row>
    <row r="2681" spans="1:22" ht="75" x14ac:dyDescent="0.2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8031</v>
      </c>
      <c r="O2681">
        <f t="shared" si="246"/>
        <v>0.33</v>
      </c>
      <c r="P2681">
        <f t="shared" si="247"/>
        <v>44</v>
      </c>
      <c r="Q2681" t="s">
        <v>8319</v>
      </c>
      <c r="R2681" t="s">
        <v>8356</v>
      </c>
      <c r="S2681" s="11">
        <f t="shared" si="248"/>
        <v>42033.001087962963</v>
      </c>
      <c r="T2681" s="11">
        <f t="shared" si="249"/>
        <v>42063.001087962963</v>
      </c>
      <c r="U2681" t="str">
        <f t="shared" si="250"/>
        <v>2015</v>
      </c>
      <c r="V2681" t="str">
        <f t="shared" si="251"/>
        <v>January</v>
      </c>
    </row>
    <row r="2682" spans="1:22" ht="30" x14ac:dyDescent="0.2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8031</v>
      </c>
      <c r="O2682">
        <f t="shared" si="246"/>
        <v>0.86</v>
      </c>
      <c r="P2682">
        <f t="shared" si="247"/>
        <v>69</v>
      </c>
      <c r="Q2682" t="s">
        <v>8319</v>
      </c>
      <c r="R2682" t="s">
        <v>8356</v>
      </c>
      <c r="S2682" s="11">
        <f t="shared" si="248"/>
        <v>42436.211701388893</v>
      </c>
      <c r="T2682" s="11">
        <f t="shared" si="249"/>
        <v>42466.170034722221</v>
      </c>
      <c r="U2682" t="str">
        <f t="shared" si="250"/>
        <v>2016</v>
      </c>
      <c r="V2682" t="str">
        <f t="shared" si="251"/>
        <v>March</v>
      </c>
    </row>
    <row r="2683" spans="1:22" ht="60" x14ac:dyDescent="0.2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8013</v>
      </c>
      <c r="O2683">
        <f t="shared" si="246"/>
        <v>0.69</v>
      </c>
      <c r="P2683">
        <f t="shared" si="247"/>
        <v>27.5</v>
      </c>
      <c r="Q2683" t="s">
        <v>8336</v>
      </c>
      <c r="R2683" t="s">
        <v>8337</v>
      </c>
      <c r="S2683" s="11">
        <f t="shared" si="248"/>
        <v>41805.895254629628</v>
      </c>
      <c r="T2683" s="11">
        <f t="shared" si="249"/>
        <v>41830.895254629628</v>
      </c>
      <c r="U2683" t="str">
        <f t="shared" si="250"/>
        <v>2014</v>
      </c>
      <c r="V2683" t="str">
        <f t="shared" si="251"/>
        <v>June</v>
      </c>
    </row>
    <row r="2684" spans="1:22" ht="60" x14ac:dyDescent="0.2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8013</v>
      </c>
      <c r="O2684">
        <f t="shared" si="246"/>
        <v>28.3</v>
      </c>
      <c r="P2684">
        <f t="shared" si="247"/>
        <v>84.9</v>
      </c>
      <c r="Q2684" t="s">
        <v>8336</v>
      </c>
      <c r="R2684" t="s">
        <v>8337</v>
      </c>
      <c r="S2684" s="11">
        <f t="shared" si="248"/>
        <v>41932.871990740743</v>
      </c>
      <c r="T2684" s="11">
        <f t="shared" si="249"/>
        <v>41965.249305555553</v>
      </c>
      <c r="U2684" t="str">
        <f t="shared" si="250"/>
        <v>2014</v>
      </c>
      <c r="V2684" t="str">
        <f t="shared" si="251"/>
        <v>October</v>
      </c>
    </row>
    <row r="2685" spans="1:22" ht="75" x14ac:dyDescent="0.2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8013</v>
      </c>
      <c r="O2685">
        <f t="shared" si="246"/>
        <v>0.24</v>
      </c>
      <c r="P2685">
        <f t="shared" si="247"/>
        <v>12</v>
      </c>
      <c r="Q2685" t="s">
        <v>8336</v>
      </c>
      <c r="R2685" t="s">
        <v>8337</v>
      </c>
      <c r="S2685" s="11">
        <f t="shared" si="248"/>
        <v>42034.75509259259</v>
      </c>
      <c r="T2685" s="11">
        <f t="shared" si="249"/>
        <v>42064.75509259259</v>
      </c>
      <c r="U2685" t="str">
        <f t="shared" si="250"/>
        <v>2015</v>
      </c>
      <c r="V2685" t="str">
        <f t="shared" si="251"/>
        <v>January</v>
      </c>
    </row>
    <row r="2686" spans="1:22" ht="75" x14ac:dyDescent="0.2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8013</v>
      </c>
      <c r="O2686">
        <f t="shared" si="246"/>
        <v>1.1399999999999999</v>
      </c>
      <c r="P2686">
        <f t="shared" si="247"/>
        <v>200</v>
      </c>
      <c r="Q2686" t="s">
        <v>8336</v>
      </c>
      <c r="R2686" t="s">
        <v>8337</v>
      </c>
      <c r="S2686" s="11">
        <f t="shared" si="248"/>
        <v>41820.914641203701</v>
      </c>
      <c r="T2686" s="11">
        <f t="shared" si="249"/>
        <v>41860.914641203701</v>
      </c>
      <c r="U2686" t="str">
        <f t="shared" si="250"/>
        <v>2014</v>
      </c>
      <c r="V2686" t="str">
        <f t="shared" si="251"/>
        <v>June</v>
      </c>
    </row>
    <row r="2687" spans="1:22" ht="75" x14ac:dyDescent="0.2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8013</v>
      </c>
      <c r="O2687">
        <f t="shared" si="246"/>
        <v>0.02</v>
      </c>
      <c r="P2687">
        <f t="shared" si="247"/>
        <v>10</v>
      </c>
      <c r="Q2687" t="s">
        <v>8336</v>
      </c>
      <c r="R2687" t="s">
        <v>8337</v>
      </c>
      <c r="S2687" s="11">
        <f t="shared" si="248"/>
        <v>42061.69594907407</v>
      </c>
      <c r="T2687" s="11">
        <f t="shared" si="249"/>
        <v>42121.654282407413</v>
      </c>
      <c r="U2687" t="str">
        <f t="shared" si="250"/>
        <v>2015</v>
      </c>
      <c r="V2687" t="str">
        <f t="shared" si="251"/>
        <v>February</v>
      </c>
    </row>
    <row r="2688" spans="1:22" ht="75" x14ac:dyDescent="0.2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8013</v>
      </c>
      <c r="O2688">
        <f t="shared" si="246"/>
        <v>0</v>
      </c>
      <c r="P2688">
        <f t="shared" si="247"/>
        <v>0</v>
      </c>
      <c r="Q2688" t="s">
        <v>8336</v>
      </c>
      <c r="R2688" t="s">
        <v>8337</v>
      </c>
      <c r="S2688" s="11">
        <f t="shared" si="248"/>
        <v>41892.974803240737</v>
      </c>
      <c r="T2688" s="11">
        <f t="shared" si="249"/>
        <v>41912.974803240737</v>
      </c>
      <c r="U2688" t="str">
        <f t="shared" si="250"/>
        <v>2014</v>
      </c>
      <c r="V2688" t="str">
        <f t="shared" si="251"/>
        <v>September</v>
      </c>
    </row>
    <row r="2689" spans="1:22" ht="60" x14ac:dyDescent="0.2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8013</v>
      </c>
      <c r="O2689">
        <f t="shared" si="246"/>
        <v>0</v>
      </c>
      <c r="P2689">
        <f t="shared" si="247"/>
        <v>0</v>
      </c>
      <c r="Q2689" t="s">
        <v>8336</v>
      </c>
      <c r="R2689" t="s">
        <v>8337</v>
      </c>
      <c r="S2689" s="11">
        <f t="shared" si="248"/>
        <v>42154.64025462963</v>
      </c>
      <c r="T2689" s="11">
        <f t="shared" si="249"/>
        <v>42184.64025462963</v>
      </c>
      <c r="U2689" t="str">
        <f t="shared" si="250"/>
        <v>2015</v>
      </c>
      <c r="V2689" t="str">
        <f t="shared" si="251"/>
        <v>May</v>
      </c>
    </row>
    <row r="2690" spans="1:22" ht="30" x14ac:dyDescent="0.2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8013</v>
      </c>
      <c r="O2690">
        <f t="shared" si="246"/>
        <v>0.15</v>
      </c>
      <c r="P2690">
        <f t="shared" si="247"/>
        <v>5.29</v>
      </c>
      <c r="Q2690" t="s">
        <v>8336</v>
      </c>
      <c r="R2690" t="s">
        <v>8337</v>
      </c>
      <c r="S2690" s="11">
        <f t="shared" si="248"/>
        <v>42028.118865740747</v>
      </c>
      <c r="T2690" s="11">
        <f t="shared" si="249"/>
        <v>42059.125</v>
      </c>
      <c r="U2690" t="str">
        <f t="shared" si="250"/>
        <v>2015</v>
      </c>
      <c r="V2690" t="str">
        <f t="shared" si="251"/>
        <v>January</v>
      </c>
    </row>
    <row r="2691" spans="1:22" ht="75" x14ac:dyDescent="0.2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8013</v>
      </c>
      <c r="O2691">
        <f t="shared" ref="O2691:O2754" si="252">ROUND((E2691/D2691)*100,2)</f>
        <v>0</v>
      </c>
      <c r="P2691">
        <f t="shared" ref="P2691:P2754" si="253">IF(L2691&gt;0,ROUND(E2691/L2691,2),0)</f>
        <v>1</v>
      </c>
      <c r="Q2691" t="s">
        <v>8336</v>
      </c>
      <c r="R2691" t="s">
        <v>8337</v>
      </c>
      <c r="S2691" s="11">
        <f t="shared" ref="S2691:S2754" si="254">(((J2691/60)/60)/24)+DATE(1970,1,1)</f>
        <v>42551.961689814809</v>
      </c>
      <c r="T2691" s="11">
        <f t="shared" ref="T2691:T2754" si="255">(((I2691/60)/60)/24)+DATE(1970,1,1)</f>
        <v>42581.961689814809</v>
      </c>
      <c r="U2691" t="str">
        <f t="shared" ref="U2691:U2754" si="256">TEXT(S2691,"yyyy")</f>
        <v>2016</v>
      </c>
      <c r="V2691" t="str">
        <f t="shared" ref="V2691:V2754" si="257">TEXT(S2691,"mmmm")</f>
        <v>June</v>
      </c>
    </row>
    <row r="2692" spans="1:22" ht="75" x14ac:dyDescent="0.2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8013</v>
      </c>
      <c r="O2692">
        <f t="shared" si="252"/>
        <v>10.73</v>
      </c>
      <c r="P2692">
        <f t="shared" si="253"/>
        <v>72.760000000000005</v>
      </c>
      <c r="Q2692" t="s">
        <v>8336</v>
      </c>
      <c r="R2692" t="s">
        <v>8337</v>
      </c>
      <c r="S2692" s="11">
        <f t="shared" si="254"/>
        <v>42113.105046296296</v>
      </c>
      <c r="T2692" s="11">
        <f t="shared" si="255"/>
        <v>42158.105046296296</v>
      </c>
      <c r="U2692" t="str">
        <f t="shared" si="256"/>
        <v>2015</v>
      </c>
      <c r="V2692" t="str">
        <f t="shared" si="257"/>
        <v>April</v>
      </c>
    </row>
    <row r="2693" spans="1:22" ht="45" x14ac:dyDescent="0.2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8013</v>
      </c>
      <c r="O2693">
        <f t="shared" si="252"/>
        <v>0.05</v>
      </c>
      <c r="P2693">
        <f t="shared" si="253"/>
        <v>17.5</v>
      </c>
      <c r="Q2693" t="s">
        <v>8336</v>
      </c>
      <c r="R2693" t="s">
        <v>8337</v>
      </c>
      <c r="S2693" s="11">
        <f t="shared" si="254"/>
        <v>42089.724039351851</v>
      </c>
      <c r="T2693" s="11">
        <f t="shared" si="255"/>
        <v>42134.724039351851</v>
      </c>
      <c r="U2693" t="str">
        <f t="shared" si="256"/>
        <v>2015</v>
      </c>
      <c r="V2693" t="str">
        <f t="shared" si="257"/>
        <v>March</v>
      </c>
    </row>
    <row r="2694" spans="1:22" ht="60" x14ac:dyDescent="0.2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8013</v>
      </c>
      <c r="O2694">
        <f t="shared" si="252"/>
        <v>0.71</v>
      </c>
      <c r="P2694">
        <f t="shared" si="253"/>
        <v>25</v>
      </c>
      <c r="Q2694" t="s">
        <v>8336</v>
      </c>
      <c r="R2694" t="s">
        <v>8337</v>
      </c>
      <c r="S2694" s="11">
        <f t="shared" si="254"/>
        <v>42058.334027777775</v>
      </c>
      <c r="T2694" s="11">
        <f t="shared" si="255"/>
        <v>42088.292361111111</v>
      </c>
      <c r="U2694" t="str">
        <f t="shared" si="256"/>
        <v>2015</v>
      </c>
      <c r="V2694" t="str">
        <f t="shared" si="257"/>
        <v>February</v>
      </c>
    </row>
    <row r="2695" spans="1:22" ht="75" x14ac:dyDescent="0.2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8013</v>
      </c>
      <c r="O2695">
        <f t="shared" si="252"/>
        <v>0.8</v>
      </c>
      <c r="P2695">
        <f t="shared" si="253"/>
        <v>13.33</v>
      </c>
      <c r="Q2695" t="s">
        <v>8336</v>
      </c>
      <c r="R2695" t="s">
        <v>8337</v>
      </c>
      <c r="S2695" s="11">
        <f t="shared" si="254"/>
        <v>41834.138495370367</v>
      </c>
      <c r="T2695" s="11">
        <f t="shared" si="255"/>
        <v>41864.138495370367</v>
      </c>
      <c r="U2695" t="str">
        <f t="shared" si="256"/>
        <v>2014</v>
      </c>
      <c r="V2695" t="str">
        <f t="shared" si="257"/>
        <v>July</v>
      </c>
    </row>
    <row r="2696" spans="1:22" ht="75" x14ac:dyDescent="0.2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8013</v>
      </c>
      <c r="O2696">
        <f t="shared" si="252"/>
        <v>0</v>
      </c>
      <c r="P2696">
        <f t="shared" si="253"/>
        <v>1</v>
      </c>
      <c r="Q2696" t="s">
        <v>8336</v>
      </c>
      <c r="R2696" t="s">
        <v>8337</v>
      </c>
      <c r="S2696" s="11">
        <f t="shared" si="254"/>
        <v>41878.140497685185</v>
      </c>
      <c r="T2696" s="11">
        <f t="shared" si="255"/>
        <v>41908.140497685185</v>
      </c>
      <c r="U2696" t="str">
        <f t="shared" si="256"/>
        <v>2014</v>
      </c>
      <c r="V2696" t="str">
        <f t="shared" si="257"/>
        <v>August</v>
      </c>
    </row>
    <row r="2697" spans="1:22" ht="45" x14ac:dyDescent="0.2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8013</v>
      </c>
      <c r="O2697">
        <f t="shared" si="252"/>
        <v>0.47</v>
      </c>
      <c r="P2697">
        <f t="shared" si="253"/>
        <v>23.67</v>
      </c>
      <c r="Q2697" t="s">
        <v>8336</v>
      </c>
      <c r="R2697" t="s">
        <v>8337</v>
      </c>
      <c r="S2697" s="11">
        <f t="shared" si="254"/>
        <v>42048.181921296295</v>
      </c>
      <c r="T2697" s="11">
        <f t="shared" si="255"/>
        <v>42108.14025462963</v>
      </c>
      <c r="U2697" t="str">
        <f t="shared" si="256"/>
        <v>2015</v>
      </c>
      <c r="V2697" t="str">
        <f t="shared" si="257"/>
        <v>February</v>
      </c>
    </row>
    <row r="2698" spans="1:22" ht="75" x14ac:dyDescent="0.2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8013</v>
      </c>
      <c r="O2698">
        <f t="shared" si="252"/>
        <v>5.65</v>
      </c>
      <c r="P2698">
        <f t="shared" si="253"/>
        <v>89.21</v>
      </c>
      <c r="Q2698" t="s">
        <v>8336</v>
      </c>
      <c r="R2698" t="s">
        <v>8337</v>
      </c>
      <c r="S2698" s="11">
        <f t="shared" si="254"/>
        <v>41964.844444444447</v>
      </c>
      <c r="T2698" s="11">
        <f t="shared" si="255"/>
        <v>41998.844444444447</v>
      </c>
      <c r="U2698" t="str">
        <f t="shared" si="256"/>
        <v>2014</v>
      </c>
      <c r="V2698" t="str">
        <f t="shared" si="257"/>
        <v>November</v>
      </c>
    </row>
    <row r="2699" spans="1:22" ht="75" x14ac:dyDescent="0.2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8013</v>
      </c>
      <c r="O2699">
        <f t="shared" si="252"/>
        <v>26.35</v>
      </c>
      <c r="P2699">
        <f t="shared" si="253"/>
        <v>116.56</v>
      </c>
      <c r="Q2699" t="s">
        <v>8336</v>
      </c>
      <c r="R2699" t="s">
        <v>8337</v>
      </c>
      <c r="S2699" s="11">
        <f t="shared" si="254"/>
        <v>42187.940081018518</v>
      </c>
      <c r="T2699" s="11">
        <f t="shared" si="255"/>
        <v>42218.916666666672</v>
      </c>
      <c r="U2699" t="str">
        <f t="shared" si="256"/>
        <v>2015</v>
      </c>
      <c r="V2699" t="str">
        <f t="shared" si="257"/>
        <v>July</v>
      </c>
    </row>
    <row r="2700" spans="1:22" ht="75" x14ac:dyDescent="0.2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8013</v>
      </c>
      <c r="O2700">
        <f t="shared" si="252"/>
        <v>0.33</v>
      </c>
      <c r="P2700">
        <f t="shared" si="253"/>
        <v>13.01</v>
      </c>
      <c r="Q2700" t="s">
        <v>8336</v>
      </c>
      <c r="R2700" t="s">
        <v>8337</v>
      </c>
      <c r="S2700" s="11">
        <f t="shared" si="254"/>
        <v>41787.898240740738</v>
      </c>
      <c r="T2700" s="11">
        <f t="shared" si="255"/>
        <v>41817.898240740738</v>
      </c>
      <c r="U2700" t="str">
        <f t="shared" si="256"/>
        <v>2014</v>
      </c>
      <c r="V2700" t="str">
        <f t="shared" si="257"/>
        <v>May</v>
      </c>
    </row>
    <row r="2701" spans="1:22" ht="60" x14ac:dyDescent="0.2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8013</v>
      </c>
      <c r="O2701">
        <f t="shared" si="252"/>
        <v>0</v>
      </c>
      <c r="P2701">
        <f t="shared" si="253"/>
        <v>0</v>
      </c>
      <c r="Q2701" t="s">
        <v>8336</v>
      </c>
      <c r="R2701" t="s">
        <v>8337</v>
      </c>
      <c r="S2701" s="11">
        <f t="shared" si="254"/>
        <v>41829.896562499998</v>
      </c>
      <c r="T2701" s="11">
        <f t="shared" si="255"/>
        <v>41859.896562499998</v>
      </c>
      <c r="U2701" t="str">
        <f t="shared" si="256"/>
        <v>2014</v>
      </c>
      <c r="V2701" t="str">
        <f t="shared" si="257"/>
        <v>July</v>
      </c>
    </row>
    <row r="2702" spans="1:22" ht="60" x14ac:dyDescent="0.2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8013</v>
      </c>
      <c r="O2702">
        <f t="shared" si="252"/>
        <v>0.7</v>
      </c>
      <c r="P2702">
        <f t="shared" si="253"/>
        <v>17.5</v>
      </c>
      <c r="Q2702" t="s">
        <v>8336</v>
      </c>
      <c r="R2702" t="s">
        <v>8337</v>
      </c>
      <c r="S2702" s="11">
        <f t="shared" si="254"/>
        <v>41870.87467592593</v>
      </c>
      <c r="T2702" s="11">
        <f t="shared" si="255"/>
        <v>41900.87467592593</v>
      </c>
      <c r="U2702" t="str">
        <f t="shared" si="256"/>
        <v>2014</v>
      </c>
      <c r="V2702" t="str">
        <f t="shared" si="257"/>
        <v>August</v>
      </c>
    </row>
    <row r="2703" spans="1:22" ht="75" x14ac:dyDescent="0.2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8032</v>
      </c>
      <c r="O2703">
        <f t="shared" si="252"/>
        <v>46.18</v>
      </c>
      <c r="P2703">
        <f t="shared" si="253"/>
        <v>34.130000000000003</v>
      </c>
      <c r="Q2703" t="s">
        <v>8317</v>
      </c>
      <c r="R2703" t="s">
        <v>8357</v>
      </c>
      <c r="S2703" s="11">
        <f t="shared" si="254"/>
        <v>42801.774699074071</v>
      </c>
      <c r="T2703" s="11">
        <f t="shared" si="255"/>
        <v>42832.733032407406</v>
      </c>
      <c r="U2703" t="str">
        <f t="shared" si="256"/>
        <v>2017</v>
      </c>
      <c r="V2703" t="str">
        <f t="shared" si="257"/>
        <v>March</v>
      </c>
    </row>
    <row r="2704" spans="1:22" ht="75" x14ac:dyDescent="0.2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8032</v>
      </c>
      <c r="O2704">
        <f t="shared" si="252"/>
        <v>34.409999999999997</v>
      </c>
      <c r="P2704">
        <f t="shared" si="253"/>
        <v>132.35</v>
      </c>
      <c r="Q2704" t="s">
        <v>8317</v>
      </c>
      <c r="R2704" t="s">
        <v>8357</v>
      </c>
      <c r="S2704" s="11">
        <f t="shared" si="254"/>
        <v>42800.801817129628</v>
      </c>
      <c r="T2704" s="11">
        <f t="shared" si="255"/>
        <v>42830.760150462964</v>
      </c>
      <c r="U2704" t="str">
        <f t="shared" si="256"/>
        <v>2017</v>
      </c>
      <c r="V2704" t="str">
        <f t="shared" si="257"/>
        <v>March</v>
      </c>
    </row>
    <row r="2705" spans="1:22" ht="60" x14ac:dyDescent="0.2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8032</v>
      </c>
      <c r="O2705">
        <f t="shared" si="252"/>
        <v>103.75</v>
      </c>
      <c r="P2705">
        <f t="shared" si="253"/>
        <v>922.22</v>
      </c>
      <c r="Q2705" t="s">
        <v>8317</v>
      </c>
      <c r="R2705" t="s">
        <v>8357</v>
      </c>
      <c r="S2705" s="11">
        <f t="shared" si="254"/>
        <v>42756.690162037034</v>
      </c>
      <c r="T2705" s="11">
        <f t="shared" si="255"/>
        <v>42816.648495370369</v>
      </c>
      <c r="U2705" t="str">
        <f t="shared" si="256"/>
        <v>2017</v>
      </c>
      <c r="V2705" t="str">
        <f t="shared" si="257"/>
        <v>January</v>
      </c>
    </row>
    <row r="2706" spans="1:22" ht="60" x14ac:dyDescent="0.2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8032</v>
      </c>
      <c r="O2706">
        <f t="shared" si="252"/>
        <v>6.03</v>
      </c>
      <c r="P2706">
        <f t="shared" si="253"/>
        <v>163.57</v>
      </c>
      <c r="Q2706" t="s">
        <v>8317</v>
      </c>
      <c r="R2706" t="s">
        <v>8357</v>
      </c>
      <c r="S2706" s="11">
        <f t="shared" si="254"/>
        <v>42787.862430555557</v>
      </c>
      <c r="T2706" s="11">
        <f t="shared" si="255"/>
        <v>42830.820763888885</v>
      </c>
      <c r="U2706" t="str">
        <f t="shared" si="256"/>
        <v>2017</v>
      </c>
      <c r="V2706" t="str">
        <f t="shared" si="257"/>
        <v>February</v>
      </c>
    </row>
    <row r="2707" spans="1:22" ht="45" x14ac:dyDescent="0.2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8032</v>
      </c>
      <c r="O2707">
        <f t="shared" si="252"/>
        <v>10.54</v>
      </c>
      <c r="P2707">
        <f t="shared" si="253"/>
        <v>217.38</v>
      </c>
      <c r="Q2707" t="s">
        <v>8317</v>
      </c>
      <c r="R2707" t="s">
        <v>8357</v>
      </c>
      <c r="S2707" s="11">
        <f t="shared" si="254"/>
        <v>42773.916180555556</v>
      </c>
      <c r="T2707" s="11">
        <f t="shared" si="255"/>
        <v>42818.874513888892</v>
      </c>
      <c r="U2707" t="str">
        <f t="shared" si="256"/>
        <v>2017</v>
      </c>
      <c r="V2707" t="str">
        <f t="shared" si="257"/>
        <v>February</v>
      </c>
    </row>
    <row r="2708" spans="1:22" ht="60" x14ac:dyDescent="0.2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8032</v>
      </c>
      <c r="O2708">
        <f t="shared" si="252"/>
        <v>112.3</v>
      </c>
      <c r="P2708">
        <f t="shared" si="253"/>
        <v>149.44</v>
      </c>
      <c r="Q2708" t="s">
        <v>8317</v>
      </c>
      <c r="R2708" t="s">
        <v>8357</v>
      </c>
      <c r="S2708" s="11">
        <f t="shared" si="254"/>
        <v>41899.294942129629</v>
      </c>
      <c r="T2708" s="11">
        <f t="shared" si="255"/>
        <v>41928.290972222225</v>
      </c>
      <c r="U2708" t="str">
        <f t="shared" si="256"/>
        <v>2014</v>
      </c>
      <c r="V2708" t="str">
        <f t="shared" si="257"/>
        <v>September</v>
      </c>
    </row>
    <row r="2709" spans="1:22" ht="75" x14ac:dyDescent="0.2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8032</v>
      </c>
      <c r="O2709">
        <f t="shared" si="252"/>
        <v>350.84</v>
      </c>
      <c r="P2709">
        <f t="shared" si="253"/>
        <v>71.239999999999995</v>
      </c>
      <c r="Q2709" t="s">
        <v>8317</v>
      </c>
      <c r="R2709" t="s">
        <v>8357</v>
      </c>
      <c r="S2709" s="11">
        <f t="shared" si="254"/>
        <v>41391.782905092594</v>
      </c>
      <c r="T2709" s="11">
        <f t="shared" si="255"/>
        <v>41421.290972222225</v>
      </c>
      <c r="U2709" t="str">
        <f t="shared" si="256"/>
        <v>2013</v>
      </c>
      <c r="V2709" t="str">
        <f t="shared" si="257"/>
        <v>April</v>
      </c>
    </row>
    <row r="2710" spans="1:22" ht="75" x14ac:dyDescent="0.2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8032</v>
      </c>
      <c r="O2710">
        <f t="shared" si="252"/>
        <v>233.22</v>
      </c>
      <c r="P2710">
        <f t="shared" si="253"/>
        <v>44.46</v>
      </c>
      <c r="Q2710" t="s">
        <v>8317</v>
      </c>
      <c r="R2710" t="s">
        <v>8357</v>
      </c>
      <c r="S2710" s="11">
        <f t="shared" si="254"/>
        <v>42512.698217592595</v>
      </c>
      <c r="T2710" s="11">
        <f t="shared" si="255"/>
        <v>42572.698217592595</v>
      </c>
      <c r="U2710" t="str">
        <f t="shared" si="256"/>
        <v>2016</v>
      </c>
      <c r="V2710" t="str">
        <f t="shared" si="257"/>
        <v>May</v>
      </c>
    </row>
    <row r="2711" spans="1:22" ht="75" x14ac:dyDescent="0.2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8032</v>
      </c>
      <c r="O2711">
        <f t="shared" si="252"/>
        <v>101.61</v>
      </c>
      <c r="P2711">
        <f t="shared" si="253"/>
        <v>164.94</v>
      </c>
      <c r="Q2711" t="s">
        <v>8317</v>
      </c>
      <c r="R2711" t="s">
        <v>8357</v>
      </c>
      <c r="S2711" s="11">
        <f t="shared" si="254"/>
        <v>42612.149780092594</v>
      </c>
      <c r="T2711" s="11">
        <f t="shared" si="255"/>
        <v>42647.165972222225</v>
      </c>
      <c r="U2711" t="str">
        <f t="shared" si="256"/>
        <v>2016</v>
      </c>
      <c r="V2711" t="str">
        <f t="shared" si="257"/>
        <v>August</v>
      </c>
    </row>
    <row r="2712" spans="1:22" ht="45" x14ac:dyDescent="0.2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8032</v>
      </c>
      <c r="O2712">
        <f t="shared" si="252"/>
        <v>153.9</v>
      </c>
      <c r="P2712">
        <f t="shared" si="253"/>
        <v>84.87</v>
      </c>
      <c r="Q2712" t="s">
        <v>8317</v>
      </c>
      <c r="R2712" t="s">
        <v>8357</v>
      </c>
      <c r="S2712" s="11">
        <f t="shared" si="254"/>
        <v>41828.229490740741</v>
      </c>
      <c r="T2712" s="11">
        <f t="shared" si="255"/>
        <v>41860.083333333336</v>
      </c>
      <c r="U2712" t="str">
        <f t="shared" si="256"/>
        <v>2014</v>
      </c>
      <c r="V2712" t="str">
        <f t="shared" si="257"/>
        <v>July</v>
      </c>
    </row>
    <row r="2713" spans="1:22" ht="75" x14ac:dyDescent="0.2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8032</v>
      </c>
      <c r="O2713">
        <f t="shared" si="252"/>
        <v>100.72</v>
      </c>
      <c r="P2713">
        <f t="shared" si="253"/>
        <v>53.95</v>
      </c>
      <c r="Q2713" t="s">
        <v>8317</v>
      </c>
      <c r="R2713" t="s">
        <v>8357</v>
      </c>
      <c r="S2713" s="11">
        <f t="shared" si="254"/>
        <v>41780.745254629634</v>
      </c>
      <c r="T2713" s="11">
        <f t="shared" si="255"/>
        <v>41810.917361111111</v>
      </c>
      <c r="U2713" t="str">
        <f t="shared" si="256"/>
        <v>2014</v>
      </c>
      <c r="V2713" t="str">
        <f t="shared" si="257"/>
        <v>May</v>
      </c>
    </row>
    <row r="2714" spans="1:22" ht="75" x14ac:dyDescent="0.2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8032</v>
      </c>
      <c r="O2714">
        <f t="shared" si="252"/>
        <v>131.38</v>
      </c>
      <c r="P2714">
        <f t="shared" si="253"/>
        <v>50.53</v>
      </c>
      <c r="Q2714" t="s">
        <v>8317</v>
      </c>
      <c r="R2714" t="s">
        <v>8357</v>
      </c>
      <c r="S2714" s="11">
        <f t="shared" si="254"/>
        <v>41432.062037037038</v>
      </c>
      <c r="T2714" s="11">
        <f t="shared" si="255"/>
        <v>41468.75</v>
      </c>
      <c r="U2714" t="str">
        <f t="shared" si="256"/>
        <v>2013</v>
      </c>
      <c r="V2714" t="str">
        <f t="shared" si="257"/>
        <v>June</v>
      </c>
    </row>
    <row r="2715" spans="1:22" ht="75" x14ac:dyDescent="0.2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8032</v>
      </c>
      <c r="O2715">
        <f t="shared" si="252"/>
        <v>102.24</v>
      </c>
      <c r="P2715">
        <f t="shared" si="253"/>
        <v>108</v>
      </c>
      <c r="Q2715" t="s">
        <v>8317</v>
      </c>
      <c r="R2715" t="s">
        <v>8357</v>
      </c>
      <c r="S2715" s="11">
        <f t="shared" si="254"/>
        <v>42322.653749999998</v>
      </c>
      <c r="T2715" s="11">
        <f t="shared" si="255"/>
        <v>42362.653749999998</v>
      </c>
      <c r="U2715" t="str">
        <f t="shared" si="256"/>
        <v>2015</v>
      </c>
      <c r="V2715" t="str">
        <f t="shared" si="257"/>
        <v>November</v>
      </c>
    </row>
    <row r="2716" spans="1:22" ht="45" x14ac:dyDescent="0.2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8032</v>
      </c>
      <c r="O2716">
        <f t="shared" si="252"/>
        <v>116.36</v>
      </c>
      <c r="P2716">
        <f t="shared" si="253"/>
        <v>95.37</v>
      </c>
      <c r="Q2716" t="s">
        <v>8317</v>
      </c>
      <c r="R2716" t="s">
        <v>8357</v>
      </c>
      <c r="S2716" s="11">
        <f t="shared" si="254"/>
        <v>42629.655046296291</v>
      </c>
      <c r="T2716" s="11">
        <f t="shared" si="255"/>
        <v>42657.958333333328</v>
      </c>
      <c r="U2716" t="str">
        <f t="shared" si="256"/>
        <v>2016</v>
      </c>
      <c r="V2716" t="str">
        <f t="shared" si="257"/>
        <v>September</v>
      </c>
    </row>
    <row r="2717" spans="1:22" ht="75" x14ac:dyDescent="0.2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8032</v>
      </c>
      <c r="O2717">
        <f t="shared" si="252"/>
        <v>264.62</v>
      </c>
      <c r="P2717">
        <f t="shared" si="253"/>
        <v>57.63</v>
      </c>
      <c r="Q2717" t="s">
        <v>8317</v>
      </c>
      <c r="R2717" t="s">
        <v>8357</v>
      </c>
      <c r="S2717" s="11">
        <f t="shared" si="254"/>
        <v>42387.398472222223</v>
      </c>
      <c r="T2717" s="11">
        <f t="shared" si="255"/>
        <v>42421.398472222223</v>
      </c>
      <c r="U2717" t="str">
        <f t="shared" si="256"/>
        <v>2016</v>
      </c>
      <c r="V2717" t="str">
        <f t="shared" si="257"/>
        <v>January</v>
      </c>
    </row>
    <row r="2718" spans="1:22" ht="90" x14ac:dyDescent="0.2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8032</v>
      </c>
      <c r="O2718">
        <f t="shared" si="252"/>
        <v>119.98</v>
      </c>
      <c r="P2718">
        <f t="shared" si="253"/>
        <v>64.16</v>
      </c>
      <c r="Q2718" t="s">
        <v>8317</v>
      </c>
      <c r="R2718" t="s">
        <v>8357</v>
      </c>
      <c r="S2718" s="11">
        <f t="shared" si="254"/>
        <v>42255.333252314813</v>
      </c>
      <c r="T2718" s="11">
        <f t="shared" si="255"/>
        <v>42285.333252314813</v>
      </c>
      <c r="U2718" t="str">
        <f t="shared" si="256"/>
        <v>2015</v>
      </c>
      <c r="V2718" t="str">
        <f t="shared" si="257"/>
        <v>September</v>
      </c>
    </row>
    <row r="2719" spans="1:22" ht="75" x14ac:dyDescent="0.2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8032</v>
      </c>
      <c r="O2719">
        <f t="shared" si="252"/>
        <v>120.1</v>
      </c>
      <c r="P2719">
        <f t="shared" si="253"/>
        <v>92.39</v>
      </c>
      <c r="Q2719" t="s">
        <v>8317</v>
      </c>
      <c r="R2719" t="s">
        <v>8357</v>
      </c>
      <c r="S2719" s="11">
        <f t="shared" si="254"/>
        <v>41934.914918981485</v>
      </c>
      <c r="T2719" s="11">
        <f t="shared" si="255"/>
        <v>41979.956585648149</v>
      </c>
      <c r="U2719" t="str">
        <f t="shared" si="256"/>
        <v>2014</v>
      </c>
      <c r="V2719" t="str">
        <f t="shared" si="257"/>
        <v>October</v>
      </c>
    </row>
    <row r="2720" spans="1:22" ht="60" x14ac:dyDescent="0.2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8032</v>
      </c>
      <c r="O2720">
        <f t="shared" si="252"/>
        <v>103.58</v>
      </c>
      <c r="P2720">
        <f t="shared" si="253"/>
        <v>125.98</v>
      </c>
      <c r="Q2720" t="s">
        <v>8317</v>
      </c>
      <c r="R2720" t="s">
        <v>8357</v>
      </c>
      <c r="S2720" s="11">
        <f t="shared" si="254"/>
        <v>42465.596585648149</v>
      </c>
      <c r="T2720" s="11">
        <f t="shared" si="255"/>
        <v>42493.958333333328</v>
      </c>
      <c r="U2720" t="str">
        <f t="shared" si="256"/>
        <v>2016</v>
      </c>
      <c r="V2720" t="str">
        <f t="shared" si="257"/>
        <v>April</v>
      </c>
    </row>
    <row r="2721" spans="1:22" ht="75" x14ac:dyDescent="0.2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8032</v>
      </c>
      <c r="O2721">
        <f t="shared" si="252"/>
        <v>108.83</v>
      </c>
      <c r="P2721">
        <f t="shared" si="253"/>
        <v>94.64</v>
      </c>
      <c r="Q2721" t="s">
        <v>8317</v>
      </c>
      <c r="R2721" t="s">
        <v>8357</v>
      </c>
      <c r="S2721" s="11">
        <f t="shared" si="254"/>
        <v>42418.031180555554</v>
      </c>
      <c r="T2721" s="11">
        <f t="shared" si="255"/>
        <v>42477.989513888882</v>
      </c>
      <c r="U2721" t="str">
        <f t="shared" si="256"/>
        <v>2016</v>
      </c>
      <c r="V2721" t="str">
        <f t="shared" si="257"/>
        <v>February</v>
      </c>
    </row>
    <row r="2722" spans="1:22" ht="60" x14ac:dyDescent="0.2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8032</v>
      </c>
      <c r="O2722">
        <f t="shared" si="252"/>
        <v>118.12</v>
      </c>
      <c r="P2722">
        <f t="shared" si="253"/>
        <v>170.7</v>
      </c>
      <c r="Q2722" t="s">
        <v>8317</v>
      </c>
      <c r="R2722" t="s">
        <v>8357</v>
      </c>
      <c r="S2722" s="11">
        <f t="shared" si="254"/>
        <v>42655.465891203698</v>
      </c>
      <c r="T2722" s="11">
        <f t="shared" si="255"/>
        <v>42685.507557870369</v>
      </c>
      <c r="U2722" t="str">
        <f t="shared" si="256"/>
        <v>2016</v>
      </c>
      <c r="V2722" t="str">
        <f t="shared" si="257"/>
        <v>October</v>
      </c>
    </row>
    <row r="2723" spans="1:22" ht="75" x14ac:dyDescent="0.2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8024</v>
      </c>
      <c r="O2723">
        <f t="shared" si="252"/>
        <v>1462</v>
      </c>
      <c r="P2723">
        <f t="shared" si="253"/>
        <v>40.76</v>
      </c>
      <c r="Q2723" t="s">
        <v>8319</v>
      </c>
      <c r="R2723" t="s">
        <v>8349</v>
      </c>
      <c r="S2723" s="11">
        <f t="shared" si="254"/>
        <v>41493.543958333335</v>
      </c>
      <c r="T2723" s="11">
        <f t="shared" si="255"/>
        <v>41523.791666666664</v>
      </c>
      <c r="U2723" t="str">
        <f t="shared" si="256"/>
        <v>2013</v>
      </c>
      <c r="V2723" t="str">
        <f t="shared" si="257"/>
        <v>August</v>
      </c>
    </row>
    <row r="2724" spans="1:22" ht="75" x14ac:dyDescent="0.2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8024</v>
      </c>
      <c r="O2724">
        <f t="shared" si="252"/>
        <v>252.54</v>
      </c>
      <c r="P2724">
        <f t="shared" si="253"/>
        <v>68.25</v>
      </c>
      <c r="Q2724" t="s">
        <v>8319</v>
      </c>
      <c r="R2724" t="s">
        <v>8349</v>
      </c>
      <c r="S2724" s="11">
        <f t="shared" si="254"/>
        <v>42704.857094907406</v>
      </c>
      <c r="T2724" s="11">
        <f t="shared" si="255"/>
        <v>42764.857094907406</v>
      </c>
      <c r="U2724" t="str">
        <f t="shared" si="256"/>
        <v>2016</v>
      </c>
      <c r="V2724" t="str">
        <f t="shared" si="257"/>
        <v>November</v>
      </c>
    </row>
    <row r="2725" spans="1:22" ht="75" x14ac:dyDescent="0.2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8024</v>
      </c>
      <c r="O2725">
        <f t="shared" si="252"/>
        <v>140.05000000000001</v>
      </c>
      <c r="P2725">
        <f t="shared" si="253"/>
        <v>95.49</v>
      </c>
      <c r="Q2725" t="s">
        <v>8319</v>
      </c>
      <c r="R2725" t="s">
        <v>8349</v>
      </c>
      <c r="S2725" s="11">
        <f t="shared" si="254"/>
        <v>41944.83898148148</v>
      </c>
      <c r="T2725" s="11">
        <f t="shared" si="255"/>
        <v>42004.880648148144</v>
      </c>
      <c r="U2725" t="str">
        <f t="shared" si="256"/>
        <v>2014</v>
      </c>
      <c r="V2725" t="str">
        <f t="shared" si="257"/>
        <v>November</v>
      </c>
    </row>
    <row r="2726" spans="1:22" ht="75" x14ac:dyDescent="0.2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8024</v>
      </c>
      <c r="O2726">
        <f t="shared" si="252"/>
        <v>296.88</v>
      </c>
      <c r="P2726">
        <f t="shared" si="253"/>
        <v>7.19</v>
      </c>
      <c r="Q2726" t="s">
        <v>8319</v>
      </c>
      <c r="R2726" t="s">
        <v>8349</v>
      </c>
      <c r="S2726" s="11">
        <f t="shared" si="254"/>
        <v>42199.32707175926</v>
      </c>
      <c r="T2726" s="11">
        <f t="shared" si="255"/>
        <v>42231.32707175926</v>
      </c>
      <c r="U2726" t="str">
        <f t="shared" si="256"/>
        <v>2015</v>
      </c>
      <c r="V2726" t="str">
        <f t="shared" si="257"/>
        <v>July</v>
      </c>
    </row>
    <row r="2727" spans="1:22" ht="60" x14ac:dyDescent="0.2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8024</v>
      </c>
      <c r="O2727">
        <f t="shared" si="252"/>
        <v>144.54</v>
      </c>
      <c r="P2727">
        <f t="shared" si="253"/>
        <v>511.65</v>
      </c>
      <c r="Q2727" t="s">
        <v>8319</v>
      </c>
      <c r="R2727" t="s">
        <v>8349</v>
      </c>
      <c r="S2727" s="11">
        <f t="shared" si="254"/>
        <v>42745.744618055556</v>
      </c>
      <c r="T2727" s="11">
        <f t="shared" si="255"/>
        <v>42795.744618055556</v>
      </c>
      <c r="U2727" t="str">
        <f t="shared" si="256"/>
        <v>2017</v>
      </c>
      <c r="V2727" t="str">
        <f t="shared" si="257"/>
        <v>January</v>
      </c>
    </row>
    <row r="2728" spans="1:22" ht="45" x14ac:dyDescent="0.2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8024</v>
      </c>
      <c r="O2728">
        <f t="shared" si="252"/>
        <v>105.75</v>
      </c>
      <c r="P2728">
        <f t="shared" si="253"/>
        <v>261.75</v>
      </c>
      <c r="Q2728" t="s">
        <v>8319</v>
      </c>
      <c r="R2728" t="s">
        <v>8349</v>
      </c>
      <c r="S2728" s="11">
        <f t="shared" si="254"/>
        <v>42452.579988425925</v>
      </c>
      <c r="T2728" s="11">
        <f t="shared" si="255"/>
        <v>42482.579988425925</v>
      </c>
      <c r="U2728" t="str">
        <f t="shared" si="256"/>
        <v>2016</v>
      </c>
      <c r="V2728" t="str">
        <f t="shared" si="257"/>
        <v>March</v>
      </c>
    </row>
    <row r="2729" spans="1:22" ht="60" x14ac:dyDescent="0.2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8024</v>
      </c>
      <c r="O2729">
        <f t="shared" si="252"/>
        <v>493.21</v>
      </c>
      <c r="P2729">
        <f t="shared" si="253"/>
        <v>69.760000000000005</v>
      </c>
      <c r="Q2729" t="s">
        <v>8319</v>
      </c>
      <c r="R2729" t="s">
        <v>8349</v>
      </c>
      <c r="S2729" s="11">
        <f t="shared" si="254"/>
        <v>42198.676655092597</v>
      </c>
      <c r="T2729" s="11">
        <f t="shared" si="255"/>
        <v>42223.676655092597</v>
      </c>
      <c r="U2729" t="str">
        <f t="shared" si="256"/>
        <v>2015</v>
      </c>
      <c r="V2729" t="str">
        <f t="shared" si="257"/>
        <v>July</v>
      </c>
    </row>
    <row r="2730" spans="1:22" ht="60" x14ac:dyDescent="0.2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8024</v>
      </c>
      <c r="O2730">
        <f t="shared" si="252"/>
        <v>201.83</v>
      </c>
      <c r="P2730">
        <f t="shared" si="253"/>
        <v>77.23</v>
      </c>
      <c r="Q2730" t="s">
        <v>8319</v>
      </c>
      <c r="R2730" t="s">
        <v>8349</v>
      </c>
      <c r="S2730" s="11">
        <f t="shared" si="254"/>
        <v>42333.59993055556</v>
      </c>
      <c r="T2730" s="11">
        <f t="shared" si="255"/>
        <v>42368.59993055556</v>
      </c>
      <c r="U2730" t="str">
        <f t="shared" si="256"/>
        <v>2015</v>
      </c>
      <c r="V2730" t="str">
        <f t="shared" si="257"/>
        <v>November</v>
      </c>
    </row>
    <row r="2731" spans="1:22" ht="60" x14ac:dyDescent="0.2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8024</v>
      </c>
      <c r="O2731">
        <f t="shared" si="252"/>
        <v>104.44</v>
      </c>
      <c r="P2731">
        <f t="shared" si="253"/>
        <v>340.57</v>
      </c>
      <c r="Q2731" t="s">
        <v>8319</v>
      </c>
      <c r="R2731" t="s">
        <v>8349</v>
      </c>
      <c r="S2731" s="11">
        <f t="shared" si="254"/>
        <v>42095.240706018521</v>
      </c>
      <c r="T2731" s="11">
        <f t="shared" si="255"/>
        <v>42125.240706018521</v>
      </c>
      <c r="U2731" t="str">
        <f t="shared" si="256"/>
        <v>2015</v>
      </c>
      <c r="V2731" t="str">
        <f t="shared" si="257"/>
        <v>April</v>
      </c>
    </row>
    <row r="2732" spans="1:22" ht="60" x14ac:dyDescent="0.2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8024</v>
      </c>
      <c r="O2732">
        <f t="shared" si="252"/>
        <v>170.29</v>
      </c>
      <c r="P2732">
        <f t="shared" si="253"/>
        <v>67.42</v>
      </c>
      <c r="Q2732" t="s">
        <v>8319</v>
      </c>
      <c r="R2732" t="s">
        <v>8349</v>
      </c>
      <c r="S2732" s="11">
        <f t="shared" si="254"/>
        <v>41351.541377314818</v>
      </c>
      <c r="T2732" s="11">
        <f t="shared" si="255"/>
        <v>41386.541377314818</v>
      </c>
      <c r="U2732" t="str">
        <f t="shared" si="256"/>
        <v>2013</v>
      </c>
      <c r="V2732" t="str">
        <f t="shared" si="257"/>
        <v>March</v>
      </c>
    </row>
    <row r="2733" spans="1:22" ht="75" x14ac:dyDescent="0.2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8024</v>
      </c>
      <c r="O2733">
        <f t="shared" si="252"/>
        <v>104.3</v>
      </c>
      <c r="P2733">
        <f t="shared" si="253"/>
        <v>845.7</v>
      </c>
      <c r="Q2733" t="s">
        <v>8319</v>
      </c>
      <c r="R2733" t="s">
        <v>8349</v>
      </c>
      <c r="S2733" s="11">
        <f t="shared" si="254"/>
        <v>41872.525717592594</v>
      </c>
      <c r="T2733" s="11">
        <f t="shared" si="255"/>
        <v>41930.166666666664</v>
      </c>
      <c r="U2733" t="str">
        <f t="shared" si="256"/>
        <v>2014</v>
      </c>
      <c r="V2733" t="str">
        <f t="shared" si="257"/>
        <v>August</v>
      </c>
    </row>
    <row r="2734" spans="1:22" ht="75" x14ac:dyDescent="0.2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8024</v>
      </c>
      <c r="O2734">
        <f t="shared" si="252"/>
        <v>118.25</v>
      </c>
      <c r="P2734">
        <f t="shared" si="253"/>
        <v>97.19</v>
      </c>
      <c r="Q2734" t="s">
        <v>8319</v>
      </c>
      <c r="R2734" t="s">
        <v>8349</v>
      </c>
      <c r="S2734" s="11">
        <f t="shared" si="254"/>
        <v>41389.808194444442</v>
      </c>
      <c r="T2734" s="11">
        <f t="shared" si="255"/>
        <v>41422</v>
      </c>
      <c r="U2734" t="str">
        <f t="shared" si="256"/>
        <v>2013</v>
      </c>
      <c r="V2734" t="str">
        <f t="shared" si="257"/>
        <v>April</v>
      </c>
    </row>
    <row r="2735" spans="1:22" ht="75" x14ac:dyDescent="0.2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8024</v>
      </c>
      <c r="O2735">
        <f t="shared" si="252"/>
        <v>107.54</v>
      </c>
      <c r="P2735">
        <f t="shared" si="253"/>
        <v>451.84</v>
      </c>
      <c r="Q2735" t="s">
        <v>8319</v>
      </c>
      <c r="R2735" t="s">
        <v>8349</v>
      </c>
      <c r="S2735" s="11">
        <f t="shared" si="254"/>
        <v>42044.272847222222</v>
      </c>
      <c r="T2735" s="11">
        <f t="shared" si="255"/>
        <v>42104.231180555551</v>
      </c>
      <c r="U2735" t="str">
        <f t="shared" si="256"/>
        <v>2015</v>
      </c>
      <c r="V2735" t="str">
        <f t="shared" si="257"/>
        <v>February</v>
      </c>
    </row>
    <row r="2736" spans="1:22" ht="75" x14ac:dyDescent="0.2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8024</v>
      </c>
      <c r="O2736">
        <f t="shared" si="252"/>
        <v>2260300</v>
      </c>
      <c r="P2736">
        <f t="shared" si="253"/>
        <v>138.66999999999999</v>
      </c>
      <c r="Q2736" t="s">
        <v>8319</v>
      </c>
      <c r="R2736" t="s">
        <v>8349</v>
      </c>
      <c r="S2736" s="11">
        <f t="shared" si="254"/>
        <v>42626.668888888889</v>
      </c>
      <c r="T2736" s="11">
        <f t="shared" si="255"/>
        <v>42656.915972222225</v>
      </c>
      <c r="U2736" t="str">
        <f t="shared" si="256"/>
        <v>2016</v>
      </c>
      <c r="V2736" t="str">
        <f t="shared" si="257"/>
        <v>September</v>
      </c>
    </row>
    <row r="2737" spans="1:22" ht="75" x14ac:dyDescent="0.2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8024</v>
      </c>
      <c r="O2737">
        <f t="shared" si="252"/>
        <v>978.13</v>
      </c>
      <c r="P2737">
        <f t="shared" si="253"/>
        <v>21.64</v>
      </c>
      <c r="Q2737" t="s">
        <v>8319</v>
      </c>
      <c r="R2737" t="s">
        <v>8349</v>
      </c>
      <c r="S2737" s="11">
        <f t="shared" si="254"/>
        <v>41316.120949074073</v>
      </c>
      <c r="T2737" s="11">
        <f t="shared" si="255"/>
        <v>41346.833333333336</v>
      </c>
      <c r="U2737" t="str">
        <f t="shared" si="256"/>
        <v>2013</v>
      </c>
      <c r="V2737" t="str">
        <f t="shared" si="257"/>
        <v>February</v>
      </c>
    </row>
    <row r="2738" spans="1:22" ht="90" x14ac:dyDescent="0.2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8024</v>
      </c>
      <c r="O2738">
        <f t="shared" si="252"/>
        <v>122.9</v>
      </c>
      <c r="P2738">
        <f t="shared" si="253"/>
        <v>169.52</v>
      </c>
      <c r="Q2738" t="s">
        <v>8319</v>
      </c>
      <c r="R2738" t="s">
        <v>8349</v>
      </c>
      <c r="S2738" s="11">
        <f t="shared" si="254"/>
        <v>41722.666354166664</v>
      </c>
      <c r="T2738" s="11">
        <f t="shared" si="255"/>
        <v>41752.666354166664</v>
      </c>
      <c r="U2738" t="str">
        <f t="shared" si="256"/>
        <v>2014</v>
      </c>
      <c r="V2738" t="str">
        <f t="shared" si="257"/>
        <v>March</v>
      </c>
    </row>
    <row r="2739" spans="1:22" ht="75" x14ac:dyDescent="0.2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8024</v>
      </c>
      <c r="O2739">
        <f t="shared" si="252"/>
        <v>246.06</v>
      </c>
      <c r="P2739">
        <f t="shared" si="253"/>
        <v>161.88</v>
      </c>
      <c r="Q2739" t="s">
        <v>8319</v>
      </c>
      <c r="R2739" t="s">
        <v>8349</v>
      </c>
      <c r="S2739" s="11">
        <f t="shared" si="254"/>
        <v>41611.917673611111</v>
      </c>
      <c r="T2739" s="11">
        <f t="shared" si="255"/>
        <v>41654.791666666664</v>
      </c>
      <c r="U2739" t="str">
        <f t="shared" si="256"/>
        <v>2013</v>
      </c>
      <c r="V2739" t="str">
        <f t="shared" si="257"/>
        <v>December</v>
      </c>
    </row>
    <row r="2740" spans="1:22" ht="90" x14ac:dyDescent="0.2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8024</v>
      </c>
      <c r="O2740">
        <f t="shared" si="252"/>
        <v>147.94</v>
      </c>
      <c r="P2740">
        <f t="shared" si="253"/>
        <v>493.13</v>
      </c>
      <c r="Q2740" t="s">
        <v>8319</v>
      </c>
      <c r="R2740" t="s">
        <v>8349</v>
      </c>
      <c r="S2740" s="11">
        <f t="shared" si="254"/>
        <v>42620.143564814818</v>
      </c>
      <c r="T2740" s="11">
        <f t="shared" si="255"/>
        <v>42680.143564814818</v>
      </c>
      <c r="U2740" t="str">
        <f t="shared" si="256"/>
        <v>2016</v>
      </c>
      <c r="V2740" t="str">
        <f t="shared" si="257"/>
        <v>September</v>
      </c>
    </row>
    <row r="2741" spans="1:22" ht="75" x14ac:dyDescent="0.2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8024</v>
      </c>
      <c r="O2741">
        <f t="shared" si="252"/>
        <v>384.09</v>
      </c>
      <c r="P2741">
        <f t="shared" si="253"/>
        <v>22.12</v>
      </c>
      <c r="Q2741" t="s">
        <v>8319</v>
      </c>
      <c r="R2741" t="s">
        <v>8349</v>
      </c>
      <c r="S2741" s="11">
        <f t="shared" si="254"/>
        <v>41719.887928240743</v>
      </c>
      <c r="T2741" s="11">
        <f t="shared" si="255"/>
        <v>41764.887928240743</v>
      </c>
      <c r="U2741" t="str">
        <f t="shared" si="256"/>
        <v>2014</v>
      </c>
      <c r="V2741" t="str">
        <f t="shared" si="257"/>
        <v>March</v>
      </c>
    </row>
    <row r="2742" spans="1:22" ht="60" x14ac:dyDescent="0.2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8024</v>
      </c>
      <c r="O2742">
        <f t="shared" si="252"/>
        <v>103.33</v>
      </c>
      <c r="P2742">
        <f t="shared" si="253"/>
        <v>18.239999999999998</v>
      </c>
      <c r="Q2742" t="s">
        <v>8319</v>
      </c>
      <c r="R2742" t="s">
        <v>8349</v>
      </c>
      <c r="S2742" s="11">
        <f t="shared" si="254"/>
        <v>42045.031851851847</v>
      </c>
      <c r="T2742" s="11">
        <f t="shared" si="255"/>
        <v>42074.99018518519</v>
      </c>
      <c r="U2742" t="str">
        <f t="shared" si="256"/>
        <v>2015</v>
      </c>
      <c r="V2742" t="str">
        <f t="shared" si="257"/>
        <v>February</v>
      </c>
    </row>
    <row r="2743" spans="1:22" ht="45" x14ac:dyDescent="0.2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8033</v>
      </c>
      <c r="O2743">
        <f t="shared" si="252"/>
        <v>0.44</v>
      </c>
      <c r="P2743">
        <f t="shared" si="253"/>
        <v>8.75</v>
      </c>
      <c r="Q2743" t="s">
        <v>8322</v>
      </c>
      <c r="R2743" t="s">
        <v>8358</v>
      </c>
      <c r="S2743" s="11">
        <f t="shared" si="254"/>
        <v>41911.657430555555</v>
      </c>
      <c r="T2743" s="11">
        <f t="shared" si="255"/>
        <v>41932.088194444441</v>
      </c>
      <c r="U2743" t="str">
        <f t="shared" si="256"/>
        <v>2014</v>
      </c>
      <c r="V2743" t="str">
        <f t="shared" si="257"/>
        <v>September</v>
      </c>
    </row>
    <row r="2744" spans="1:22" ht="60" x14ac:dyDescent="0.2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8033</v>
      </c>
      <c r="O2744">
        <f t="shared" si="252"/>
        <v>29.24</v>
      </c>
      <c r="P2744">
        <f t="shared" si="253"/>
        <v>40.61</v>
      </c>
      <c r="Q2744" t="s">
        <v>8322</v>
      </c>
      <c r="R2744" t="s">
        <v>8358</v>
      </c>
      <c r="S2744" s="11">
        <f t="shared" si="254"/>
        <v>41030.719756944447</v>
      </c>
      <c r="T2744" s="11">
        <f t="shared" si="255"/>
        <v>41044.719756944447</v>
      </c>
      <c r="U2744" t="str">
        <f t="shared" si="256"/>
        <v>2012</v>
      </c>
      <c r="V2744" t="str">
        <f t="shared" si="257"/>
        <v>May</v>
      </c>
    </row>
    <row r="2745" spans="1:22" ht="75" x14ac:dyDescent="0.2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8033</v>
      </c>
      <c r="O2745">
        <f t="shared" si="252"/>
        <v>0</v>
      </c>
      <c r="P2745">
        <f t="shared" si="253"/>
        <v>0</v>
      </c>
      <c r="Q2745" t="s">
        <v>8322</v>
      </c>
      <c r="R2745" t="s">
        <v>8358</v>
      </c>
      <c r="S2745" s="11">
        <f t="shared" si="254"/>
        <v>42632.328784722224</v>
      </c>
      <c r="T2745" s="11">
        <f t="shared" si="255"/>
        <v>42662.328784722224</v>
      </c>
      <c r="U2745" t="str">
        <f t="shared" si="256"/>
        <v>2016</v>
      </c>
      <c r="V2745" t="str">
        <f t="shared" si="257"/>
        <v>September</v>
      </c>
    </row>
    <row r="2746" spans="1:22" ht="75" x14ac:dyDescent="0.2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8033</v>
      </c>
      <c r="O2746">
        <f t="shared" si="252"/>
        <v>5.22</v>
      </c>
      <c r="P2746">
        <f t="shared" si="253"/>
        <v>37.950000000000003</v>
      </c>
      <c r="Q2746" t="s">
        <v>8322</v>
      </c>
      <c r="R2746" t="s">
        <v>8358</v>
      </c>
      <c r="S2746" s="11">
        <f t="shared" si="254"/>
        <v>40938.062476851854</v>
      </c>
      <c r="T2746" s="11">
        <f t="shared" si="255"/>
        <v>40968.062476851854</v>
      </c>
      <c r="U2746" t="str">
        <f t="shared" si="256"/>
        <v>2012</v>
      </c>
      <c r="V2746" t="str">
        <f t="shared" si="257"/>
        <v>January</v>
      </c>
    </row>
    <row r="2747" spans="1:22" ht="75" x14ac:dyDescent="0.2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8033</v>
      </c>
      <c r="O2747">
        <f t="shared" si="252"/>
        <v>21.89</v>
      </c>
      <c r="P2747">
        <f t="shared" si="253"/>
        <v>35.729999999999997</v>
      </c>
      <c r="Q2747" t="s">
        <v>8322</v>
      </c>
      <c r="R2747" t="s">
        <v>8358</v>
      </c>
      <c r="S2747" s="11">
        <f t="shared" si="254"/>
        <v>41044.988055555557</v>
      </c>
      <c r="T2747" s="11">
        <f t="shared" si="255"/>
        <v>41104.988055555557</v>
      </c>
      <c r="U2747" t="str">
        <f t="shared" si="256"/>
        <v>2012</v>
      </c>
      <c r="V2747" t="str">
        <f t="shared" si="257"/>
        <v>May</v>
      </c>
    </row>
    <row r="2748" spans="1:22" ht="75" x14ac:dyDescent="0.2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8033</v>
      </c>
      <c r="O2748">
        <f t="shared" si="252"/>
        <v>26.7</v>
      </c>
      <c r="P2748">
        <f t="shared" si="253"/>
        <v>42.16</v>
      </c>
      <c r="Q2748" t="s">
        <v>8322</v>
      </c>
      <c r="R2748" t="s">
        <v>8358</v>
      </c>
      <c r="S2748" s="11">
        <f t="shared" si="254"/>
        <v>41850.781377314815</v>
      </c>
      <c r="T2748" s="11">
        <f t="shared" si="255"/>
        <v>41880.781377314815</v>
      </c>
      <c r="U2748" t="str">
        <f t="shared" si="256"/>
        <v>2014</v>
      </c>
      <c r="V2748" t="str">
        <f t="shared" si="257"/>
        <v>July</v>
      </c>
    </row>
    <row r="2749" spans="1:22" ht="75" x14ac:dyDescent="0.2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8033</v>
      </c>
      <c r="O2749">
        <f t="shared" si="252"/>
        <v>28</v>
      </c>
      <c r="P2749">
        <f t="shared" si="253"/>
        <v>35</v>
      </c>
      <c r="Q2749" t="s">
        <v>8322</v>
      </c>
      <c r="R2749" t="s">
        <v>8358</v>
      </c>
      <c r="S2749" s="11">
        <f t="shared" si="254"/>
        <v>41044.64811342593</v>
      </c>
      <c r="T2749" s="11">
        <f t="shared" si="255"/>
        <v>41076.131944444445</v>
      </c>
      <c r="U2749" t="str">
        <f t="shared" si="256"/>
        <v>2012</v>
      </c>
      <c r="V2749" t="str">
        <f t="shared" si="257"/>
        <v>May</v>
      </c>
    </row>
    <row r="2750" spans="1:22" ht="60" x14ac:dyDescent="0.2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8033</v>
      </c>
      <c r="O2750">
        <f t="shared" si="252"/>
        <v>1.06</v>
      </c>
      <c r="P2750">
        <f t="shared" si="253"/>
        <v>13.25</v>
      </c>
      <c r="Q2750" t="s">
        <v>8322</v>
      </c>
      <c r="R2750" t="s">
        <v>8358</v>
      </c>
      <c r="S2750" s="11">
        <f t="shared" si="254"/>
        <v>42585.7106712963</v>
      </c>
      <c r="T2750" s="11">
        <f t="shared" si="255"/>
        <v>42615.7106712963</v>
      </c>
      <c r="U2750" t="str">
        <f t="shared" si="256"/>
        <v>2016</v>
      </c>
      <c r="V2750" t="str">
        <f t="shared" si="257"/>
        <v>August</v>
      </c>
    </row>
    <row r="2751" spans="1:22" ht="75" x14ac:dyDescent="0.2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8033</v>
      </c>
      <c r="O2751">
        <f t="shared" si="252"/>
        <v>1.1000000000000001</v>
      </c>
      <c r="P2751">
        <f t="shared" si="253"/>
        <v>55</v>
      </c>
      <c r="Q2751" t="s">
        <v>8322</v>
      </c>
      <c r="R2751" t="s">
        <v>8358</v>
      </c>
      <c r="S2751" s="11">
        <f t="shared" si="254"/>
        <v>42068.799039351856</v>
      </c>
      <c r="T2751" s="11">
        <f t="shared" si="255"/>
        <v>42098.757372685184</v>
      </c>
      <c r="U2751" t="str">
        <f t="shared" si="256"/>
        <v>2015</v>
      </c>
      <c r="V2751" t="str">
        <f t="shared" si="257"/>
        <v>March</v>
      </c>
    </row>
    <row r="2752" spans="1:22" ht="60" x14ac:dyDescent="0.2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8033</v>
      </c>
      <c r="O2752">
        <f t="shared" si="252"/>
        <v>0</v>
      </c>
      <c r="P2752">
        <f t="shared" si="253"/>
        <v>0</v>
      </c>
      <c r="Q2752" t="s">
        <v>8322</v>
      </c>
      <c r="R2752" t="s">
        <v>8358</v>
      </c>
      <c r="S2752" s="11">
        <f t="shared" si="254"/>
        <v>41078.899826388886</v>
      </c>
      <c r="T2752" s="11">
        <f t="shared" si="255"/>
        <v>41090.833333333336</v>
      </c>
      <c r="U2752" t="str">
        <f t="shared" si="256"/>
        <v>2012</v>
      </c>
      <c r="V2752" t="str">
        <f t="shared" si="257"/>
        <v>June</v>
      </c>
    </row>
    <row r="2753" spans="1:22" ht="75" x14ac:dyDescent="0.2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8033</v>
      </c>
      <c r="O2753">
        <f t="shared" si="252"/>
        <v>0</v>
      </c>
      <c r="P2753">
        <f t="shared" si="253"/>
        <v>0</v>
      </c>
      <c r="Q2753" t="s">
        <v>8322</v>
      </c>
      <c r="R2753" t="s">
        <v>8358</v>
      </c>
      <c r="S2753" s="11">
        <f t="shared" si="254"/>
        <v>41747.887060185189</v>
      </c>
      <c r="T2753" s="11">
        <f t="shared" si="255"/>
        <v>41807.887060185189</v>
      </c>
      <c r="U2753" t="str">
        <f t="shared" si="256"/>
        <v>2014</v>
      </c>
      <c r="V2753" t="str">
        <f t="shared" si="257"/>
        <v>April</v>
      </c>
    </row>
    <row r="2754" spans="1:22" ht="75" x14ac:dyDescent="0.2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8033</v>
      </c>
      <c r="O2754">
        <f t="shared" si="252"/>
        <v>11.46</v>
      </c>
      <c r="P2754">
        <f t="shared" si="253"/>
        <v>39.29</v>
      </c>
      <c r="Q2754" t="s">
        <v>8322</v>
      </c>
      <c r="R2754" t="s">
        <v>8358</v>
      </c>
      <c r="S2754" s="11">
        <f t="shared" si="254"/>
        <v>40855.765092592592</v>
      </c>
      <c r="T2754" s="11">
        <f t="shared" si="255"/>
        <v>40895.765092592592</v>
      </c>
      <c r="U2754" t="str">
        <f t="shared" si="256"/>
        <v>2011</v>
      </c>
      <c r="V2754" t="str">
        <f t="shared" si="257"/>
        <v>November</v>
      </c>
    </row>
    <row r="2755" spans="1:22" ht="60" x14ac:dyDescent="0.2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8033</v>
      </c>
      <c r="O2755">
        <f t="shared" ref="O2755:O2818" si="258">ROUND((E2755/D2755)*100,2)</f>
        <v>19</v>
      </c>
      <c r="P2755">
        <f t="shared" ref="P2755:P2818" si="259">IF(L2755&gt;0,ROUND(E2755/L2755,2),0)</f>
        <v>47.5</v>
      </c>
      <c r="Q2755" t="s">
        <v>8322</v>
      </c>
      <c r="R2755" t="s">
        <v>8358</v>
      </c>
      <c r="S2755" s="11">
        <f t="shared" ref="S2755:S2818" si="260">(((J2755/60)/60)/24)+DATE(1970,1,1)</f>
        <v>41117.900729166664</v>
      </c>
      <c r="T2755" s="11">
        <f t="shared" ref="T2755:T2818" si="261">(((I2755/60)/60)/24)+DATE(1970,1,1)</f>
        <v>41147.900729166664</v>
      </c>
      <c r="U2755" t="str">
        <f t="shared" ref="U2755:U2818" si="262">TEXT(S2755,"yyyy")</f>
        <v>2012</v>
      </c>
      <c r="V2755" t="str">
        <f t="shared" ref="V2755:V2818" si="263">TEXT(S2755,"mmmm")</f>
        <v>July</v>
      </c>
    </row>
    <row r="2756" spans="1:22" ht="75" x14ac:dyDescent="0.2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8033</v>
      </c>
      <c r="O2756">
        <f t="shared" si="258"/>
        <v>0</v>
      </c>
      <c r="P2756">
        <f t="shared" si="259"/>
        <v>0</v>
      </c>
      <c r="Q2756" t="s">
        <v>8322</v>
      </c>
      <c r="R2756" t="s">
        <v>8358</v>
      </c>
      <c r="S2756" s="11">
        <f t="shared" si="260"/>
        <v>41863.636006944449</v>
      </c>
      <c r="T2756" s="11">
        <f t="shared" si="261"/>
        <v>41893.636006944449</v>
      </c>
      <c r="U2756" t="str">
        <f t="shared" si="262"/>
        <v>2014</v>
      </c>
      <c r="V2756" t="str">
        <f t="shared" si="263"/>
        <v>August</v>
      </c>
    </row>
    <row r="2757" spans="1:22" ht="60" x14ac:dyDescent="0.2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8033</v>
      </c>
      <c r="O2757">
        <f t="shared" si="258"/>
        <v>52</v>
      </c>
      <c r="P2757">
        <f t="shared" si="259"/>
        <v>17.329999999999998</v>
      </c>
      <c r="Q2757" t="s">
        <v>8322</v>
      </c>
      <c r="R2757" t="s">
        <v>8358</v>
      </c>
      <c r="S2757" s="11">
        <f t="shared" si="260"/>
        <v>42072.790821759263</v>
      </c>
      <c r="T2757" s="11">
        <f t="shared" si="261"/>
        <v>42102.790821759263</v>
      </c>
      <c r="U2757" t="str">
        <f t="shared" si="262"/>
        <v>2015</v>
      </c>
      <c r="V2757" t="str">
        <f t="shared" si="263"/>
        <v>March</v>
      </c>
    </row>
    <row r="2758" spans="1:22" ht="60" x14ac:dyDescent="0.2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8033</v>
      </c>
      <c r="O2758">
        <f t="shared" si="258"/>
        <v>10.48</v>
      </c>
      <c r="P2758">
        <f t="shared" si="259"/>
        <v>31.76</v>
      </c>
      <c r="Q2758" t="s">
        <v>8322</v>
      </c>
      <c r="R2758" t="s">
        <v>8358</v>
      </c>
      <c r="S2758" s="11">
        <f t="shared" si="260"/>
        <v>41620.90047453704</v>
      </c>
      <c r="T2758" s="11">
        <f t="shared" si="261"/>
        <v>41650.90047453704</v>
      </c>
      <c r="U2758" t="str">
        <f t="shared" si="262"/>
        <v>2013</v>
      </c>
      <c r="V2758" t="str">
        <f t="shared" si="263"/>
        <v>December</v>
      </c>
    </row>
    <row r="2759" spans="1:22" ht="30" x14ac:dyDescent="0.2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8033</v>
      </c>
      <c r="O2759">
        <f t="shared" si="258"/>
        <v>0.67</v>
      </c>
      <c r="P2759">
        <f t="shared" si="259"/>
        <v>5</v>
      </c>
      <c r="Q2759" t="s">
        <v>8322</v>
      </c>
      <c r="R2759" t="s">
        <v>8358</v>
      </c>
      <c r="S2759" s="11">
        <f t="shared" si="260"/>
        <v>42573.65662037037</v>
      </c>
      <c r="T2759" s="11">
        <f t="shared" si="261"/>
        <v>42588.65662037037</v>
      </c>
      <c r="U2759" t="str">
        <f t="shared" si="262"/>
        <v>2016</v>
      </c>
      <c r="V2759" t="str">
        <f t="shared" si="263"/>
        <v>July</v>
      </c>
    </row>
    <row r="2760" spans="1:22" ht="75" x14ac:dyDescent="0.2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8033</v>
      </c>
      <c r="O2760">
        <f t="shared" si="258"/>
        <v>11.7</v>
      </c>
      <c r="P2760">
        <f t="shared" si="259"/>
        <v>39</v>
      </c>
      <c r="Q2760" t="s">
        <v>8322</v>
      </c>
      <c r="R2760" t="s">
        <v>8358</v>
      </c>
      <c r="S2760" s="11">
        <f t="shared" si="260"/>
        <v>42639.441932870366</v>
      </c>
      <c r="T2760" s="11">
        <f t="shared" si="261"/>
        <v>42653.441932870366</v>
      </c>
      <c r="U2760" t="str">
        <f t="shared" si="262"/>
        <v>2016</v>
      </c>
      <c r="V2760" t="str">
        <f t="shared" si="263"/>
        <v>September</v>
      </c>
    </row>
    <row r="2761" spans="1:22" ht="75" x14ac:dyDescent="0.2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8033</v>
      </c>
      <c r="O2761">
        <f t="shared" si="258"/>
        <v>10.5</v>
      </c>
      <c r="P2761">
        <f t="shared" si="259"/>
        <v>52.5</v>
      </c>
      <c r="Q2761" t="s">
        <v>8322</v>
      </c>
      <c r="R2761" t="s">
        <v>8358</v>
      </c>
      <c r="S2761" s="11">
        <f t="shared" si="260"/>
        <v>42524.36650462963</v>
      </c>
      <c r="T2761" s="11">
        <f t="shared" si="261"/>
        <v>42567.36650462963</v>
      </c>
      <c r="U2761" t="str">
        <f t="shared" si="262"/>
        <v>2016</v>
      </c>
      <c r="V2761" t="str">
        <f t="shared" si="263"/>
        <v>June</v>
      </c>
    </row>
    <row r="2762" spans="1:22" ht="75" x14ac:dyDescent="0.2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8033</v>
      </c>
      <c r="O2762">
        <f t="shared" si="258"/>
        <v>0</v>
      </c>
      <c r="P2762">
        <f t="shared" si="259"/>
        <v>0</v>
      </c>
      <c r="Q2762" t="s">
        <v>8322</v>
      </c>
      <c r="R2762" t="s">
        <v>8358</v>
      </c>
      <c r="S2762" s="11">
        <f t="shared" si="260"/>
        <v>41415.461319444446</v>
      </c>
      <c r="T2762" s="11">
        <f t="shared" si="261"/>
        <v>41445.461319444446</v>
      </c>
      <c r="U2762" t="str">
        <f t="shared" si="262"/>
        <v>2013</v>
      </c>
      <c r="V2762" t="str">
        <f t="shared" si="263"/>
        <v>May</v>
      </c>
    </row>
    <row r="2763" spans="1:22" ht="75" x14ac:dyDescent="0.2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8033</v>
      </c>
      <c r="O2763">
        <f t="shared" si="258"/>
        <v>0.72</v>
      </c>
      <c r="P2763">
        <f t="shared" si="259"/>
        <v>9</v>
      </c>
      <c r="Q2763" t="s">
        <v>8322</v>
      </c>
      <c r="R2763" t="s">
        <v>8358</v>
      </c>
      <c r="S2763" s="11">
        <f t="shared" si="260"/>
        <v>41247.063576388886</v>
      </c>
      <c r="T2763" s="11">
        <f t="shared" si="261"/>
        <v>41277.063576388886</v>
      </c>
      <c r="U2763" t="str">
        <f t="shared" si="262"/>
        <v>2012</v>
      </c>
      <c r="V2763" t="str">
        <f t="shared" si="263"/>
        <v>December</v>
      </c>
    </row>
    <row r="2764" spans="1:22" ht="60" x14ac:dyDescent="0.2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8033</v>
      </c>
      <c r="O2764">
        <f t="shared" si="258"/>
        <v>0.77</v>
      </c>
      <c r="P2764">
        <f t="shared" si="259"/>
        <v>25</v>
      </c>
      <c r="Q2764" t="s">
        <v>8322</v>
      </c>
      <c r="R2764" t="s">
        <v>8358</v>
      </c>
      <c r="S2764" s="11">
        <f t="shared" si="260"/>
        <v>40927.036979166667</v>
      </c>
      <c r="T2764" s="11">
        <f t="shared" si="261"/>
        <v>40986.995312500003</v>
      </c>
      <c r="U2764" t="str">
        <f t="shared" si="262"/>
        <v>2012</v>
      </c>
      <c r="V2764" t="str">
        <f t="shared" si="263"/>
        <v>January</v>
      </c>
    </row>
    <row r="2765" spans="1:22" ht="45" x14ac:dyDescent="0.2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8033</v>
      </c>
      <c r="O2765">
        <f t="shared" si="258"/>
        <v>0.23</v>
      </c>
      <c r="P2765">
        <f t="shared" si="259"/>
        <v>30</v>
      </c>
      <c r="Q2765" t="s">
        <v>8322</v>
      </c>
      <c r="R2765" t="s">
        <v>8358</v>
      </c>
      <c r="S2765" s="11">
        <f t="shared" si="260"/>
        <v>41373.579675925925</v>
      </c>
      <c r="T2765" s="11">
        <f t="shared" si="261"/>
        <v>41418.579675925925</v>
      </c>
      <c r="U2765" t="str">
        <f t="shared" si="262"/>
        <v>2013</v>
      </c>
      <c r="V2765" t="str">
        <f t="shared" si="263"/>
        <v>April</v>
      </c>
    </row>
    <row r="2766" spans="1:22" ht="75" x14ac:dyDescent="0.2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8033</v>
      </c>
      <c r="O2766">
        <f t="shared" si="258"/>
        <v>1.1299999999999999</v>
      </c>
      <c r="P2766">
        <f t="shared" si="259"/>
        <v>11.25</v>
      </c>
      <c r="Q2766" t="s">
        <v>8322</v>
      </c>
      <c r="R2766" t="s">
        <v>8358</v>
      </c>
      <c r="S2766" s="11">
        <f t="shared" si="260"/>
        <v>41030.292025462964</v>
      </c>
      <c r="T2766" s="11">
        <f t="shared" si="261"/>
        <v>41059.791666666664</v>
      </c>
      <c r="U2766" t="str">
        <f t="shared" si="262"/>
        <v>2012</v>
      </c>
      <c r="V2766" t="str">
        <f t="shared" si="263"/>
        <v>May</v>
      </c>
    </row>
    <row r="2767" spans="1:22" ht="60" x14ac:dyDescent="0.2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8033</v>
      </c>
      <c r="O2767">
        <f t="shared" si="258"/>
        <v>0</v>
      </c>
      <c r="P2767">
        <f t="shared" si="259"/>
        <v>0</v>
      </c>
      <c r="Q2767" t="s">
        <v>8322</v>
      </c>
      <c r="R2767" t="s">
        <v>8358</v>
      </c>
      <c r="S2767" s="11">
        <f t="shared" si="260"/>
        <v>41194.579027777778</v>
      </c>
      <c r="T2767" s="11">
        <f t="shared" si="261"/>
        <v>41210.579027777778</v>
      </c>
      <c r="U2767" t="str">
        <f t="shared" si="262"/>
        <v>2012</v>
      </c>
      <c r="V2767" t="str">
        <f t="shared" si="263"/>
        <v>October</v>
      </c>
    </row>
    <row r="2768" spans="1:22" ht="75" x14ac:dyDescent="0.2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8033</v>
      </c>
      <c r="O2768">
        <f t="shared" si="258"/>
        <v>2</v>
      </c>
      <c r="P2768">
        <f t="shared" si="259"/>
        <v>25</v>
      </c>
      <c r="Q2768" t="s">
        <v>8322</v>
      </c>
      <c r="R2768" t="s">
        <v>8358</v>
      </c>
      <c r="S2768" s="11">
        <f t="shared" si="260"/>
        <v>40736.668032407404</v>
      </c>
      <c r="T2768" s="11">
        <f t="shared" si="261"/>
        <v>40766.668032407404</v>
      </c>
      <c r="U2768" t="str">
        <f t="shared" si="262"/>
        <v>2011</v>
      </c>
      <c r="V2768" t="str">
        <f t="shared" si="263"/>
        <v>July</v>
      </c>
    </row>
    <row r="2769" spans="1:22" ht="60" x14ac:dyDescent="0.2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8033</v>
      </c>
      <c r="O2769">
        <f t="shared" si="258"/>
        <v>0.85</v>
      </c>
      <c r="P2769">
        <f t="shared" si="259"/>
        <v>11.33</v>
      </c>
      <c r="Q2769" t="s">
        <v>8322</v>
      </c>
      <c r="R2769" t="s">
        <v>8358</v>
      </c>
      <c r="S2769" s="11">
        <f t="shared" si="260"/>
        <v>42172.958912037036</v>
      </c>
      <c r="T2769" s="11">
        <f t="shared" si="261"/>
        <v>42232.958912037036</v>
      </c>
      <c r="U2769" t="str">
        <f t="shared" si="262"/>
        <v>2015</v>
      </c>
      <c r="V2769" t="str">
        <f t="shared" si="263"/>
        <v>June</v>
      </c>
    </row>
    <row r="2770" spans="1:22" ht="75" x14ac:dyDescent="0.2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8033</v>
      </c>
      <c r="O2770">
        <f t="shared" si="258"/>
        <v>14.31</v>
      </c>
      <c r="P2770">
        <f t="shared" si="259"/>
        <v>29.47</v>
      </c>
      <c r="Q2770" t="s">
        <v>8322</v>
      </c>
      <c r="R2770" t="s">
        <v>8358</v>
      </c>
      <c r="S2770" s="11">
        <f t="shared" si="260"/>
        <v>40967.614849537036</v>
      </c>
      <c r="T2770" s="11">
        <f t="shared" si="261"/>
        <v>40997.573182870372</v>
      </c>
      <c r="U2770" t="str">
        <f t="shared" si="262"/>
        <v>2012</v>
      </c>
      <c r="V2770" t="str">
        <f t="shared" si="263"/>
        <v>February</v>
      </c>
    </row>
    <row r="2771" spans="1:22" ht="60" x14ac:dyDescent="0.2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8033</v>
      </c>
      <c r="O2771">
        <f t="shared" si="258"/>
        <v>0.25</v>
      </c>
      <c r="P2771">
        <f t="shared" si="259"/>
        <v>1</v>
      </c>
      <c r="Q2771" t="s">
        <v>8322</v>
      </c>
      <c r="R2771" t="s">
        <v>8358</v>
      </c>
      <c r="S2771" s="11">
        <f t="shared" si="260"/>
        <v>41745.826273148145</v>
      </c>
      <c r="T2771" s="11">
        <f t="shared" si="261"/>
        <v>41795.826273148145</v>
      </c>
      <c r="U2771" t="str">
        <f t="shared" si="262"/>
        <v>2014</v>
      </c>
      <c r="V2771" t="str">
        <f t="shared" si="263"/>
        <v>April</v>
      </c>
    </row>
    <row r="2772" spans="1:22" ht="75" x14ac:dyDescent="0.2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8033</v>
      </c>
      <c r="O2772">
        <f t="shared" si="258"/>
        <v>10.41</v>
      </c>
      <c r="P2772">
        <f t="shared" si="259"/>
        <v>63.1</v>
      </c>
      <c r="Q2772" t="s">
        <v>8322</v>
      </c>
      <c r="R2772" t="s">
        <v>8358</v>
      </c>
      <c r="S2772" s="11">
        <f t="shared" si="260"/>
        <v>41686.705208333333</v>
      </c>
      <c r="T2772" s="11">
        <f t="shared" si="261"/>
        <v>41716.663541666669</v>
      </c>
      <c r="U2772" t="str">
        <f t="shared" si="262"/>
        <v>2014</v>
      </c>
      <c r="V2772" t="str">
        <f t="shared" si="263"/>
        <v>February</v>
      </c>
    </row>
    <row r="2773" spans="1:22" ht="75" x14ac:dyDescent="0.2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8033</v>
      </c>
      <c r="O2773">
        <f t="shared" si="258"/>
        <v>0</v>
      </c>
      <c r="P2773">
        <f t="shared" si="259"/>
        <v>0</v>
      </c>
      <c r="Q2773" t="s">
        <v>8322</v>
      </c>
      <c r="R2773" t="s">
        <v>8358</v>
      </c>
      <c r="S2773" s="11">
        <f t="shared" si="260"/>
        <v>41257.531712962962</v>
      </c>
      <c r="T2773" s="11">
        <f t="shared" si="261"/>
        <v>41306.708333333336</v>
      </c>
      <c r="U2773" t="str">
        <f t="shared" si="262"/>
        <v>2012</v>
      </c>
      <c r="V2773" t="str">
        <f t="shared" si="263"/>
        <v>December</v>
      </c>
    </row>
    <row r="2774" spans="1:22" ht="75" x14ac:dyDescent="0.2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8033</v>
      </c>
      <c r="O2774">
        <f t="shared" si="258"/>
        <v>0</v>
      </c>
      <c r="P2774">
        <f t="shared" si="259"/>
        <v>0</v>
      </c>
      <c r="Q2774" t="s">
        <v>8322</v>
      </c>
      <c r="R2774" t="s">
        <v>8358</v>
      </c>
      <c r="S2774" s="11">
        <f t="shared" si="260"/>
        <v>41537.869143518517</v>
      </c>
      <c r="T2774" s="11">
        <f t="shared" si="261"/>
        <v>41552.869143518517</v>
      </c>
      <c r="U2774" t="str">
        <f t="shared" si="262"/>
        <v>2013</v>
      </c>
      <c r="V2774" t="str">
        <f t="shared" si="263"/>
        <v>September</v>
      </c>
    </row>
    <row r="2775" spans="1:22" ht="60" x14ac:dyDescent="0.2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8033</v>
      </c>
      <c r="O2775">
        <f t="shared" si="258"/>
        <v>0.19</v>
      </c>
      <c r="P2775">
        <f t="shared" si="259"/>
        <v>1</v>
      </c>
      <c r="Q2775" t="s">
        <v>8322</v>
      </c>
      <c r="R2775" t="s">
        <v>8358</v>
      </c>
      <c r="S2775" s="11">
        <f t="shared" si="260"/>
        <v>42474.86482638889</v>
      </c>
      <c r="T2775" s="11">
        <f t="shared" si="261"/>
        <v>42484.86482638889</v>
      </c>
      <c r="U2775" t="str">
        <f t="shared" si="262"/>
        <v>2016</v>
      </c>
      <c r="V2775" t="str">
        <f t="shared" si="263"/>
        <v>April</v>
      </c>
    </row>
    <row r="2776" spans="1:22" ht="75" x14ac:dyDescent="0.2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8033</v>
      </c>
      <c r="O2776">
        <f t="shared" si="258"/>
        <v>14.25</v>
      </c>
      <c r="P2776">
        <f t="shared" si="259"/>
        <v>43.85</v>
      </c>
      <c r="Q2776" t="s">
        <v>8322</v>
      </c>
      <c r="R2776" t="s">
        <v>8358</v>
      </c>
      <c r="S2776" s="11">
        <f t="shared" si="260"/>
        <v>41311.126481481479</v>
      </c>
      <c r="T2776" s="11">
        <f t="shared" si="261"/>
        <v>41341.126481481479</v>
      </c>
      <c r="U2776" t="str">
        <f t="shared" si="262"/>
        <v>2013</v>
      </c>
      <c r="V2776" t="str">
        <f t="shared" si="263"/>
        <v>February</v>
      </c>
    </row>
    <row r="2777" spans="1:22" ht="60" x14ac:dyDescent="0.2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8033</v>
      </c>
      <c r="O2777">
        <f t="shared" si="258"/>
        <v>3</v>
      </c>
      <c r="P2777">
        <f t="shared" si="259"/>
        <v>75</v>
      </c>
      <c r="Q2777" t="s">
        <v>8322</v>
      </c>
      <c r="R2777" t="s">
        <v>8358</v>
      </c>
      <c r="S2777" s="11">
        <f t="shared" si="260"/>
        <v>40863.013356481482</v>
      </c>
      <c r="T2777" s="11">
        <f t="shared" si="261"/>
        <v>40893.013356481482</v>
      </c>
      <c r="U2777" t="str">
        <f t="shared" si="262"/>
        <v>2011</v>
      </c>
      <c r="V2777" t="str">
        <f t="shared" si="263"/>
        <v>November</v>
      </c>
    </row>
    <row r="2778" spans="1:22" ht="90" x14ac:dyDescent="0.2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8033</v>
      </c>
      <c r="O2778">
        <f t="shared" si="258"/>
        <v>7.88</v>
      </c>
      <c r="P2778">
        <f t="shared" si="259"/>
        <v>45.97</v>
      </c>
      <c r="Q2778" t="s">
        <v>8322</v>
      </c>
      <c r="R2778" t="s">
        <v>8358</v>
      </c>
      <c r="S2778" s="11">
        <f t="shared" si="260"/>
        <v>42136.297175925924</v>
      </c>
      <c r="T2778" s="11">
        <f t="shared" si="261"/>
        <v>42167.297175925924</v>
      </c>
      <c r="U2778" t="str">
        <f t="shared" si="262"/>
        <v>2015</v>
      </c>
      <c r="V2778" t="str">
        <f t="shared" si="263"/>
        <v>May</v>
      </c>
    </row>
    <row r="2779" spans="1:22" ht="75" x14ac:dyDescent="0.2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8033</v>
      </c>
      <c r="O2779">
        <f t="shared" si="258"/>
        <v>0.33</v>
      </c>
      <c r="P2779">
        <f t="shared" si="259"/>
        <v>10</v>
      </c>
      <c r="Q2779" t="s">
        <v>8322</v>
      </c>
      <c r="R2779" t="s">
        <v>8358</v>
      </c>
      <c r="S2779" s="11">
        <f t="shared" si="260"/>
        <v>42172.669027777782</v>
      </c>
      <c r="T2779" s="11">
        <f t="shared" si="261"/>
        <v>42202.669027777782</v>
      </c>
      <c r="U2779" t="str">
        <f t="shared" si="262"/>
        <v>2015</v>
      </c>
      <c r="V2779" t="str">
        <f t="shared" si="263"/>
        <v>June</v>
      </c>
    </row>
    <row r="2780" spans="1:22" ht="75" x14ac:dyDescent="0.2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8033</v>
      </c>
      <c r="O2780">
        <f t="shared" si="258"/>
        <v>25.55</v>
      </c>
      <c r="P2780">
        <f t="shared" si="259"/>
        <v>93.67</v>
      </c>
      <c r="Q2780" t="s">
        <v>8322</v>
      </c>
      <c r="R2780" t="s">
        <v>8358</v>
      </c>
      <c r="S2780" s="11">
        <f t="shared" si="260"/>
        <v>41846.978078703702</v>
      </c>
      <c r="T2780" s="11">
        <f t="shared" si="261"/>
        <v>41876.978078703702</v>
      </c>
      <c r="U2780" t="str">
        <f t="shared" si="262"/>
        <v>2014</v>
      </c>
      <c r="V2780" t="str">
        <f t="shared" si="263"/>
        <v>July</v>
      </c>
    </row>
    <row r="2781" spans="1:22" ht="75" x14ac:dyDescent="0.2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8033</v>
      </c>
      <c r="O2781">
        <f t="shared" si="258"/>
        <v>2.12</v>
      </c>
      <c r="P2781">
        <f t="shared" si="259"/>
        <v>53</v>
      </c>
      <c r="Q2781" t="s">
        <v>8322</v>
      </c>
      <c r="R2781" t="s">
        <v>8358</v>
      </c>
      <c r="S2781" s="11">
        <f t="shared" si="260"/>
        <v>42300.585891203707</v>
      </c>
      <c r="T2781" s="11">
        <f t="shared" si="261"/>
        <v>42330.627557870372</v>
      </c>
      <c r="U2781" t="str">
        <f t="shared" si="262"/>
        <v>2015</v>
      </c>
      <c r="V2781" t="str">
        <f t="shared" si="263"/>
        <v>October</v>
      </c>
    </row>
    <row r="2782" spans="1:22" ht="45" x14ac:dyDescent="0.2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8033</v>
      </c>
      <c r="O2782">
        <f t="shared" si="258"/>
        <v>0</v>
      </c>
      <c r="P2782">
        <f t="shared" si="259"/>
        <v>0</v>
      </c>
      <c r="Q2782" t="s">
        <v>8322</v>
      </c>
      <c r="R2782" t="s">
        <v>8358</v>
      </c>
      <c r="S2782" s="11">
        <f t="shared" si="260"/>
        <v>42774.447777777779</v>
      </c>
      <c r="T2782" s="11">
        <f t="shared" si="261"/>
        <v>42804.447777777779</v>
      </c>
      <c r="U2782" t="str">
        <f t="shared" si="262"/>
        <v>2017</v>
      </c>
      <c r="V2782" t="str">
        <f t="shared" si="263"/>
        <v>February</v>
      </c>
    </row>
    <row r="2783" spans="1:22" ht="75" x14ac:dyDescent="0.2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8000</v>
      </c>
      <c r="O2783">
        <f t="shared" si="258"/>
        <v>105.28</v>
      </c>
      <c r="P2783">
        <f t="shared" si="259"/>
        <v>47</v>
      </c>
      <c r="Q2783" t="s">
        <v>8317</v>
      </c>
      <c r="R2783" t="s">
        <v>8318</v>
      </c>
      <c r="S2783" s="11">
        <f t="shared" si="260"/>
        <v>42018.94159722222</v>
      </c>
      <c r="T2783" s="11">
        <f t="shared" si="261"/>
        <v>42047.291666666672</v>
      </c>
      <c r="U2783" t="str">
        <f t="shared" si="262"/>
        <v>2015</v>
      </c>
      <c r="V2783" t="str">
        <f t="shared" si="263"/>
        <v>January</v>
      </c>
    </row>
    <row r="2784" spans="1:22" ht="60" x14ac:dyDescent="0.2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8000</v>
      </c>
      <c r="O2784">
        <f t="shared" si="258"/>
        <v>120</v>
      </c>
      <c r="P2784">
        <f t="shared" si="259"/>
        <v>66.67</v>
      </c>
      <c r="Q2784" t="s">
        <v>8317</v>
      </c>
      <c r="R2784" t="s">
        <v>8318</v>
      </c>
      <c r="S2784" s="11">
        <f t="shared" si="260"/>
        <v>42026.924976851849</v>
      </c>
      <c r="T2784" s="11">
        <f t="shared" si="261"/>
        <v>42052.207638888889</v>
      </c>
      <c r="U2784" t="str">
        <f t="shared" si="262"/>
        <v>2015</v>
      </c>
      <c r="V2784" t="str">
        <f t="shared" si="263"/>
        <v>January</v>
      </c>
    </row>
    <row r="2785" spans="1:22" ht="75" x14ac:dyDescent="0.2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8000</v>
      </c>
      <c r="O2785">
        <f t="shared" si="258"/>
        <v>114.5</v>
      </c>
      <c r="P2785">
        <f t="shared" si="259"/>
        <v>18.77</v>
      </c>
      <c r="Q2785" t="s">
        <v>8317</v>
      </c>
      <c r="R2785" t="s">
        <v>8318</v>
      </c>
      <c r="S2785" s="11">
        <f t="shared" si="260"/>
        <v>42103.535254629634</v>
      </c>
      <c r="T2785" s="11">
        <f t="shared" si="261"/>
        <v>42117.535254629634</v>
      </c>
      <c r="U2785" t="str">
        <f t="shared" si="262"/>
        <v>2015</v>
      </c>
      <c r="V2785" t="str">
        <f t="shared" si="263"/>
        <v>April</v>
      </c>
    </row>
    <row r="2786" spans="1:22" ht="75" x14ac:dyDescent="0.2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8000</v>
      </c>
      <c r="O2786">
        <f t="shared" si="258"/>
        <v>119</v>
      </c>
      <c r="P2786">
        <f t="shared" si="259"/>
        <v>66.11</v>
      </c>
      <c r="Q2786" t="s">
        <v>8317</v>
      </c>
      <c r="R2786" t="s">
        <v>8318</v>
      </c>
      <c r="S2786" s="11">
        <f t="shared" si="260"/>
        <v>41920.787534722222</v>
      </c>
      <c r="T2786" s="11">
        <f t="shared" si="261"/>
        <v>41941.787534722222</v>
      </c>
      <c r="U2786" t="str">
        <f t="shared" si="262"/>
        <v>2014</v>
      </c>
      <c r="V2786" t="str">
        <f t="shared" si="263"/>
        <v>October</v>
      </c>
    </row>
    <row r="2787" spans="1:22" ht="60" x14ac:dyDescent="0.2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8000</v>
      </c>
      <c r="O2787">
        <f t="shared" si="258"/>
        <v>104.68</v>
      </c>
      <c r="P2787">
        <f t="shared" si="259"/>
        <v>36.86</v>
      </c>
      <c r="Q2787" t="s">
        <v>8317</v>
      </c>
      <c r="R2787" t="s">
        <v>8318</v>
      </c>
      <c r="S2787" s="11">
        <f t="shared" si="260"/>
        <v>42558.189432870371</v>
      </c>
      <c r="T2787" s="11">
        <f t="shared" si="261"/>
        <v>42587.875</v>
      </c>
      <c r="U2787" t="str">
        <f t="shared" si="262"/>
        <v>2016</v>
      </c>
      <c r="V2787" t="str">
        <f t="shared" si="263"/>
        <v>July</v>
      </c>
    </row>
    <row r="2788" spans="1:22" ht="45" x14ac:dyDescent="0.2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8000</v>
      </c>
      <c r="O2788">
        <f t="shared" si="258"/>
        <v>117.84</v>
      </c>
      <c r="P2788">
        <f t="shared" si="259"/>
        <v>39.81</v>
      </c>
      <c r="Q2788" t="s">
        <v>8317</v>
      </c>
      <c r="R2788" t="s">
        <v>8318</v>
      </c>
      <c r="S2788" s="11">
        <f t="shared" si="260"/>
        <v>41815.569212962961</v>
      </c>
      <c r="T2788" s="11">
        <f t="shared" si="261"/>
        <v>41829.569212962961</v>
      </c>
      <c r="U2788" t="str">
        <f t="shared" si="262"/>
        <v>2014</v>
      </c>
      <c r="V2788" t="str">
        <f t="shared" si="263"/>
        <v>June</v>
      </c>
    </row>
    <row r="2789" spans="1:22" ht="75" x14ac:dyDescent="0.2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8000</v>
      </c>
      <c r="O2789">
        <f t="shared" si="258"/>
        <v>119.7</v>
      </c>
      <c r="P2789">
        <f t="shared" si="259"/>
        <v>31.5</v>
      </c>
      <c r="Q2789" t="s">
        <v>8317</v>
      </c>
      <c r="R2789" t="s">
        <v>8318</v>
      </c>
      <c r="S2789" s="11">
        <f t="shared" si="260"/>
        <v>41808.198518518519</v>
      </c>
      <c r="T2789" s="11">
        <f t="shared" si="261"/>
        <v>41838.198518518519</v>
      </c>
      <c r="U2789" t="str">
        <f t="shared" si="262"/>
        <v>2014</v>
      </c>
      <c r="V2789" t="str">
        <f t="shared" si="263"/>
        <v>June</v>
      </c>
    </row>
    <row r="2790" spans="1:22" ht="60" x14ac:dyDescent="0.2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8000</v>
      </c>
      <c r="O2790">
        <f t="shared" si="258"/>
        <v>102.5</v>
      </c>
      <c r="P2790">
        <f t="shared" si="259"/>
        <v>102.5</v>
      </c>
      <c r="Q2790" t="s">
        <v>8317</v>
      </c>
      <c r="R2790" t="s">
        <v>8318</v>
      </c>
      <c r="S2790" s="11">
        <f t="shared" si="260"/>
        <v>42550.701886574068</v>
      </c>
      <c r="T2790" s="11">
        <f t="shared" si="261"/>
        <v>42580.701886574068</v>
      </c>
      <c r="U2790" t="str">
        <f t="shared" si="262"/>
        <v>2016</v>
      </c>
      <c r="V2790" t="str">
        <f t="shared" si="263"/>
        <v>June</v>
      </c>
    </row>
    <row r="2791" spans="1:22" ht="30" x14ac:dyDescent="0.2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8000</v>
      </c>
      <c r="O2791">
        <f t="shared" si="258"/>
        <v>101.17</v>
      </c>
      <c r="P2791">
        <f t="shared" si="259"/>
        <v>126.46</v>
      </c>
      <c r="Q2791" t="s">
        <v>8317</v>
      </c>
      <c r="R2791" t="s">
        <v>8318</v>
      </c>
      <c r="S2791" s="11">
        <f t="shared" si="260"/>
        <v>42056.013124999998</v>
      </c>
      <c r="T2791" s="11">
        <f t="shared" si="261"/>
        <v>42075.166666666672</v>
      </c>
      <c r="U2791" t="str">
        <f t="shared" si="262"/>
        <v>2015</v>
      </c>
      <c r="V2791" t="str">
        <f t="shared" si="263"/>
        <v>February</v>
      </c>
    </row>
    <row r="2792" spans="1:22" ht="75" x14ac:dyDescent="0.2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8000</v>
      </c>
      <c r="O2792">
        <f t="shared" si="258"/>
        <v>105.33</v>
      </c>
      <c r="P2792">
        <f t="shared" si="259"/>
        <v>47.88</v>
      </c>
      <c r="Q2792" t="s">
        <v>8317</v>
      </c>
      <c r="R2792" t="s">
        <v>8318</v>
      </c>
      <c r="S2792" s="11">
        <f t="shared" si="260"/>
        <v>42016.938692129625</v>
      </c>
      <c r="T2792" s="11">
        <f t="shared" si="261"/>
        <v>42046.938692129625</v>
      </c>
      <c r="U2792" t="str">
        <f t="shared" si="262"/>
        <v>2015</v>
      </c>
      <c r="V2792" t="str">
        <f t="shared" si="263"/>
        <v>January</v>
      </c>
    </row>
    <row r="2793" spans="1:22" ht="75" x14ac:dyDescent="0.2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8000</v>
      </c>
      <c r="O2793">
        <f t="shared" si="258"/>
        <v>102.5</v>
      </c>
      <c r="P2793">
        <f t="shared" si="259"/>
        <v>73.209999999999994</v>
      </c>
      <c r="Q2793" t="s">
        <v>8317</v>
      </c>
      <c r="R2793" t="s">
        <v>8318</v>
      </c>
      <c r="S2793" s="11">
        <f t="shared" si="260"/>
        <v>42591.899988425925</v>
      </c>
      <c r="T2793" s="11">
        <f t="shared" si="261"/>
        <v>42622.166666666672</v>
      </c>
      <c r="U2793" t="str">
        <f t="shared" si="262"/>
        <v>2016</v>
      </c>
      <c r="V2793" t="str">
        <f t="shared" si="263"/>
        <v>August</v>
      </c>
    </row>
    <row r="2794" spans="1:22" ht="75" x14ac:dyDescent="0.2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8000</v>
      </c>
      <c r="O2794">
        <f t="shared" si="258"/>
        <v>107.6</v>
      </c>
      <c r="P2794">
        <f t="shared" si="259"/>
        <v>89.67</v>
      </c>
      <c r="Q2794" t="s">
        <v>8317</v>
      </c>
      <c r="R2794" t="s">
        <v>8318</v>
      </c>
      <c r="S2794" s="11">
        <f t="shared" si="260"/>
        <v>42183.231006944443</v>
      </c>
      <c r="T2794" s="11">
        <f t="shared" si="261"/>
        <v>42228.231006944443</v>
      </c>
      <c r="U2794" t="str">
        <f t="shared" si="262"/>
        <v>2015</v>
      </c>
      <c r="V2794" t="str">
        <f t="shared" si="263"/>
        <v>June</v>
      </c>
    </row>
    <row r="2795" spans="1:22" ht="90" x14ac:dyDescent="0.2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8000</v>
      </c>
      <c r="O2795">
        <f t="shared" si="258"/>
        <v>110.57</v>
      </c>
      <c r="P2795">
        <f t="shared" si="259"/>
        <v>151.46</v>
      </c>
      <c r="Q2795" t="s">
        <v>8317</v>
      </c>
      <c r="R2795" t="s">
        <v>8318</v>
      </c>
      <c r="S2795" s="11">
        <f t="shared" si="260"/>
        <v>42176.419039351851</v>
      </c>
      <c r="T2795" s="11">
        <f t="shared" si="261"/>
        <v>42206.419039351851</v>
      </c>
      <c r="U2795" t="str">
        <f t="shared" si="262"/>
        <v>2015</v>
      </c>
      <c r="V2795" t="str">
        <f t="shared" si="263"/>
        <v>June</v>
      </c>
    </row>
    <row r="2796" spans="1:22" ht="90" x14ac:dyDescent="0.2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8000</v>
      </c>
      <c r="O2796">
        <f t="shared" si="258"/>
        <v>150</v>
      </c>
      <c r="P2796">
        <f t="shared" si="259"/>
        <v>25</v>
      </c>
      <c r="Q2796" t="s">
        <v>8317</v>
      </c>
      <c r="R2796" t="s">
        <v>8318</v>
      </c>
      <c r="S2796" s="11">
        <f t="shared" si="260"/>
        <v>42416.691655092596</v>
      </c>
      <c r="T2796" s="11">
        <f t="shared" si="261"/>
        <v>42432.791666666672</v>
      </c>
      <c r="U2796" t="str">
        <f t="shared" si="262"/>
        <v>2016</v>
      </c>
      <c r="V2796" t="str">
        <f t="shared" si="263"/>
        <v>February</v>
      </c>
    </row>
    <row r="2797" spans="1:22" ht="75" x14ac:dyDescent="0.2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8000</v>
      </c>
      <c r="O2797">
        <f t="shared" si="258"/>
        <v>104.29</v>
      </c>
      <c r="P2797">
        <f t="shared" si="259"/>
        <v>36.5</v>
      </c>
      <c r="Q2797" t="s">
        <v>8317</v>
      </c>
      <c r="R2797" t="s">
        <v>8318</v>
      </c>
      <c r="S2797" s="11">
        <f t="shared" si="260"/>
        <v>41780.525937500002</v>
      </c>
      <c r="T2797" s="11">
        <f t="shared" si="261"/>
        <v>41796.958333333336</v>
      </c>
      <c r="U2797" t="str">
        <f t="shared" si="262"/>
        <v>2014</v>
      </c>
      <c r="V2797" t="str">
        <f t="shared" si="263"/>
        <v>May</v>
      </c>
    </row>
    <row r="2798" spans="1:22" ht="60" x14ac:dyDescent="0.2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8000</v>
      </c>
      <c r="O2798">
        <f t="shared" si="258"/>
        <v>115.5</v>
      </c>
      <c r="P2798">
        <f t="shared" si="259"/>
        <v>44</v>
      </c>
      <c r="Q2798" t="s">
        <v>8317</v>
      </c>
      <c r="R2798" t="s">
        <v>8318</v>
      </c>
      <c r="S2798" s="11">
        <f t="shared" si="260"/>
        <v>41795.528101851851</v>
      </c>
      <c r="T2798" s="11">
        <f t="shared" si="261"/>
        <v>41825.528101851851</v>
      </c>
      <c r="U2798" t="str">
        <f t="shared" si="262"/>
        <v>2014</v>
      </c>
      <c r="V2798" t="str">
        <f t="shared" si="263"/>
        <v>June</v>
      </c>
    </row>
    <row r="2799" spans="1:22" ht="60" x14ac:dyDescent="0.2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8000</v>
      </c>
      <c r="O2799">
        <f t="shared" si="258"/>
        <v>102.65</v>
      </c>
      <c r="P2799">
        <f t="shared" si="259"/>
        <v>87.36</v>
      </c>
      <c r="Q2799" t="s">
        <v>8317</v>
      </c>
      <c r="R2799" t="s">
        <v>8318</v>
      </c>
      <c r="S2799" s="11">
        <f t="shared" si="260"/>
        <v>41798.94027777778</v>
      </c>
      <c r="T2799" s="11">
        <f t="shared" si="261"/>
        <v>41828.94027777778</v>
      </c>
      <c r="U2799" t="str">
        <f t="shared" si="262"/>
        <v>2014</v>
      </c>
      <c r="V2799" t="str">
        <f t="shared" si="263"/>
        <v>June</v>
      </c>
    </row>
    <row r="2800" spans="1:22" ht="75" x14ac:dyDescent="0.2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8000</v>
      </c>
      <c r="O2800">
        <f t="shared" si="258"/>
        <v>101.4</v>
      </c>
      <c r="P2800">
        <f t="shared" si="259"/>
        <v>36.47</v>
      </c>
      <c r="Q2800" t="s">
        <v>8317</v>
      </c>
      <c r="R2800" t="s">
        <v>8318</v>
      </c>
      <c r="S2800" s="11">
        <f t="shared" si="260"/>
        <v>42201.675011574072</v>
      </c>
      <c r="T2800" s="11">
        <f t="shared" si="261"/>
        <v>42216.666666666672</v>
      </c>
      <c r="U2800" t="str">
        <f t="shared" si="262"/>
        <v>2015</v>
      </c>
      <c r="V2800" t="str">
        <f t="shared" si="263"/>
        <v>July</v>
      </c>
    </row>
    <row r="2801" spans="1:22" ht="75" x14ac:dyDescent="0.2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8000</v>
      </c>
      <c r="O2801">
        <f t="shared" si="258"/>
        <v>116.63</v>
      </c>
      <c r="P2801">
        <f t="shared" si="259"/>
        <v>44.86</v>
      </c>
      <c r="Q2801" t="s">
        <v>8317</v>
      </c>
      <c r="R2801" t="s">
        <v>8318</v>
      </c>
      <c r="S2801" s="11">
        <f t="shared" si="260"/>
        <v>42507.264699074076</v>
      </c>
      <c r="T2801" s="11">
        <f t="shared" si="261"/>
        <v>42538.666666666672</v>
      </c>
      <c r="U2801" t="str">
        <f t="shared" si="262"/>
        <v>2016</v>
      </c>
      <c r="V2801" t="str">
        <f t="shared" si="263"/>
        <v>May</v>
      </c>
    </row>
    <row r="2802" spans="1:22" ht="75" x14ac:dyDescent="0.2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8000</v>
      </c>
      <c r="O2802">
        <f t="shared" si="258"/>
        <v>133</v>
      </c>
      <c r="P2802">
        <f t="shared" si="259"/>
        <v>42.9</v>
      </c>
      <c r="Q2802" t="s">
        <v>8317</v>
      </c>
      <c r="R2802" t="s">
        <v>8318</v>
      </c>
      <c r="S2802" s="11">
        <f t="shared" si="260"/>
        <v>41948.552847222221</v>
      </c>
      <c r="T2802" s="11">
        <f t="shared" si="261"/>
        <v>42008.552847222221</v>
      </c>
      <c r="U2802" t="str">
        <f t="shared" si="262"/>
        <v>2014</v>
      </c>
      <c r="V2802" t="str">
        <f t="shared" si="263"/>
        <v>November</v>
      </c>
    </row>
    <row r="2803" spans="1:22" ht="60" x14ac:dyDescent="0.2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8000</v>
      </c>
      <c r="O2803">
        <f t="shared" si="258"/>
        <v>133.19999999999999</v>
      </c>
      <c r="P2803">
        <f t="shared" si="259"/>
        <v>51.23</v>
      </c>
      <c r="Q2803" t="s">
        <v>8317</v>
      </c>
      <c r="R2803" t="s">
        <v>8318</v>
      </c>
      <c r="S2803" s="11">
        <f t="shared" si="260"/>
        <v>41900.243159722224</v>
      </c>
      <c r="T2803" s="11">
        <f t="shared" si="261"/>
        <v>41922.458333333336</v>
      </c>
      <c r="U2803" t="str">
        <f t="shared" si="262"/>
        <v>2014</v>
      </c>
      <c r="V2803" t="str">
        <f t="shared" si="263"/>
        <v>September</v>
      </c>
    </row>
    <row r="2804" spans="1:22" ht="75" x14ac:dyDescent="0.2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8000</v>
      </c>
      <c r="O2804">
        <f t="shared" si="258"/>
        <v>101.83</v>
      </c>
      <c r="P2804">
        <f t="shared" si="259"/>
        <v>33.94</v>
      </c>
      <c r="Q2804" t="s">
        <v>8317</v>
      </c>
      <c r="R2804" t="s">
        <v>8318</v>
      </c>
      <c r="S2804" s="11">
        <f t="shared" si="260"/>
        <v>42192.64707175926</v>
      </c>
      <c r="T2804" s="11">
        <f t="shared" si="261"/>
        <v>42222.64707175926</v>
      </c>
      <c r="U2804" t="str">
        <f t="shared" si="262"/>
        <v>2015</v>
      </c>
      <c r="V2804" t="str">
        <f t="shared" si="263"/>
        <v>July</v>
      </c>
    </row>
    <row r="2805" spans="1:22" ht="75" x14ac:dyDescent="0.2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8000</v>
      </c>
      <c r="O2805">
        <f t="shared" si="258"/>
        <v>127.95</v>
      </c>
      <c r="P2805">
        <f t="shared" si="259"/>
        <v>90.74</v>
      </c>
      <c r="Q2805" t="s">
        <v>8317</v>
      </c>
      <c r="R2805" t="s">
        <v>8318</v>
      </c>
      <c r="S2805" s="11">
        <f t="shared" si="260"/>
        <v>42158.065694444449</v>
      </c>
      <c r="T2805" s="11">
        <f t="shared" si="261"/>
        <v>42201</v>
      </c>
      <c r="U2805" t="str">
        <f t="shared" si="262"/>
        <v>2015</v>
      </c>
      <c r="V2805" t="str">
        <f t="shared" si="263"/>
        <v>June</v>
      </c>
    </row>
    <row r="2806" spans="1:22" ht="75" x14ac:dyDescent="0.2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8000</v>
      </c>
      <c r="O2806">
        <f t="shared" si="258"/>
        <v>115</v>
      </c>
      <c r="P2806">
        <f t="shared" si="259"/>
        <v>50</v>
      </c>
      <c r="Q2806" t="s">
        <v>8317</v>
      </c>
      <c r="R2806" t="s">
        <v>8318</v>
      </c>
      <c r="S2806" s="11">
        <f t="shared" si="260"/>
        <v>41881.453587962962</v>
      </c>
      <c r="T2806" s="11">
        <f t="shared" si="261"/>
        <v>41911.453587962962</v>
      </c>
      <c r="U2806" t="str">
        <f t="shared" si="262"/>
        <v>2014</v>
      </c>
      <c r="V2806" t="str">
        <f t="shared" si="263"/>
        <v>August</v>
      </c>
    </row>
    <row r="2807" spans="1:22" ht="75" x14ac:dyDescent="0.2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8000</v>
      </c>
      <c r="O2807">
        <f t="shared" si="258"/>
        <v>110</v>
      </c>
      <c r="P2807">
        <f t="shared" si="259"/>
        <v>24.44</v>
      </c>
      <c r="Q2807" t="s">
        <v>8317</v>
      </c>
      <c r="R2807" t="s">
        <v>8318</v>
      </c>
      <c r="S2807" s="11">
        <f t="shared" si="260"/>
        <v>42213.505474537036</v>
      </c>
      <c r="T2807" s="11">
        <f t="shared" si="261"/>
        <v>42238.505474537036</v>
      </c>
      <c r="U2807" t="str">
        <f t="shared" si="262"/>
        <v>2015</v>
      </c>
      <c r="V2807" t="str">
        <f t="shared" si="263"/>
        <v>July</v>
      </c>
    </row>
    <row r="2808" spans="1:22" ht="60" x14ac:dyDescent="0.2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8000</v>
      </c>
      <c r="O2808">
        <f t="shared" si="258"/>
        <v>112.1</v>
      </c>
      <c r="P2808">
        <f t="shared" si="259"/>
        <v>44.25</v>
      </c>
      <c r="Q2808" t="s">
        <v>8317</v>
      </c>
      <c r="R2808" t="s">
        <v>8318</v>
      </c>
      <c r="S2808" s="11">
        <f t="shared" si="260"/>
        <v>42185.267245370371</v>
      </c>
      <c r="T2808" s="11">
        <f t="shared" si="261"/>
        <v>42221.458333333328</v>
      </c>
      <c r="U2808" t="str">
        <f t="shared" si="262"/>
        <v>2015</v>
      </c>
      <c r="V2808" t="str">
        <f t="shared" si="263"/>
        <v>June</v>
      </c>
    </row>
    <row r="2809" spans="1:22" ht="30" x14ac:dyDescent="0.2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8000</v>
      </c>
      <c r="O2809">
        <f t="shared" si="258"/>
        <v>126</v>
      </c>
      <c r="P2809">
        <f t="shared" si="259"/>
        <v>67.739999999999995</v>
      </c>
      <c r="Q2809" t="s">
        <v>8317</v>
      </c>
      <c r="R2809" t="s">
        <v>8318</v>
      </c>
      <c r="S2809" s="11">
        <f t="shared" si="260"/>
        <v>42154.873124999998</v>
      </c>
      <c r="T2809" s="11">
        <f t="shared" si="261"/>
        <v>42184.873124999998</v>
      </c>
      <c r="U2809" t="str">
        <f t="shared" si="262"/>
        <v>2015</v>
      </c>
      <c r="V2809" t="str">
        <f t="shared" si="263"/>
        <v>May</v>
      </c>
    </row>
    <row r="2810" spans="1:22" ht="75" x14ac:dyDescent="0.2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8000</v>
      </c>
      <c r="O2810">
        <f t="shared" si="258"/>
        <v>100.24</v>
      </c>
      <c r="P2810">
        <f t="shared" si="259"/>
        <v>65.38</v>
      </c>
      <c r="Q2810" t="s">
        <v>8317</v>
      </c>
      <c r="R2810" t="s">
        <v>8318</v>
      </c>
      <c r="S2810" s="11">
        <f t="shared" si="260"/>
        <v>42208.84646990741</v>
      </c>
      <c r="T2810" s="11">
        <f t="shared" si="261"/>
        <v>42238.84646990741</v>
      </c>
      <c r="U2810" t="str">
        <f t="shared" si="262"/>
        <v>2015</v>
      </c>
      <c r="V2810" t="str">
        <f t="shared" si="263"/>
        <v>July</v>
      </c>
    </row>
    <row r="2811" spans="1:22" ht="75" x14ac:dyDescent="0.2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8000</v>
      </c>
      <c r="O2811">
        <f t="shared" si="258"/>
        <v>102.4</v>
      </c>
      <c r="P2811">
        <f t="shared" si="259"/>
        <v>121.9</v>
      </c>
      <c r="Q2811" t="s">
        <v>8317</v>
      </c>
      <c r="R2811" t="s">
        <v>8318</v>
      </c>
      <c r="S2811" s="11">
        <f t="shared" si="260"/>
        <v>42451.496817129635</v>
      </c>
      <c r="T2811" s="11">
        <f t="shared" si="261"/>
        <v>42459.610416666663</v>
      </c>
      <c r="U2811" t="str">
        <f t="shared" si="262"/>
        <v>2016</v>
      </c>
      <c r="V2811" t="str">
        <f t="shared" si="263"/>
        <v>March</v>
      </c>
    </row>
    <row r="2812" spans="1:22" ht="75" x14ac:dyDescent="0.2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8000</v>
      </c>
      <c r="O2812">
        <f t="shared" si="258"/>
        <v>108.2</v>
      </c>
      <c r="P2812">
        <f t="shared" si="259"/>
        <v>47.46</v>
      </c>
      <c r="Q2812" t="s">
        <v>8317</v>
      </c>
      <c r="R2812" t="s">
        <v>8318</v>
      </c>
      <c r="S2812" s="11">
        <f t="shared" si="260"/>
        <v>41759.13962962963</v>
      </c>
      <c r="T2812" s="11">
        <f t="shared" si="261"/>
        <v>41791.165972222225</v>
      </c>
      <c r="U2812" t="str">
        <f t="shared" si="262"/>
        <v>2014</v>
      </c>
      <c r="V2812" t="str">
        <f t="shared" si="263"/>
        <v>April</v>
      </c>
    </row>
    <row r="2813" spans="1:22" ht="60" x14ac:dyDescent="0.2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8000</v>
      </c>
      <c r="O2813">
        <f t="shared" si="258"/>
        <v>100.27</v>
      </c>
      <c r="P2813">
        <f t="shared" si="259"/>
        <v>92.84</v>
      </c>
      <c r="Q2813" t="s">
        <v>8317</v>
      </c>
      <c r="R2813" t="s">
        <v>8318</v>
      </c>
      <c r="S2813" s="11">
        <f t="shared" si="260"/>
        <v>42028.496562500004</v>
      </c>
      <c r="T2813" s="11">
        <f t="shared" si="261"/>
        <v>42058.496562500004</v>
      </c>
      <c r="U2813" t="str">
        <f t="shared" si="262"/>
        <v>2015</v>
      </c>
      <c r="V2813" t="str">
        <f t="shared" si="263"/>
        <v>January</v>
      </c>
    </row>
    <row r="2814" spans="1:22" ht="60" x14ac:dyDescent="0.2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8000</v>
      </c>
      <c r="O2814">
        <f t="shared" si="258"/>
        <v>113.3</v>
      </c>
      <c r="P2814">
        <f t="shared" si="259"/>
        <v>68.25</v>
      </c>
      <c r="Q2814" t="s">
        <v>8317</v>
      </c>
      <c r="R2814" t="s">
        <v>8318</v>
      </c>
      <c r="S2814" s="11">
        <f t="shared" si="260"/>
        <v>42054.74418981481</v>
      </c>
      <c r="T2814" s="11">
        <f t="shared" si="261"/>
        <v>42100.166666666672</v>
      </c>
      <c r="U2814" t="str">
        <f t="shared" si="262"/>
        <v>2015</v>
      </c>
      <c r="V2814" t="str">
        <f t="shared" si="263"/>
        <v>February</v>
      </c>
    </row>
    <row r="2815" spans="1:22" ht="60" x14ac:dyDescent="0.2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8000</v>
      </c>
      <c r="O2815">
        <f t="shared" si="258"/>
        <v>127.58</v>
      </c>
      <c r="P2815">
        <f t="shared" si="259"/>
        <v>37.21</v>
      </c>
      <c r="Q2815" t="s">
        <v>8317</v>
      </c>
      <c r="R2815" t="s">
        <v>8318</v>
      </c>
      <c r="S2815" s="11">
        <f t="shared" si="260"/>
        <v>42693.742604166662</v>
      </c>
      <c r="T2815" s="11">
        <f t="shared" si="261"/>
        <v>42718.742604166662</v>
      </c>
      <c r="U2815" t="str">
        <f t="shared" si="262"/>
        <v>2016</v>
      </c>
      <c r="V2815" t="str">
        <f t="shared" si="263"/>
        <v>November</v>
      </c>
    </row>
    <row r="2816" spans="1:22" ht="75" x14ac:dyDescent="0.2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8000</v>
      </c>
      <c r="O2816">
        <f t="shared" si="258"/>
        <v>107.73</v>
      </c>
      <c r="P2816">
        <f t="shared" si="259"/>
        <v>25.25</v>
      </c>
      <c r="Q2816" t="s">
        <v>8317</v>
      </c>
      <c r="R2816" t="s">
        <v>8318</v>
      </c>
      <c r="S2816" s="11">
        <f t="shared" si="260"/>
        <v>42103.399479166663</v>
      </c>
      <c r="T2816" s="11">
        <f t="shared" si="261"/>
        <v>42133.399479166663</v>
      </c>
      <c r="U2816" t="str">
        <f t="shared" si="262"/>
        <v>2015</v>
      </c>
      <c r="V2816" t="str">
        <f t="shared" si="263"/>
        <v>April</v>
      </c>
    </row>
    <row r="2817" spans="1:22" ht="60" x14ac:dyDescent="0.2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8000</v>
      </c>
      <c r="O2817">
        <f t="shared" si="258"/>
        <v>242</v>
      </c>
      <c r="P2817">
        <f t="shared" si="259"/>
        <v>43.21</v>
      </c>
      <c r="Q2817" t="s">
        <v>8317</v>
      </c>
      <c r="R2817" t="s">
        <v>8318</v>
      </c>
      <c r="S2817" s="11">
        <f t="shared" si="260"/>
        <v>42559.776724537034</v>
      </c>
      <c r="T2817" s="11">
        <f t="shared" si="261"/>
        <v>42589.776724537034</v>
      </c>
      <c r="U2817" t="str">
        <f t="shared" si="262"/>
        <v>2016</v>
      </c>
      <c r="V2817" t="str">
        <f t="shared" si="263"/>
        <v>July</v>
      </c>
    </row>
    <row r="2818" spans="1:22" ht="60" x14ac:dyDescent="0.2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8000</v>
      </c>
      <c r="O2818">
        <f t="shared" si="258"/>
        <v>141.57</v>
      </c>
      <c r="P2818">
        <f t="shared" si="259"/>
        <v>25.13</v>
      </c>
      <c r="Q2818" t="s">
        <v>8317</v>
      </c>
      <c r="R2818" t="s">
        <v>8318</v>
      </c>
      <c r="S2818" s="11">
        <f t="shared" si="260"/>
        <v>42188.467499999999</v>
      </c>
      <c r="T2818" s="11">
        <f t="shared" si="261"/>
        <v>42218.666666666672</v>
      </c>
      <c r="U2818" t="str">
        <f t="shared" si="262"/>
        <v>2015</v>
      </c>
      <c r="V2818" t="str">
        <f t="shared" si="263"/>
        <v>July</v>
      </c>
    </row>
    <row r="2819" spans="1:22" ht="75" x14ac:dyDescent="0.2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8000</v>
      </c>
      <c r="O2819">
        <f t="shared" ref="O2819:O2882" si="264">ROUND((E2819/D2819)*100,2)</f>
        <v>130</v>
      </c>
      <c r="P2819">
        <f t="shared" ref="P2819:P2882" si="265">IF(L2819&gt;0,ROUND(E2819/L2819,2),0)</f>
        <v>23.64</v>
      </c>
      <c r="Q2819" t="s">
        <v>8317</v>
      </c>
      <c r="R2819" t="s">
        <v>8318</v>
      </c>
      <c r="S2819" s="11">
        <f t="shared" ref="S2819:S2882" si="266">(((J2819/60)/60)/24)+DATE(1970,1,1)</f>
        <v>42023.634976851856</v>
      </c>
      <c r="T2819" s="11">
        <f t="shared" ref="T2819:T2882" si="267">(((I2819/60)/60)/24)+DATE(1970,1,1)</f>
        <v>42063.634976851856</v>
      </c>
      <c r="U2819" t="str">
        <f t="shared" ref="U2819:U2882" si="268">TEXT(S2819,"yyyy")</f>
        <v>2015</v>
      </c>
      <c r="V2819" t="str">
        <f t="shared" ref="V2819:V2882" si="269">TEXT(S2819,"mmmm")</f>
        <v>January</v>
      </c>
    </row>
    <row r="2820" spans="1:22" ht="60" x14ac:dyDescent="0.2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8000</v>
      </c>
      <c r="O2820">
        <f t="shared" si="264"/>
        <v>106.03</v>
      </c>
      <c r="P2820">
        <f t="shared" si="265"/>
        <v>103.95</v>
      </c>
      <c r="Q2820" t="s">
        <v>8317</v>
      </c>
      <c r="R2820" t="s">
        <v>8318</v>
      </c>
      <c r="S2820" s="11">
        <f t="shared" si="266"/>
        <v>42250.598217592589</v>
      </c>
      <c r="T2820" s="11">
        <f t="shared" si="267"/>
        <v>42270.598217592589</v>
      </c>
      <c r="U2820" t="str">
        <f t="shared" si="268"/>
        <v>2015</v>
      </c>
      <c r="V2820" t="str">
        <f t="shared" si="269"/>
        <v>September</v>
      </c>
    </row>
    <row r="2821" spans="1:22" ht="75" x14ac:dyDescent="0.2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8000</v>
      </c>
      <c r="O2821">
        <f t="shared" si="264"/>
        <v>104.8</v>
      </c>
      <c r="P2821">
        <f t="shared" si="265"/>
        <v>50.38</v>
      </c>
      <c r="Q2821" t="s">
        <v>8317</v>
      </c>
      <c r="R2821" t="s">
        <v>8318</v>
      </c>
      <c r="S2821" s="11">
        <f t="shared" si="266"/>
        <v>42139.525567129633</v>
      </c>
      <c r="T2821" s="11">
        <f t="shared" si="267"/>
        <v>42169.525567129633</v>
      </c>
      <c r="U2821" t="str">
        <f t="shared" si="268"/>
        <v>2015</v>
      </c>
      <c r="V2821" t="str">
        <f t="shared" si="269"/>
        <v>May</v>
      </c>
    </row>
    <row r="2822" spans="1:22" ht="75" x14ac:dyDescent="0.2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8000</v>
      </c>
      <c r="O2822">
        <f t="shared" si="264"/>
        <v>136</v>
      </c>
      <c r="P2822">
        <f t="shared" si="265"/>
        <v>13.6</v>
      </c>
      <c r="Q2822" t="s">
        <v>8317</v>
      </c>
      <c r="R2822" t="s">
        <v>8318</v>
      </c>
      <c r="S2822" s="11">
        <f t="shared" si="266"/>
        <v>42401.610983796301</v>
      </c>
      <c r="T2822" s="11">
        <f t="shared" si="267"/>
        <v>42426</v>
      </c>
      <c r="U2822" t="str">
        <f t="shared" si="268"/>
        <v>2016</v>
      </c>
      <c r="V2822" t="str">
        <f t="shared" si="269"/>
        <v>February</v>
      </c>
    </row>
    <row r="2823" spans="1:22" ht="75" x14ac:dyDescent="0.2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8000</v>
      </c>
      <c r="O2823">
        <f t="shared" si="264"/>
        <v>100</v>
      </c>
      <c r="P2823">
        <f t="shared" si="265"/>
        <v>28.57</v>
      </c>
      <c r="Q2823" t="s">
        <v>8317</v>
      </c>
      <c r="R2823" t="s">
        <v>8318</v>
      </c>
      <c r="S2823" s="11">
        <f t="shared" si="266"/>
        <v>41875.922858796301</v>
      </c>
      <c r="T2823" s="11">
        <f t="shared" si="267"/>
        <v>41905.922858796301</v>
      </c>
      <c r="U2823" t="str">
        <f t="shared" si="268"/>
        <v>2014</v>
      </c>
      <c r="V2823" t="str">
        <f t="shared" si="269"/>
        <v>August</v>
      </c>
    </row>
    <row r="2824" spans="1:22" ht="75" x14ac:dyDescent="0.2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8000</v>
      </c>
      <c r="O2824">
        <f t="shared" si="264"/>
        <v>100</v>
      </c>
      <c r="P2824">
        <f t="shared" si="265"/>
        <v>63.83</v>
      </c>
      <c r="Q2824" t="s">
        <v>8317</v>
      </c>
      <c r="R2824" t="s">
        <v>8318</v>
      </c>
      <c r="S2824" s="11">
        <f t="shared" si="266"/>
        <v>42060.683935185181</v>
      </c>
      <c r="T2824" s="11">
        <f t="shared" si="267"/>
        <v>42090.642268518524</v>
      </c>
      <c r="U2824" t="str">
        <f t="shared" si="268"/>
        <v>2015</v>
      </c>
      <c r="V2824" t="str">
        <f t="shared" si="269"/>
        <v>February</v>
      </c>
    </row>
    <row r="2825" spans="1:22" ht="75" x14ac:dyDescent="0.2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8000</v>
      </c>
      <c r="O2825">
        <f t="shared" si="264"/>
        <v>124</v>
      </c>
      <c r="P2825">
        <f t="shared" si="265"/>
        <v>8.86</v>
      </c>
      <c r="Q2825" t="s">
        <v>8317</v>
      </c>
      <c r="R2825" t="s">
        <v>8318</v>
      </c>
      <c r="S2825" s="11">
        <f t="shared" si="266"/>
        <v>42067.011643518519</v>
      </c>
      <c r="T2825" s="11">
        <f t="shared" si="267"/>
        <v>42094.957638888889</v>
      </c>
      <c r="U2825" t="str">
        <f t="shared" si="268"/>
        <v>2015</v>
      </c>
      <c r="V2825" t="str">
        <f t="shared" si="269"/>
        <v>March</v>
      </c>
    </row>
    <row r="2826" spans="1:22" ht="60" x14ac:dyDescent="0.2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8000</v>
      </c>
      <c r="O2826">
        <f t="shared" si="264"/>
        <v>116.92</v>
      </c>
      <c r="P2826">
        <f t="shared" si="265"/>
        <v>50.67</v>
      </c>
      <c r="Q2826" t="s">
        <v>8317</v>
      </c>
      <c r="R2826" t="s">
        <v>8318</v>
      </c>
      <c r="S2826" s="11">
        <f t="shared" si="266"/>
        <v>42136.270787037036</v>
      </c>
      <c r="T2826" s="11">
        <f t="shared" si="267"/>
        <v>42168.071527777778</v>
      </c>
      <c r="U2826" t="str">
        <f t="shared" si="268"/>
        <v>2015</v>
      </c>
      <c r="V2826" t="str">
        <f t="shared" si="269"/>
        <v>May</v>
      </c>
    </row>
    <row r="2827" spans="1:22" ht="75" x14ac:dyDescent="0.2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8000</v>
      </c>
      <c r="O2827">
        <f t="shared" si="264"/>
        <v>103.33</v>
      </c>
      <c r="P2827">
        <f t="shared" si="265"/>
        <v>60.78</v>
      </c>
      <c r="Q2827" t="s">
        <v>8317</v>
      </c>
      <c r="R2827" t="s">
        <v>8318</v>
      </c>
      <c r="S2827" s="11">
        <f t="shared" si="266"/>
        <v>42312.792662037042</v>
      </c>
      <c r="T2827" s="11">
        <f t="shared" si="267"/>
        <v>42342.792662037042</v>
      </c>
      <c r="U2827" t="str">
        <f t="shared" si="268"/>
        <v>2015</v>
      </c>
      <c r="V2827" t="str">
        <f t="shared" si="269"/>
        <v>November</v>
      </c>
    </row>
    <row r="2828" spans="1:22" ht="75" x14ac:dyDescent="0.2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8000</v>
      </c>
      <c r="O2828">
        <f t="shared" si="264"/>
        <v>107.75</v>
      </c>
      <c r="P2828">
        <f t="shared" si="265"/>
        <v>113.42</v>
      </c>
      <c r="Q2828" t="s">
        <v>8317</v>
      </c>
      <c r="R2828" t="s">
        <v>8318</v>
      </c>
      <c r="S2828" s="11">
        <f t="shared" si="266"/>
        <v>42171.034861111111</v>
      </c>
      <c r="T2828" s="11">
        <f t="shared" si="267"/>
        <v>42195.291666666672</v>
      </c>
      <c r="U2828" t="str">
        <f t="shared" si="268"/>
        <v>2015</v>
      </c>
      <c r="V2828" t="str">
        <f t="shared" si="269"/>
        <v>June</v>
      </c>
    </row>
    <row r="2829" spans="1:22" ht="75" x14ac:dyDescent="0.2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8000</v>
      </c>
      <c r="O2829">
        <f t="shared" si="264"/>
        <v>120.25</v>
      </c>
      <c r="P2829">
        <f t="shared" si="265"/>
        <v>104.57</v>
      </c>
      <c r="Q2829" t="s">
        <v>8317</v>
      </c>
      <c r="R2829" t="s">
        <v>8318</v>
      </c>
      <c r="S2829" s="11">
        <f t="shared" si="266"/>
        <v>42494.683634259258</v>
      </c>
      <c r="T2829" s="11">
        <f t="shared" si="267"/>
        <v>42524.6875</v>
      </c>
      <c r="U2829" t="str">
        <f t="shared" si="268"/>
        <v>2016</v>
      </c>
      <c r="V2829" t="str">
        <f t="shared" si="269"/>
        <v>May</v>
      </c>
    </row>
    <row r="2830" spans="1:22" ht="75" x14ac:dyDescent="0.2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8000</v>
      </c>
      <c r="O2830">
        <f t="shared" si="264"/>
        <v>100.38</v>
      </c>
      <c r="P2830">
        <f t="shared" si="265"/>
        <v>98.31</v>
      </c>
      <c r="Q2830" t="s">
        <v>8317</v>
      </c>
      <c r="R2830" t="s">
        <v>8318</v>
      </c>
      <c r="S2830" s="11">
        <f t="shared" si="266"/>
        <v>42254.264687499999</v>
      </c>
      <c r="T2830" s="11">
        <f t="shared" si="267"/>
        <v>42279.958333333328</v>
      </c>
      <c r="U2830" t="str">
        <f t="shared" si="268"/>
        <v>2015</v>
      </c>
      <c r="V2830" t="str">
        <f t="shared" si="269"/>
        <v>September</v>
      </c>
    </row>
    <row r="2831" spans="1:22" ht="75" x14ac:dyDescent="0.2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8000</v>
      </c>
      <c r="O2831">
        <f t="shared" si="264"/>
        <v>106.52</v>
      </c>
      <c r="P2831">
        <f t="shared" si="265"/>
        <v>35.04</v>
      </c>
      <c r="Q2831" t="s">
        <v>8317</v>
      </c>
      <c r="R2831" t="s">
        <v>8318</v>
      </c>
      <c r="S2831" s="11">
        <f t="shared" si="266"/>
        <v>42495.434236111112</v>
      </c>
      <c r="T2831" s="11">
        <f t="shared" si="267"/>
        <v>42523.434236111112</v>
      </c>
      <c r="U2831" t="str">
        <f t="shared" si="268"/>
        <v>2016</v>
      </c>
      <c r="V2831" t="str">
        <f t="shared" si="269"/>
        <v>May</v>
      </c>
    </row>
    <row r="2832" spans="1:22" ht="45" x14ac:dyDescent="0.2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8000</v>
      </c>
      <c r="O2832">
        <f t="shared" si="264"/>
        <v>100</v>
      </c>
      <c r="P2832">
        <f t="shared" si="265"/>
        <v>272.73</v>
      </c>
      <c r="Q2832" t="s">
        <v>8317</v>
      </c>
      <c r="R2832" t="s">
        <v>8318</v>
      </c>
      <c r="S2832" s="11">
        <f t="shared" si="266"/>
        <v>41758.839675925927</v>
      </c>
      <c r="T2832" s="11">
        <f t="shared" si="267"/>
        <v>41771.165972222225</v>
      </c>
      <c r="U2832" t="str">
        <f t="shared" si="268"/>
        <v>2014</v>
      </c>
      <c r="V2832" t="str">
        <f t="shared" si="269"/>
        <v>April</v>
      </c>
    </row>
    <row r="2833" spans="1:22" ht="45" x14ac:dyDescent="0.2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8000</v>
      </c>
      <c r="O2833">
        <f t="shared" si="264"/>
        <v>110.67</v>
      </c>
      <c r="P2833">
        <f t="shared" si="265"/>
        <v>63.85</v>
      </c>
      <c r="Q2833" t="s">
        <v>8317</v>
      </c>
      <c r="R2833" t="s">
        <v>8318</v>
      </c>
      <c r="S2833" s="11">
        <f t="shared" si="266"/>
        <v>42171.824884259258</v>
      </c>
      <c r="T2833" s="11">
        <f t="shared" si="267"/>
        <v>42201.824884259258</v>
      </c>
      <c r="U2833" t="str">
        <f t="shared" si="268"/>
        <v>2015</v>
      </c>
      <c r="V2833" t="str">
        <f t="shared" si="269"/>
        <v>June</v>
      </c>
    </row>
    <row r="2834" spans="1:22" ht="75" x14ac:dyDescent="0.2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8000</v>
      </c>
      <c r="O2834">
        <f t="shared" si="264"/>
        <v>114.72</v>
      </c>
      <c r="P2834">
        <f t="shared" si="265"/>
        <v>30.19</v>
      </c>
      <c r="Q2834" t="s">
        <v>8317</v>
      </c>
      <c r="R2834" t="s">
        <v>8318</v>
      </c>
      <c r="S2834" s="11">
        <f t="shared" si="266"/>
        <v>41938.709421296298</v>
      </c>
      <c r="T2834" s="11">
        <f t="shared" si="267"/>
        <v>41966.916666666672</v>
      </c>
      <c r="U2834" t="str">
        <f t="shared" si="268"/>
        <v>2014</v>
      </c>
      <c r="V2834" t="str">
        <f t="shared" si="269"/>
        <v>October</v>
      </c>
    </row>
    <row r="2835" spans="1:22" ht="30" x14ac:dyDescent="0.2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8000</v>
      </c>
      <c r="O2835">
        <f t="shared" si="264"/>
        <v>108.26</v>
      </c>
      <c r="P2835">
        <f t="shared" si="265"/>
        <v>83.51</v>
      </c>
      <c r="Q2835" t="s">
        <v>8317</v>
      </c>
      <c r="R2835" t="s">
        <v>8318</v>
      </c>
      <c r="S2835" s="11">
        <f t="shared" si="266"/>
        <v>42268.127696759257</v>
      </c>
      <c r="T2835" s="11">
        <f t="shared" si="267"/>
        <v>42288.083333333328</v>
      </c>
      <c r="U2835" t="str">
        <f t="shared" si="268"/>
        <v>2015</v>
      </c>
      <c r="V2835" t="str">
        <f t="shared" si="269"/>
        <v>September</v>
      </c>
    </row>
    <row r="2836" spans="1:22" ht="60" x14ac:dyDescent="0.2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8000</v>
      </c>
      <c r="O2836">
        <f t="shared" si="264"/>
        <v>170</v>
      </c>
      <c r="P2836">
        <f t="shared" si="265"/>
        <v>64.760000000000005</v>
      </c>
      <c r="Q2836" t="s">
        <v>8317</v>
      </c>
      <c r="R2836" t="s">
        <v>8318</v>
      </c>
      <c r="S2836" s="11">
        <f t="shared" si="266"/>
        <v>42019.959837962961</v>
      </c>
      <c r="T2836" s="11">
        <f t="shared" si="267"/>
        <v>42034.959837962961</v>
      </c>
      <c r="U2836" t="str">
        <f t="shared" si="268"/>
        <v>2015</v>
      </c>
      <c r="V2836" t="str">
        <f t="shared" si="269"/>
        <v>January</v>
      </c>
    </row>
    <row r="2837" spans="1:22" ht="75" x14ac:dyDescent="0.2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8000</v>
      </c>
      <c r="O2837">
        <f t="shared" si="264"/>
        <v>187.1</v>
      </c>
      <c r="P2837">
        <f t="shared" si="265"/>
        <v>20.12</v>
      </c>
      <c r="Q2837" t="s">
        <v>8317</v>
      </c>
      <c r="R2837" t="s">
        <v>8318</v>
      </c>
      <c r="S2837" s="11">
        <f t="shared" si="266"/>
        <v>42313.703900462962</v>
      </c>
      <c r="T2837" s="11">
        <f t="shared" si="267"/>
        <v>42343</v>
      </c>
      <c r="U2837" t="str">
        <f t="shared" si="268"/>
        <v>2015</v>
      </c>
      <c r="V2837" t="str">
        <f t="shared" si="269"/>
        <v>November</v>
      </c>
    </row>
    <row r="2838" spans="1:22" ht="75" x14ac:dyDescent="0.2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8000</v>
      </c>
      <c r="O2838">
        <f t="shared" si="264"/>
        <v>107.78</v>
      </c>
      <c r="P2838">
        <f t="shared" si="265"/>
        <v>44.09</v>
      </c>
      <c r="Q2838" t="s">
        <v>8317</v>
      </c>
      <c r="R2838" t="s">
        <v>8318</v>
      </c>
      <c r="S2838" s="11">
        <f t="shared" si="266"/>
        <v>42746.261782407411</v>
      </c>
      <c r="T2838" s="11">
        <f t="shared" si="267"/>
        <v>42784.207638888889</v>
      </c>
      <c r="U2838" t="str">
        <f t="shared" si="268"/>
        <v>2017</v>
      </c>
      <c r="V2838" t="str">
        <f t="shared" si="269"/>
        <v>January</v>
      </c>
    </row>
    <row r="2839" spans="1:22" ht="90" x14ac:dyDescent="0.2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8000</v>
      </c>
      <c r="O2839">
        <f t="shared" si="264"/>
        <v>100</v>
      </c>
      <c r="P2839">
        <f t="shared" si="265"/>
        <v>40.479999999999997</v>
      </c>
      <c r="Q2839" t="s">
        <v>8317</v>
      </c>
      <c r="R2839" t="s">
        <v>8318</v>
      </c>
      <c r="S2839" s="11">
        <f t="shared" si="266"/>
        <v>42307.908379629633</v>
      </c>
      <c r="T2839" s="11">
        <f t="shared" si="267"/>
        <v>42347.950046296297</v>
      </c>
      <c r="U2839" t="str">
        <f t="shared" si="268"/>
        <v>2015</v>
      </c>
      <c r="V2839" t="str">
        <f t="shared" si="269"/>
        <v>October</v>
      </c>
    </row>
    <row r="2840" spans="1:22" ht="75" x14ac:dyDescent="0.2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8000</v>
      </c>
      <c r="O2840">
        <f t="shared" si="264"/>
        <v>120.25</v>
      </c>
      <c r="P2840">
        <f t="shared" si="265"/>
        <v>44.54</v>
      </c>
      <c r="Q2840" t="s">
        <v>8317</v>
      </c>
      <c r="R2840" t="s">
        <v>8318</v>
      </c>
      <c r="S2840" s="11">
        <f t="shared" si="266"/>
        <v>41842.607592592591</v>
      </c>
      <c r="T2840" s="11">
        <f t="shared" si="267"/>
        <v>41864.916666666664</v>
      </c>
      <c r="U2840" t="str">
        <f t="shared" si="268"/>
        <v>2014</v>
      </c>
      <c r="V2840" t="str">
        <f t="shared" si="269"/>
        <v>July</v>
      </c>
    </row>
    <row r="2841" spans="1:22" ht="75" x14ac:dyDescent="0.2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8000</v>
      </c>
      <c r="O2841">
        <f t="shared" si="264"/>
        <v>111.43</v>
      </c>
      <c r="P2841">
        <f t="shared" si="265"/>
        <v>125.81</v>
      </c>
      <c r="Q2841" t="s">
        <v>8317</v>
      </c>
      <c r="R2841" t="s">
        <v>8318</v>
      </c>
      <c r="S2841" s="11">
        <f t="shared" si="266"/>
        <v>41853.240208333329</v>
      </c>
      <c r="T2841" s="11">
        <f t="shared" si="267"/>
        <v>41876.207638888889</v>
      </c>
      <c r="U2841" t="str">
        <f t="shared" si="268"/>
        <v>2014</v>
      </c>
      <c r="V2841" t="str">
        <f t="shared" si="269"/>
        <v>August</v>
      </c>
    </row>
    <row r="2842" spans="1:22" ht="75" x14ac:dyDescent="0.2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8000</v>
      </c>
      <c r="O2842">
        <f t="shared" si="264"/>
        <v>104</v>
      </c>
      <c r="P2842">
        <f t="shared" si="265"/>
        <v>19.7</v>
      </c>
      <c r="Q2842" t="s">
        <v>8317</v>
      </c>
      <c r="R2842" t="s">
        <v>8318</v>
      </c>
      <c r="S2842" s="11">
        <f t="shared" si="266"/>
        <v>42060.035636574074</v>
      </c>
      <c r="T2842" s="11">
        <f t="shared" si="267"/>
        <v>42081.708333333328</v>
      </c>
      <c r="U2842" t="str">
        <f t="shared" si="268"/>
        <v>2015</v>
      </c>
      <c r="V2842" t="str">
        <f t="shared" si="269"/>
        <v>February</v>
      </c>
    </row>
    <row r="2843" spans="1:22" ht="75" x14ac:dyDescent="0.2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8000</v>
      </c>
      <c r="O2843">
        <f t="shared" si="264"/>
        <v>1</v>
      </c>
      <c r="P2843">
        <f t="shared" si="265"/>
        <v>10</v>
      </c>
      <c r="Q2843" t="s">
        <v>8317</v>
      </c>
      <c r="R2843" t="s">
        <v>8318</v>
      </c>
      <c r="S2843" s="11">
        <f t="shared" si="266"/>
        <v>42291.739548611105</v>
      </c>
      <c r="T2843" s="11">
        <f t="shared" si="267"/>
        <v>42351.781215277777</v>
      </c>
      <c r="U2843" t="str">
        <f t="shared" si="268"/>
        <v>2015</v>
      </c>
      <c r="V2843" t="str">
        <f t="shared" si="269"/>
        <v>October</v>
      </c>
    </row>
    <row r="2844" spans="1:22" ht="75" x14ac:dyDescent="0.2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8000</v>
      </c>
      <c r="O2844">
        <f t="shared" si="264"/>
        <v>0</v>
      </c>
      <c r="P2844">
        <f t="shared" si="265"/>
        <v>0</v>
      </c>
      <c r="Q2844" t="s">
        <v>8317</v>
      </c>
      <c r="R2844" t="s">
        <v>8318</v>
      </c>
      <c r="S2844" s="11">
        <f t="shared" si="266"/>
        <v>41784.952488425923</v>
      </c>
      <c r="T2844" s="11">
        <f t="shared" si="267"/>
        <v>41811.458333333336</v>
      </c>
      <c r="U2844" t="str">
        <f t="shared" si="268"/>
        <v>2014</v>
      </c>
      <c r="V2844" t="str">
        <f t="shared" si="269"/>
        <v>May</v>
      </c>
    </row>
    <row r="2845" spans="1:22" ht="75" x14ac:dyDescent="0.2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8000</v>
      </c>
      <c r="O2845">
        <f t="shared" si="264"/>
        <v>0</v>
      </c>
      <c r="P2845">
        <f t="shared" si="265"/>
        <v>0</v>
      </c>
      <c r="Q2845" t="s">
        <v>8317</v>
      </c>
      <c r="R2845" t="s">
        <v>8318</v>
      </c>
      <c r="S2845" s="11">
        <f t="shared" si="266"/>
        <v>42492.737847222219</v>
      </c>
      <c r="T2845" s="11">
        <f t="shared" si="267"/>
        <v>42534.166666666672</v>
      </c>
      <c r="U2845" t="str">
        <f t="shared" si="268"/>
        <v>2016</v>
      </c>
      <c r="V2845" t="str">
        <f t="shared" si="269"/>
        <v>May</v>
      </c>
    </row>
    <row r="2846" spans="1:22" ht="60" x14ac:dyDescent="0.2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8000</v>
      </c>
      <c r="O2846">
        <f t="shared" si="264"/>
        <v>5.45</v>
      </c>
      <c r="P2846">
        <f t="shared" si="265"/>
        <v>30</v>
      </c>
      <c r="Q2846" t="s">
        <v>8317</v>
      </c>
      <c r="R2846" t="s">
        <v>8318</v>
      </c>
      <c r="S2846" s="11">
        <f t="shared" si="266"/>
        <v>42709.546064814815</v>
      </c>
      <c r="T2846" s="11">
        <f t="shared" si="267"/>
        <v>42739.546064814815</v>
      </c>
      <c r="U2846" t="str">
        <f t="shared" si="268"/>
        <v>2016</v>
      </c>
      <c r="V2846" t="str">
        <f t="shared" si="269"/>
        <v>December</v>
      </c>
    </row>
    <row r="2847" spans="1:22" ht="75" x14ac:dyDescent="0.2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8000</v>
      </c>
      <c r="O2847">
        <f t="shared" si="264"/>
        <v>31.55</v>
      </c>
      <c r="P2847">
        <f t="shared" si="265"/>
        <v>60.67</v>
      </c>
      <c r="Q2847" t="s">
        <v>8317</v>
      </c>
      <c r="R2847" t="s">
        <v>8318</v>
      </c>
      <c r="S2847" s="11">
        <f t="shared" si="266"/>
        <v>42103.016585648147</v>
      </c>
      <c r="T2847" s="11">
        <f t="shared" si="267"/>
        <v>42163.016585648147</v>
      </c>
      <c r="U2847" t="str">
        <f t="shared" si="268"/>
        <v>2015</v>
      </c>
      <c r="V2847" t="str">
        <f t="shared" si="269"/>
        <v>April</v>
      </c>
    </row>
    <row r="2848" spans="1:22" ht="75" x14ac:dyDescent="0.2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8000</v>
      </c>
      <c r="O2848">
        <f t="shared" si="264"/>
        <v>0</v>
      </c>
      <c r="P2848">
        <f t="shared" si="265"/>
        <v>0</v>
      </c>
      <c r="Q2848" t="s">
        <v>8317</v>
      </c>
      <c r="R2848" t="s">
        <v>8318</v>
      </c>
      <c r="S2848" s="11">
        <f t="shared" si="266"/>
        <v>42108.692060185189</v>
      </c>
      <c r="T2848" s="11">
        <f t="shared" si="267"/>
        <v>42153.692060185189</v>
      </c>
      <c r="U2848" t="str">
        <f t="shared" si="268"/>
        <v>2015</v>
      </c>
      <c r="V2848" t="str">
        <f t="shared" si="269"/>
        <v>April</v>
      </c>
    </row>
    <row r="2849" spans="1:22" ht="60" x14ac:dyDescent="0.2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8000</v>
      </c>
      <c r="O2849">
        <f t="shared" si="264"/>
        <v>0</v>
      </c>
      <c r="P2849">
        <f t="shared" si="265"/>
        <v>0</v>
      </c>
      <c r="Q2849" t="s">
        <v>8317</v>
      </c>
      <c r="R2849" t="s">
        <v>8318</v>
      </c>
      <c r="S2849" s="11">
        <f t="shared" si="266"/>
        <v>42453.806307870371</v>
      </c>
      <c r="T2849" s="11">
        <f t="shared" si="267"/>
        <v>42513.806307870371</v>
      </c>
      <c r="U2849" t="str">
        <f t="shared" si="268"/>
        <v>2016</v>
      </c>
      <c r="V2849" t="str">
        <f t="shared" si="269"/>
        <v>March</v>
      </c>
    </row>
    <row r="2850" spans="1:22" ht="75" x14ac:dyDescent="0.2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8000</v>
      </c>
      <c r="O2850">
        <f t="shared" si="264"/>
        <v>0.2</v>
      </c>
      <c r="P2850">
        <f t="shared" si="265"/>
        <v>23.33</v>
      </c>
      <c r="Q2850" t="s">
        <v>8317</v>
      </c>
      <c r="R2850" t="s">
        <v>8318</v>
      </c>
      <c r="S2850" s="11">
        <f t="shared" si="266"/>
        <v>42123.648831018523</v>
      </c>
      <c r="T2850" s="11">
        <f t="shared" si="267"/>
        <v>42153.648831018523</v>
      </c>
      <c r="U2850" t="str">
        <f t="shared" si="268"/>
        <v>2015</v>
      </c>
      <c r="V2850" t="str">
        <f t="shared" si="269"/>
        <v>April</v>
      </c>
    </row>
    <row r="2851" spans="1:22" ht="75" x14ac:dyDescent="0.2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8000</v>
      </c>
      <c r="O2851">
        <f t="shared" si="264"/>
        <v>1</v>
      </c>
      <c r="P2851">
        <f t="shared" si="265"/>
        <v>5</v>
      </c>
      <c r="Q2851" t="s">
        <v>8317</v>
      </c>
      <c r="R2851" t="s">
        <v>8318</v>
      </c>
      <c r="S2851" s="11">
        <f t="shared" si="266"/>
        <v>42453.428240740745</v>
      </c>
      <c r="T2851" s="11">
        <f t="shared" si="267"/>
        <v>42483.428240740745</v>
      </c>
      <c r="U2851" t="str">
        <f t="shared" si="268"/>
        <v>2016</v>
      </c>
      <c r="V2851" t="str">
        <f t="shared" si="269"/>
        <v>March</v>
      </c>
    </row>
    <row r="2852" spans="1:22" ht="75" x14ac:dyDescent="0.2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8000</v>
      </c>
      <c r="O2852">
        <f t="shared" si="264"/>
        <v>3.89</v>
      </c>
      <c r="P2852">
        <f t="shared" si="265"/>
        <v>23.92</v>
      </c>
      <c r="Q2852" t="s">
        <v>8317</v>
      </c>
      <c r="R2852" t="s">
        <v>8318</v>
      </c>
      <c r="S2852" s="11">
        <f t="shared" si="266"/>
        <v>41858.007071759261</v>
      </c>
      <c r="T2852" s="11">
        <f t="shared" si="267"/>
        <v>41888.007071759261</v>
      </c>
      <c r="U2852" t="str">
        <f t="shared" si="268"/>
        <v>2014</v>
      </c>
      <c r="V2852" t="str">
        <f t="shared" si="269"/>
        <v>August</v>
      </c>
    </row>
    <row r="2853" spans="1:22" ht="75" x14ac:dyDescent="0.2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8000</v>
      </c>
      <c r="O2853">
        <f t="shared" si="264"/>
        <v>0</v>
      </c>
      <c r="P2853">
        <f t="shared" si="265"/>
        <v>0</v>
      </c>
      <c r="Q2853" t="s">
        <v>8317</v>
      </c>
      <c r="R2853" t="s">
        <v>8318</v>
      </c>
      <c r="S2853" s="11">
        <f t="shared" si="266"/>
        <v>42390.002650462964</v>
      </c>
      <c r="T2853" s="11">
        <f t="shared" si="267"/>
        <v>42398.970138888893</v>
      </c>
      <c r="U2853" t="str">
        <f t="shared" si="268"/>
        <v>2016</v>
      </c>
      <c r="V2853" t="str">
        <f t="shared" si="269"/>
        <v>January</v>
      </c>
    </row>
    <row r="2854" spans="1:22" ht="60" x14ac:dyDescent="0.2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8000</v>
      </c>
      <c r="O2854">
        <f t="shared" si="264"/>
        <v>1.9</v>
      </c>
      <c r="P2854">
        <f t="shared" si="265"/>
        <v>15.83</v>
      </c>
      <c r="Q2854" t="s">
        <v>8317</v>
      </c>
      <c r="R2854" t="s">
        <v>8318</v>
      </c>
      <c r="S2854" s="11">
        <f t="shared" si="266"/>
        <v>41781.045173611114</v>
      </c>
      <c r="T2854" s="11">
        <f t="shared" si="267"/>
        <v>41811.045173611114</v>
      </c>
      <c r="U2854" t="str">
        <f t="shared" si="268"/>
        <v>2014</v>
      </c>
      <c r="V2854" t="str">
        <f t="shared" si="269"/>
        <v>May</v>
      </c>
    </row>
    <row r="2855" spans="1:22" ht="75" x14ac:dyDescent="0.2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8000</v>
      </c>
      <c r="O2855">
        <f t="shared" si="264"/>
        <v>0</v>
      </c>
      <c r="P2855">
        <f t="shared" si="265"/>
        <v>0</v>
      </c>
      <c r="Q2855" t="s">
        <v>8317</v>
      </c>
      <c r="R2855" t="s">
        <v>8318</v>
      </c>
      <c r="S2855" s="11">
        <f t="shared" si="266"/>
        <v>41836.190937499996</v>
      </c>
      <c r="T2855" s="11">
        <f t="shared" si="267"/>
        <v>41896.190937499996</v>
      </c>
      <c r="U2855" t="str">
        <f t="shared" si="268"/>
        <v>2014</v>
      </c>
      <c r="V2855" t="str">
        <f t="shared" si="269"/>
        <v>July</v>
      </c>
    </row>
    <row r="2856" spans="1:22" ht="60" x14ac:dyDescent="0.2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8000</v>
      </c>
      <c r="O2856">
        <f t="shared" si="264"/>
        <v>41.7</v>
      </c>
      <c r="P2856">
        <f t="shared" si="265"/>
        <v>29.79</v>
      </c>
      <c r="Q2856" t="s">
        <v>8317</v>
      </c>
      <c r="R2856" t="s">
        <v>8318</v>
      </c>
      <c r="S2856" s="11">
        <f t="shared" si="266"/>
        <v>42111.71665509259</v>
      </c>
      <c r="T2856" s="11">
        <f t="shared" si="267"/>
        <v>42131.71665509259</v>
      </c>
      <c r="U2856" t="str">
        <f t="shared" si="268"/>
        <v>2015</v>
      </c>
      <c r="V2856" t="str">
        <f t="shared" si="269"/>
        <v>April</v>
      </c>
    </row>
    <row r="2857" spans="1:22" ht="75" x14ac:dyDescent="0.2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8000</v>
      </c>
      <c r="O2857">
        <f t="shared" si="264"/>
        <v>50</v>
      </c>
      <c r="P2857">
        <f t="shared" si="265"/>
        <v>60</v>
      </c>
      <c r="Q2857" t="s">
        <v>8317</v>
      </c>
      <c r="R2857" t="s">
        <v>8318</v>
      </c>
      <c r="S2857" s="11">
        <f t="shared" si="266"/>
        <v>42370.007766203707</v>
      </c>
      <c r="T2857" s="11">
        <f t="shared" si="267"/>
        <v>42398.981944444444</v>
      </c>
      <c r="U2857" t="str">
        <f t="shared" si="268"/>
        <v>2016</v>
      </c>
      <c r="V2857" t="str">
        <f t="shared" si="269"/>
        <v>January</v>
      </c>
    </row>
    <row r="2858" spans="1:22" ht="75" x14ac:dyDescent="0.2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8000</v>
      </c>
      <c r="O2858">
        <f t="shared" si="264"/>
        <v>4.87</v>
      </c>
      <c r="P2858">
        <f t="shared" si="265"/>
        <v>24.33</v>
      </c>
      <c r="Q2858" t="s">
        <v>8317</v>
      </c>
      <c r="R2858" t="s">
        <v>8318</v>
      </c>
      <c r="S2858" s="11">
        <f t="shared" si="266"/>
        <v>42165.037581018521</v>
      </c>
      <c r="T2858" s="11">
        <f t="shared" si="267"/>
        <v>42224.898611111115</v>
      </c>
      <c r="U2858" t="str">
        <f t="shared" si="268"/>
        <v>2015</v>
      </c>
      <c r="V2858" t="str">
        <f t="shared" si="269"/>
        <v>June</v>
      </c>
    </row>
    <row r="2859" spans="1:22" ht="75" x14ac:dyDescent="0.2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8000</v>
      </c>
      <c r="O2859">
        <f t="shared" si="264"/>
        <v>19.739999999999998</v>
      </c>
      <c r="P2859">
        <f t="shared" si="265"/>
        <v>500</v>
      </c>
      <c r="Q2859" t="s">
        <v>8317</v>
      </c>
      <c r="R2859" t="s">
        <v>8318</v>
      </c>
      <c r="S2859" s="11">
        <f t="shared" si="266"/>
        <v>42726.920081018514</v>
      </c>
      <c r="T2859" s="11">
        <f t="shared" si="267"/>
        <v>42786.75</v>
      </c>
      <c r="U2859" t="str">
        <f t="shared" si="268"/>
        <v>2016</v>
      </c>
      <c r="V2859" t="str">
        <f t="shared" si="269"/>
        <v>December</v>
      </c>
    </row>
    <row r="2860" spans="1:22" ht="60" x14ac:dyDescent="0.2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8000</v>
      </c>
      <c r="O2860">
        <f t="shared" si="264"/>
        <v>0</v>
      </c>
      <c r="P2860">
        <f t="shared" si="265"/>
        <v>0</v>
      </c>
      <c r="Q2860" t="s">
        <v>8317</v>
      </c>
      <c r="R2860" t="s">
        <v>8318</v>
      </c>
      <c r="S2860" s="11">
        <f t="shared" si="266"/>
        <v>41954.545081018514</v>
      </c>
      <c r="T2860" s="11">
        <f t="shared" si="267"/>
        <v>41978.477777777778</v>
      </c>
      <c r="U2860" t="str">
        <f t="shared" si="268"/>
        <v>2014</v>
      </c>
      <c r="V2860" t="str">
        <f t="shared" si="269"/>
        <v>November</v>
      </c>
    </row>
    <row r="2861" spans="1:22" ht="60" x14ac:dyDescent="0.2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8000</v>
      </c>
      <c r="O2861">
        <f t="shared" si="264"/>
        <v>1.75</v>
      </c>
      <c r="P2861">
        <f t="shared" si="265"/>
        <v>35</v>
      </c>
      <c r="Q2861" t="s">
        <v>8317</v>
      </c>
      <c r="R2861" t="s">
        <v>8318</v>
      </c>
      <c r="S2861" s="11">
        <f t="shared" si="266"/>
        <v>42233.362314814818</v>
      </c>
      <c r="T2861" s="11">
        <f t="shared" si="267"/>
        <v>42293.362314814818</v>
      </c>
      <c r="U2861" t="str">
        <f t="shared" si="268"/>
        <v>2015</v>
      </c>
      <c r="V2861" t="str">
        <f t="shared" si="269"/>
        <v>August</v>
      </c>
    </row>
    <row r="2862" spans="1:22" ht="75" x14ac:dyDescent="0.2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8000</v>
      </c>
      <c r="O2862">
        <f t="shared" si="264"/>
        <v>6.65</v>
      </c>
      <c r="P2862">
        <f t="shared" si="265"/>
        <v>29.56</v>
      </c>
      <c r="Q2862" t="s">
        <v>8317</v>
      </c>
      <c r="R2862" t="s">
        <v>8318</v>
      </c>
      <c r="S2862" s="11">
        <f t="shared" si="266"/>
        <v>42480.800648148142</v>
      </c>
      <c r="T2862" s="11">
        <f t="shared" si="267"/>
        <v>42540.800648148142</v>
      </c>
      <c r="U2862" t="str">
        <f t="shared" si="268"/>
        <v>2016</v>
      </c>
      <c r="V2862" t="str">
        <f t="shared" si="269"/>
        <v>April</v>
      </c>
    </row>
    <row r="2863" spans="1:22" ht="75" x14ac:dyDescent="0.2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8000</v>
      </c>
      <c r="O2863">
        <f t="shared" si="264"/>
        <v>32</v>
      </c>
      <c r="P2863">
        <f t="shared" si="265"/>
        <v>26.67</v>
      </c>
      <c r="Q2863" t="s">
        <v>8317</v>
      </c>
      <c r="R2863" t="s">
        <v>8318</v>
      </c>
      <c r="S2863" s="11">
        <f t="shared" si="266"/>
        <v>42257.590833333335</v>
      </c>
      <c r="T2863" s="11">
        <f t="shared" si="267"/>
        <v>42271.590833333335</v>
      </c>
      <c r="U2863" t="str">
        <f t="shared" si="268"/>
        <v>2015</v>
      </c>
      <c r="V2863" t="str">
        <f t="shared" si="269"/>
        <v>September</v>
      </c>
    </row>
    <row r="2864" spans="1:22" ht="75" x14ac:dyDescent="0.2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8000</v>
      </c>
      <c r="O2864">
        <f t="shared" si="264"/>
        <v>0.43</v>
      </c>
      <c r="P2864">
        <f t="shared" si="265"/>
        <v>18.329999999999998</v>
      </c>
      <c r="Q2864" t="s">
        <v>8317</v>
      </c>
      <c r="R2864" t="s">
        <v>8318</v>
      </c>
      <c r="S2864" s="11">
        <f t="shared" si="266"/>
        <v>41784.789687500001</v>
      </c>
      <c r="T2864" s="11">
        <f t="shared" si="267"/>
        <v>41814.789687500001</v>
      </c>
      <c r="U2864" t="str">
        <f t="shared" si="268"/>
        <v>2014</v>
      </c>
      <c r="V2864" t="str">
        <f t="shared" si="269"/>
        <v>May</v>
      </c>
    </row>
    <row r="2865" spans="1:22" ht="75" x14ac:dyDescent="0.2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8000</v>
      </c>
      <c r="O2865">
        <f t="shared" si="264"/>
        <v>0.04</v>
      </c>
      <c r="P2865">
        <f t="shared" si="265"/>
        <v>20</v>
      </c>
      <c r="Q2865" t="s">
        <v>8317</v>
      </c>
      <c r="R2865" t="s">
        <v>8318</v>
      </c>
      <c r="S2865" s="11">
        <f t="shared" si="266"/>
        <v>41831.675034722226</v>
      </c>
      <c r="T2865" s="11">
        <f t="shared" si="267"/>
        <v>41891.675034722226</v>
      </c>
      <c r="U2865" t="str">
        <f t="shared" si="268"/>
        <v>2014</v>
      </c>
      <c r="V2865" t="str">
        <f t="shared" si="269"/>
        <v>July</v>
      </c>
    </row>
    <row r="2866" spans="1:22" ht="45" x14ac:dyDescent="0.2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8000</v>
      </c>
      <c r="O2866">
        <f t="shared" si="264"/>
        <v>1.6</v>
      </c>
      <c r="P2866">
        <f t="shared" si="265"/>
        <v>13.33</v>
      </c>
      <c r="Q2866" t="s">
        <v>8317</v>
      </c>
      <c r="R2866" t="s">
        <v>8318</v>
      </c>
      <c r="S2866" s="11">
        <f t="shared" si="266"/>
        <v>42172.613506944443</v>
      </c>
      <c r="T2866" s="11">
        <f t="shared" si="267"/>
        <v>42202.554166666669</v>
      </c>
      <c r="U2866" t="str">
        <f t="shared" si="268"/>
        <v>2015</v>
      </c>
      <c r="V2866" t="str">
        <f t="shared" si="269"/>
        <v>June</v>
      </c>
    </row>
    <row r="2867" spans="1:22" ht="75" x14ac:dyDescent="0.2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8000</v>
      </c>
      <c r="O2867">
        <f t="shared" si="264"/>
        <v>0</v>
      </c>
      <c r="P2867">
        <f t="shared" si="265"/>
        <v>0</v>
      </c>
      <c r="Q2867" t="s">
        <v>8317</v>
      </c>
      <c r="R2867" t="s">
        <v>8318</v>
      </c>
      <c r="S2867" s="11">
        <f t="shared" si="266"/>
        <v>41950.114108796297</v>
      </c>
      <c r="T2867" s="11">
        <f t="shared" si="267"/>
        <v>42010.114108796297</v>
      </c>
      <c r="U2867" t="str">
        <f t="shared" si="268"/>
        <v>2014</v>
      </c>
      <c r="V2867" t="str">
        <f t="shared" si="269"/>
        <v>November</v>
      </c>
    </row>
    <row r="2868" spans="1:22" ht="75" x14ac:dyDescent="0.2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8000</v>
      </c>
      <c r="O2868">
        <f t="shared" si="264"/>
        <v>0.9</v>
      </c>
      <c r="P2868">
        <f t="shared" si="265"/>
        <v>22.5</v>
      </c>
      <c r="Q2868" t="s">
        <v>8317</v>
      </c>
      <c r="R2868" t="s">
        <v>8318</v>
      </c>
      <c r="S2868" s="11">
        <f t="shared" si="266"/>
        <v>42627.955104166671</v>
      </c>
      <c r="T2868" s="11">
        <f t="shared" si="267"/>
        <v>42657.916666666672</v>
      </c>
      <c r="U2868" t="str">
        <f t="shared" si="268"/>
        <v>2016</v>
      </c>
      <c r="V2868" t="str">
        <f t="shared" si="269"/>
        <v>September</v>
      </c>
    </row>
    <row r="2869" spans="1:22" ht="75" x14ac:dyDescent="0.2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8000</v>
      </c>
      <c r="O2869">
        <f t="shared" si="264"/>
        <v>20.16</v>
      </c>
      <c r="P2869">
        <f t="shared" si="265"/>
        <v>50.4</v>
      </c>
      <c r="Q2869" t="s">
        <v>8317</v>
      </c>
      <c r="R2869" t="s">
        <v>8318</v>
      </c>
      <c r="S2869" s="11">
        <f t="shared" si="266"/>
        <v>42531.195277777777</v>
      </c>
      <c r="T2869" s="11">
        <f t="shared" si="267"/>
        <v>42555.166666666672</v>
      </c>
      <c r="U2869" t="str">
        <f t="shared" si="268"/>
        <v>2016</v>
      </c>
      <c r="V2869" t="str">
        <f t="shared" si="269"/>
        <v>June</v>
      </c>
    </row>
    <row r="2870" spans="1:22" ht="75" x14ac:dyDescent="0.2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8000</v>
      </c>
      <c r="O2870">
        <f t="shared" si="264"/>
        <v>42.01</v>
      </c>
      <c r="P2870">
        <f t="shared" si="265"/>
        <v>105.03</v>
      </c>
      <c r="Q2870" t="s">
        <v>8317</v>
      </c>
      <c r="R2870" t="s">
        <v>8318</v>
      </c>
      <c r="S2870" s="11">
        <f t="shared" si="266"/>
        <v>42618.827013888891</v>
      </c>
      <c r="T2870" s="11">
        <f t="shared" si="267"/>
        <v>42648.827013888891</v>
      </c>
      <c r="U2870" t="str">
        <f t="shared" si="268"/>
        <v>2016</v>
      </c>
      <c r="V2870" t="str">
        <f t="shared" si="269"/>
        <v>September</v>
      </c>
    </row>
    <row r="2871" spans="1:22" ht="75" x14ac:dyDescent="0.2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8000</v>
      </c>
      <c r="O2871">
        <f t="shared" si="264"/>
        <v>0.89</v>
      </c>
      <c r="P2871">
        <f t="shared" si="265"/>
        <v>35.4</v>
      </c>
      <c r="Q2871" t="s">
        <v>8317</v>
      </c>
      <c r="R2871" t="s">
        <v>8318</v>
      </c>
      <c r="S2871" s="11">
        <f t="shared" si="266"/>
        <v>42540.593530092592</v>
      </c>
      <c r="T2871" s="11">
        <f t="shared" si="267"/>
        <v>42570.593530092592</v>
      </c>
      <c r="U2871" t="str">
        <f t="shared" si="268"/>
        <v>2016</v>
      </c>
      <c r="V2871" t="str">
        <f t="shared" si="269"/>
        <v>June</v>
      </c>
    </row>
    <row r="2872" spans="1:22" ht="75" x14ac:dyDescent="0.2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8000</v>
      </c>
      <c r="O2872">
        <f t="shared" si="264"/>
        <v>15</v>
      </c>
      <c r="P2872">
        <f t="shared" si="265"/>
        <v>83.33</v>
      </c>
      <c r="Q2872" t="s">
        <v>8317</v>
      </c>
      <c r="R2872" t="s">
        <v>8318</v>
      </c>
      <c r="S2872" s="11">
        <f t="shared" si="266"/>
        <v>41746.189409722225</v>
      </c>
      <c r="T2872" s="11">
        <f t="shared" si="267"/>
        <v>41776.189409722225</v>
      </c>
      <c r="U2872" t="str">
        <f t="shared" si="268"/>
        <v>2014</v>
      </c>
      <c r="V2872" t="str">
        <f t="shared" si="269"/>
        <v>April</v>
      </c>
    </row>
    <row r="2873" spans="1:22" ht="60" x14ac:dyDescent="0.2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8000</v>
      </c>
      <c r="O2873">
        <f t="shared" si="264"/>
        <v>4.67</v>
      </c>
      <c r="P2873">
        <f t="shared" si="265"/>
        <v>35.92</v>
      </c>
      <c r="Q2873" t="s">
        <v>8317</v>
      </c>
      <c r="R2873" t="s">
        <v>8318</v>
      </c>
      <c r="S2873" s="11">
        <f t="shared" si="266"/>
        <v>41974.738576388889</v>
      </c>
      <c r="T2873" s="11">
        <f t="shared" si="267"/>
        <v>41994.738576388889</v>
      </c>
      <c r="U2873" t="str">
        <f t="shared" si="268"/>
        <v>2014</v>
      </c>
      <c r="V2873" t="str">
        <f t="shared" si="269"/>
        <v>December</v>
      </c>
    </row>
    <row r="2874" spans="1:22" ht="45" x14ac:dyDescent="0.2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8000</v>
      </c>
      <c r="O2874">
        <f t="shared" si="264"/>
        <v>0</v>
      </c>
      <c r="P2874">
        <f t="shared" si="265"/>
        <v>0</v>
      </c>
      <c r="Q2874" t="s">
        <v>8317</v>
      </c>
      <c r="R2874" t="s">
        <v>8318</v>
      </c>
      <c r="S2874" s="11">
        <f t="shared" si="266"/>
        <v>42115.11618055556</v>
      </c>
      <c r="T2874" s="11">
        <f t="shared" si="267"/>
        <v>42175.11618055556</v>
      </c>
      <c r="U2874" t="str">
        <f t="shared" si="268"/>
        <v>2015</v>
      </c>
      <c r="V2874" t="str">
        <f t="shared" si="269"/>
        <v>April</v>
      </c>
    </row>
    <row r="2875" spans="1:22" ht="75" x14ac:dyDescent="0.2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8000</v>
      </c>
      <c r="O2875">
        <f t="shared" si="264"/>
        <v>38.119999999999997</v>
      </c>
      <c r="P2875">
        <f t="shared" si="265"/>
        <v>119.13</v>
      </c>
      <c r="Q2875" t="s">
        <v>8317</v>
      </c>
      <c r="R2875" t="s">
        <v>8318</v>
      </c>
      <c r="S2875" s="11">
        <f t="shared" si="266"/>
        <v>42002.817488425921</v>
      </c>
      <c r="T2875" s="11">
        <f t="shared" si="267"/>
        <v>42032.817488425921</v>
      </c>
      <c r="U2875" t="str">
        <f t="shared" si="268"/>
        <v>2014</v>
      </c>
      <c r="V2875" t="str">
        <f t="shared" si="269"/>
        <v>December</v>
      </c>
    </row>
    <row r="2876" spans="1:22" ht="75" x14ac:dyDescent="0.2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8000</v>
      </c>
      <c r="O2876">
        <f t="shared" si="264"/>
        <v>5.42</v>
      </c>
      <c r="P2876">
        <f t="shared" si="265"/>
        <v>90.33</v>
      </c>
      <c r="Q2876" t="s">
        <v>8317</v>
      </c>
      <c r="R2876" t="s">
        <v>8318</v>
      </c>
      <c r="S2876" s="11">
        <f t="shared" si="266"/>
        <v>42722.84474537037</v>
      </c>
      <c r="T2876" s="11">
        <f t="shared" si="267"/>
        <v>42752.84474537037</v>
      </c>
      <c r="U2876" t="str">
        <f t="shared" si="268"/>
        <v>2016</v>
      </c>
      <c r="V2876" t="str">
        <f t="shared" si="269"/>
        <v>December</v>
      </c>
    </row>
    <row r="2877" spans="1:22" ht="75" x14ac:dyDescent="0.2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8000</v>
      </c>
      <c r="O2877">
        <f t="shared" si="264"/>
        <v>0.04</v>
      </c>
      <c r="P2877">
        <f t="shared" si="265"/>
        <v>2.33</v>
      </c>
      <c r="Q2877" t="s">
        <v>8317</v>
      </c>
      <c r="R2877" t="s">
        <v>8318</v>
      </c>
      <c r="S2877" s="11">
        <f t="shared" si="266"/>
        <v>42465.128391203703</v>
      </c>
      <c r="T2877" s="11">
        <f t="shared" si="267"/>
        <v>42495.128391203703</v>
      </c>
      <c r="U2877" t="str">
        <f t="shared" si="268"/>
        <v>2016</v>
      </c>
      <c r="V2877" t="str">
        <f t="shared" si="269"/>
        <v>April</v>
      </c>
    </row>
    <row r="2878" spans="1:22" ht="60" x14ac:dyDescent="0.2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8000</v>
      </c>
      <c r="O2878">
        <f t="shared" si="264"/>
        <v>0</v>
      </c>
      <c r="P2878">
        <f t="shared" si="265"/>
        <v>0</v>
      </c>
      <c r="Q2878" t="s">
        <v>8317</v>
      </c>
      <c r="R2878" t="s">
        <v>8318</v>
      </c>
      <c r="S2878" s="11">
        <f t="shared" si="266"/>
        <v>42171.743969907402</v>
      </c>
      <c r="T2878" s="11">
        <f t="shared" si="267"/>
        <v>42201.743969907402</v>
      </c>
      <c r="U2878" t="str">
        <f t="shared" si="268"/>
        <v>2015</v>
      </c>
      <c r="V2878" t="str">
        <f t="shared" si="269"/>
        <v>June</v>
      </c>
    </row>
    <row r="2879" spans="1:22" ht="75" x14ac:dyDescent="0.2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8000</v>
      </c>
      <c r="O2879">
        <f t="shared" si="264"/>
        <v>10.83</v>
      </c>
      <c r="P2879">
        <f t="shared" si="265"/>
        <v>108.33</v>
      </c>
      <c r="Q2879" t="s">
        <v>8317</v>
      </c>
      <c r="R2879" t="s">
        <v>8318</v>
      </c>
      <c r="S2879" s="11">
        <f t="shared" si="266"/>
        <v>42672.955138888887</v>
      </c>
      <c r="T2879" s="11">
        <f t="shared" si="267"/>
        <v>42704.708333333328</v>
      </c>
      <c r="U2879" t="str">
        <f t="shared" si="268"/>
        <v>2016</v>
      </c>
      <c r="V2879" t="str">
        <f t="shared" si="269"/>
        <v>October</v>
      </c>
    </row>
    <row r="2880" spans="1:22" ht="75" x14ac:dyDescent="0.2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8000</v>
      </c>
      <c r="O2880">
        <f t="shared" si="264"/>
        <v>2.1</v>
      </c>
      <c r="P2880">
        <f t="shared" si="265"/>
        <v>15.75</v>
      </c>
      <c r="Q2880" t="s">
        <v>8317</v>
      </c>
      <c r="R2880" t="s">
        <v>8318</v>
      </c>
      <c r="S2880" s="11">
        <f t="shared" si="266"/>
        <v>42128.615682870368</v>
      </c>
      <c r="T2880" s="11">
        <f t="shared" si="267"/>
        <v>42188.615682870368</v>
      </c>
      <c r="U2880" t="str">
        <f t="shared" si="268"/>
        <v>2015</v>
      </c>
      <c r="V2880" t="str">
        <f t="shared" si="269"/>
        <v>May</v>
      </c>
    </row>
    <row r="2881" spans="1:22" ht="60" x14ac:dyDescent="0.2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8000</v>
      </c>
      <c r="O2881">
        <f t="shared" si="264"/>
        <v>0.26</v>
      </c>
      <c r="P2881">
        <f t="shared" si="265"/>
        <v>29</v>
      </c>
      <c r="Q2881" t="s">
        <v>8317</v>
      </c>
      <c r="R2881" t="s">
        <v>8318</v>
      </c>
      <c r="S2881" s="11">
        <f t="shared" si="266"/>
        <v>42359.725243055553</v>
      </c>
      <c r="T2881" s="11">
        <f t="shared" si="267"/>
        <v>42389.725243055553</v>
      </c>
      <c r="U2881" t="str">
        <f t="shared" si="268"/>
        <v>2015</v>
      </c>
      <c r="V2881" t="str">
        <f t="shared" si="269"/>
        <v>December</v>
      </c>
    </row>
    <row r="2882" spans="1:22" ht="75" x14ac:dyDescent="0.2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8000</v>
      </c>
      <c r="O2882">
        <f t="shared" si="264"/>
        <v>23.33</v>
      </c>
      <c r="P2882">
        <f t="shared" si="265"/>
        <v>96.55</v>
      </c>
      <c r="Q2882" t="s">
        <v>8317</v>
      </c>
      <c r="R2882" t="s">
        <v>8318</v>
      </c>
      <c r="S2882" s="11">
        <f t="shared" si="266"/>
        <v>42192.905694444446</v>
      </c>
      <c r="T2882" s="11">
        <f t="shared" si="267"/>
        <v>42236.711805555555</v>
      </c>
      <c r="U2882" t="str">
        <f t="shared" si="268"/>
        <v>2015</v>
      </c>
      <c r="V2882" t="str">
        <f t="shared" si="269"/>
        <v>July</v>
      </c>
    </row>
    <row r="2883" spans="1:22" ht="75" x14ac:dyDescent="0.2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8000</v>
      </c>
      <c r="O2883">
        <f t="shared" ref="O2883:O2946" si="270">ROUND((E2883/D2883)*100,2)</f>
        <v>0</v>
      </c>
      <c r="P2883">
        <f t="shared" ref="P2883:P2946" si="271">IF(L2883&gt;0,ROUND(E2883/L2883,2),0)</f>
        <v>0</v>
      </c>
      <c r="Q2883" t="s">
        <v>8317</v>
      </c>
      <c r="R2883" t="s">
        <v>8318</v>
      </c>
      <c r="S2883" s="11">
        <f t="shared" ref="S2883:S2946" si="272">(((J2883/60)/60)/24)+DATE(1970,1,1)</f>
        <v>41916.597638888888</v>
      </c>
      <c r="T2883" s="11">
        <f t="shared" ref="T2883:T2946" si="273">(((I2883/60)/60)/24)+DATE(1970,1,1)</f>
        <v>41976.639305555553</v>
      </c>
      <c r="U2883" t="str">
        <f t="shared" ref="U2883:U2946" si="274">TEXT(S2883,"yyyy")</f>
        <v>2014</v>
      </c>
      <c r="V2883" t="str">
        <f t="shared" ref="V2883:V2946" si="275">TEXT(S2883,"mmmm")</f>
        <v>October</v>
      </c>
    </row>
    <row r="2884" spans="1:22" ht="75" x14ac:dyDescent="0.2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8000</v>
      </c>
      <c r="O2884">
        <f t="shared" si="270"/>
        <v>33.6</v>
      </c>
      <c r="P2884">
        <f t="shared" si="271"/>
        <v>63</v>
      </c>
      <c r="Q2884" t="s">
        <v>8317</v>
      </c>
      <c r="R2884" t="s">
        <v>8318</v>
      </c>
      <c r="S2884" s="11">
        <f t="shared" si="272"/>
        <v>42461.596273148149</v>
      </c>
      <c r="T2884" s="11">
        <f t="shared" si="273"/>
        <v>42491.596273148149</v>
      </c>
      <c r="U2884" t="str">
        <f t="shared" si="274"/>
        <v>2016</v>
      </c>
      <c r="V2884" t="str">
        <f t="shared" si="275"/>
        <v>April</v>
      </c>
    </row>
    <row r="2885" spans="1:22" ht="75" x14ac:dyDescent="0.2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8000</v>
      </c>
      <c r="O2885">
        <f t="shared" si="270"/>
        <v>19.079999999999998</v>
      </c>
      <c r="P2885">
        <f t="shared" si="271"/>
        <v>381.6</v>
      </c>
      <c r="Q2885" t="s">
        <v>8317</v>
      </c>
      <c r="R2885" t="s">
        <v>8318</v>
      </c>
      <c r="S2885" s="11">
        <f t="shared" si="272"/>
        <v>42370.90320601852</v>
      </c>
      <c r="T2885" s="11">
        <f t="shared" si="273"/>
        <v>42406.207638888889</v>
      </c>
      <c r="U2885" t="str">
        <f t="shared" si="274"/>
        <v>2016</v>
      </c>
      <c r="V2885" t="str">
        <f t="shared" si="275"/>
        <v>January</v>
      </c>
    </row>
    <row r="2886" spans="1:22" ht="45" x14ac:dyDescent="0.2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8000</v>
      </c>
      <c r="O2886">
        <f t="shared" si="270"/>
        <v>0.41</v>
      </c>
      <c r="P2886">
        <f t="shared" si="271"/>
        <v>46.25</v>
      </c>
      <c r="Q2886" t="s">
        <v>8317</v>
      </c>
      <c r="R2886" t="s">
        <v>8318</v>
      </c>
      <c r="S2886" s="11">
        <f t="shared" si="272"/>
        <v>41948.727256944447</v>
      </c>
      <c r="T2886" s="11">
        <f t="shared" si="273"/>
        <v>41978.727256944447</v>
      </c>
      <c r="U2886" t="str">
        <f t="shared" si="274"/>
        <v>2014</v>
      </c>
      <c r="V2886" t="str">
        <f t="shared" si="275"/>
        <v>November</v>
      </c>
    </row>
    <row r="2887" spans="1:22" ht="45" x14ac:dyDescent="0.2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8000</v>
      </c>
      <c r="O2887">
        <f t="shared" si="270"/>
        <v>32.5</v>
      </c>
      <c r="P2887">
        <f t="shared" si="271"/>
        <v>26</v>
      </c>
      <c r="Q2887" t="s">
        <v>8317</v>
      </c>
      <c r="R2887" t="s">
        <v>8318</v>
      </c>
      <c r="S2887" s="11">
        <f t="shared" si="272"/>
        <v>42047.07640046296</v>
      </c>
      <c r="T2887" s="11">
        <f t="shared" si="273"/>
        <v>42077.034733796296</v>
      </c>
      <c r="U2887" t="str">
        <f t="shared" si="274"/>
        <v>2015</v>
      </c>
      <c r="V2887" t="str">
        <f t="shared" si="275"/>
        <v>February</v>
      </c>
    </row>
    <row r="2888" spans="1:22" ht="75" x14ac:dyDescent="0.2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8000</v>
      </c>
      <c r="O2888">
        <f t="shared" si="270"/>
        <v>5</v>
      </c>
      <c r="P2888">
        <f t="shared" si="271"/>
        <v>10</v>
      </c>
      <c r="Q2888" t="s">
        <v>8317</v>
      </c>
      <c r="R2888" t="s">
        <v>8318</v>
      </c>
      <c r="S2888" s="11">
        <f t="shared" si="272"/>
        <v>42261.632916666669</v>
      </c>
      <c r="T2888" s="11">
        <f t="shared" si="273"/>
        <v>42266.165972222225</v>
      </c>
      <c r="U2888" t="str">
        <f t="shared" si="274"/>
        <v>2015</v>
      </c>
      <c r="V2888" t="str">
        <f t="shared" si="275"/>
        <v>September</v>
      </c>
    </row>
    <row r="2889" spans="1:22" ht="75" x14ac:dyDescent="0.2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8000</v>
      </c>
      <c r="O2889">
        <f t="shared" si="270"/>
        <v>0.17</v>
      </c>
      <c r="P2889">
        <f t="shared" si="271"/>
        <v>5</v>
      </c>
      <c r="Q2889" t="s">
        <v>8317</v>
      </c>
      <c r="R2889" t="s">
        <v>8318</v>
      </c>
      <c r="S2889" s="11">
        <f t="shared" si="272"/>
        <v>41985.427361111113</v>
      </c>
      <c r="T2889" s="11">
        <f t="shared" si="273"/>
        <v>42015.427361111113</v>
      </c>
      <c r="U2889" t="str">
        <f t="shared" si="274"/>
        <v>2014</v>
      </c>
      <c r="V2889" t="str">
        <f t="shared" si="275"/>
        <v>December</v>
      </c>
    </row>
    <row r="2890" spans="1:22" ht="75" x14ac:dyDescent="0.2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8000</v>
      </c>
      <c r="O2890">
        <f t="shared" si="270"/>
        <v>0</v>
      </c>
      <c r="P2890">
        <f t="shared" si="271"/>
        <v>0</v>
      </c>
      <c r="Q2890" t="s">
        <v>8317</v>
      </c>
      <c r="R2890" t="s">
        <v>8318</v>
      </c>
      <c r="S2890" s="11">
        <f t="shared" si="272"/>
        <v>41922.535185185188</v>
      </c>
      <c r="T2890" s="11">
        <f t="shared" si="273"/>
        <v>41930.207638888889</v>
      </c>
      <c r="U2890" t="str">
        <f t="shared" si="274"/>
        <v>2014</v>
      </c>
      <c r="V2890" t="str">
        <f t="shared" si="275"/>
        <v>October</v>
      </c>
    </row>
    <row r="2891" spans="1:22" ht="60" x14ac:dyDescent="0.2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8000</v>
      </c>
      <c r="O2891">
        <f t="shared" si="270"/>
        <v>38.07</v>
      </c>
      <c r="P2891">
        <f t="shared" si="271"/>
        <v>81.569999999999993</v>
      </c>
      <c r="Q2891" t="s">
        <v>8317</v>
      </c>
      <c r="R2891" t="s">
        <v>8318</v>
      </c>
      <c r="S2891" s="11">
        <f t="shared" si="272"/>
        <v>41850.863252314812</v>
      </c>
      <c r="T2891" s="11">
        <f t="shared" si="273"/>
        <v>41880.863252314812</v>
      </c>
      <c r="U2891" t="str">
        <f t="shared" si="274"/>
        <v>2014</v>
      </c>
      <c r="V2891" t="str">
        <f t="shared" si="275"/>
        <v>July</v>
      </c>
    </row>
    <row r="2892" spans="1:22" ht="75" x14ac:dyDescent="0.2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8000</v>
      </c>
      <c r="O2892">
        <f t="shared" si="270"/>
        <v>1.05</v>
      </c>
      <c r="P2892">
        <f t="shared" si="271"/>
        <v>7</v>
      </c>
      <c r="Q2892" t="s">
        <v>8317</v>
      </c>
      <c r="R2892" t="s">
        <v>8318</v>
      </c>
      <c r="S2892" s="11">
        <f t="shared" si="272"/>
        <v>41831.742962962962</v>
      </c>
      <c r="T2892" s="11">
        <f t="shared" si="273"/>
        <v>41860.125</v>
      </c>
      <c r="U2892" t="str">
        <f t="shared" si="274"/>
        <v>2014</v>
      </c>
      <c r="V2892" t="str">
        <f t="shared" si="275"/>
        <v>July</v>
      </c>
    </row>
    <row r="2893" spans="1:22" ht="75" x14ac:dyDescent="0.2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8000</v>
      </c>
      <c r="O2893">
        <f t="shared" si="270"/>
        <v>2.73</v>
      </c>
      <c r="P2893">
        <f t="shared" si="271"/>
        <v>27.3</v>
      </c>
      <c r="Q2893" t="s">
        <v>8317</v>
      </c>
      <c r="R2893" t="s">
        <v>8318</v>
      </c>
      <c r="S2893" s="11">
        <f t="shared" si="272"/>
        <v>42415.883425925931</v>
      </c>
      <c r="T2893" s="11">
        <f t="shared" si="273"/>
        <v>42475.84175925926</v>
      </c>
      <c r="U2893" t="str">
        <f t="shared" si="274"/>
        <v>2016</v>
      </c>
      <c r="V2893" t="str">
        <f t="shared" si="275"/>
        <v>February</v>
      </c>
    </row>
    <row r="2894" spans="1:22" ht="60" x14ac:dyDescent="0.2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8000</v>
      </c>
      <c r="O2894">
        <f t="shared" si="270"/>
        <v>9.09</v>
      </c>
      <c r="P2894">
        <f t="shared" si="271"/>
        <v>29.41</v>
      </c>
      <c r="Q2894" t="s">
        <v>8317</v>
      </c>
      <c r="R2894" t="s">
        <v>8318</v>
      </c>
      <c r="S2894" s="11">
        <f t="shared" si="272"/>
        <v>41869.714166666665</v>
      </c>
      <c r="T2894" s="11">
        <f t="shared" si="273"/>
        <v>41876.875</v>
      </c>
      <c r="U2894" t="str">
        <f t="shared" si="274"/>
        <v>2014</v>
      </c>
      <c r="V2894" t="str">
        <f t="shared" si="275"/>
        <v>August</v>
      </c>
    </row>
    <row r="2895" spans="1:22" ht="30" x14ac:dyDescent="0.2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8000</v>
      </c>
      <c r="O2895">
        <f t="shared" si="270"/>
        <v>0.5</v>
      </c>
      <c r="P2895">
        <f t="shared" si="271"/>
        <v>12.5</v>
      </c>
      <c r="Q2895" t="s">
        <v>8317</v>
      </c>
      <c r="R2895" t="s">
        <v>8318</v>
      </c>
      <c r="S2895" s="11">
        <f t="shared" si="272"/>
        <v>41953.773090277777</v>
      </c>
      <c r="T2895" s="11">
        <f t="shared" si="273"/>
        <v>42013.083333333328</v>
      </c>
      <c r="U2895" t="str">
        <f t="shared" si="274"/>
        <v>2014</v>
      </c>
      <c r="V2895" t="str">
        <f t="shared" si="275"/>
        <v>November</v>
      </c>
    </row>
    <row r="2896" spans="1:22" ht="45" x14ac:dyDescent="0.2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8000</v>
      </c>
      <c r="O2896">
        <f t="shared" si="270"/>
        <v>0</v>
      </c>
      <c r="P2896">
        <f t="shared" si="271"/>
        <v>0</v>
      </c>
      <c r="Q2896" t="s">
        <v>8317</v>
      </c>
      <c r="R2896" t="s">
        <v>8318</v>
      </c>
      <c r="S2896" s="11">
        <f t="shared" si="272"/>
        <v>42037.986284722225</v>
      </c>
      <c r="T2896" s="11">
        <f t="shared" si="273"/>
        <v>42097.944618055553</v>
      </c>
      <c r="U2896" t="str">
        <f t="shared" si="274"/>
        <v>2015</v>
      </c>
      <c r="V2896" t="str">
        <f t="shared" si="275"/>
        <v>February</v>
      </c>
    </row>
    <row r="2897" spans="1:22" ht="75" x14ac:dyDescent="0.2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8000</v>
      </c>
      <c r="O2897">
        <f t="shared" si="270"/>
        <v>4.5999999999999996</v>
      </c>
      <c r="P2897">
        <f t="shared" si="271"/>
        <v>5.75</v>
      </c>
      <c r="Q2897" t="s">
        <v>8317</v>
      </c>
      <c r="R2897" t="s">
        <v>8318</v>
      </c>
      <c r="S2897" s="11">
        <f t="shared" si="272"/>
        <v>41811.555462962962</v>
      </c>
      <c r="T2897" s="11">
        <f t="shared" si="273"/>
        <v>41812.875</v>
      </c>
      <c r="U2897" t="str">
        <f t="shared" si="274"/>
        <v>2014</v>
      </c>
      <c r="V2897" t="str">
        <f t="shared" si="275"/>
        <v>June</v>
      </c>
    </row>
    <row r="2898" spans="1:22" ht="75" x14ac:dyDescent="0.2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8000</v>
      </c>
      <c r="O2898">
        <f t="shared" si="270"/>
        <v>20.83</v>
      </c>
      <c r="P2898">
        <f t="shared" si="271"/>
        <v>52.08</v>
      </c>
      <c r="Q2898" t="s">
        <v>8317</v>
      </c>
      <c r="R2898" t="s">
        <v>8318</v>
      </c>
      <c r="S2898" s="11">
        <f t="shared" si="272"/>
        <v>42701.908807870372</v>
      </c>
      <c r="T2898" s="11">
        <f t="shared" si="273"/>
        <v>42716.25</v>
      </c>
      <c r="U2898" t="str">
        <f t="shared" si="274"/>
        <v>2016</v>
      </c>
      <c r="V2898" t="str">
        <f t="shared" si="275"/>
        <v>November</v>
      </c>
    </row>
    <row r="2899" spans="1:22" ht="75" x14ac:dyDescent="0.2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8000</v>
      </c>
      <c r="O2899">
        <f t="shared" si="270"/>
        <v>4.58</v>
      </c>
      <c r="P2899">
        <f t="shared" si="271"/>
        <v>183.33</v>
      </c>
      <c r="Q2899" t="s">
        <v>8317</v>
      </c>
      <c r="R2899" t="s">
        <v>8318</v>
      </c>
      <c r="S2899" s="11">
        <f t="shared" si="272"/>
        <v>42258.646504629629</v>
      </c>
      <c r="T2899" s="11">
        <f t="shared" si="273"/>
        <v>42288.645196759258</v>
      </c>
      <c r="U2899" t="str">
        <f t="shared" si="274"/>
        <v>2015</v>
      </c>
      <c r="V2899" t="str">
        <f t="shared" si="275"/>
        <v>September</v>
      </c>
    </row>
    <row r="2900" spans="1:22" ht="75" x14ac:dyDescent="0.2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8000</v>
      </c>
      <c r="O2900">
        <f t="shared" si="270"/>
        <v>4.21</v>
      </c>
      <c r="P2900">
        <f t="shared" si="271"/>
        <v>26.33</v>
      </c>
      <c r="Q2900" t="s">
        <v>8317</v>
      </c>
      <c r="R2900" t="s">
        <v>8318</v>
      </c>
      <c r="S2900" s="11">
        <f t="shared" si="272"/>
        <v>42278.664965277778</v>
      </c>
      <c r="T2900" s="11">
        <f t="shared" si="273"/>
        <v>42308.664965277778</v>
      </c>
      <c r="U2900" t="str">
        <f t="shared" si="274"/>
        <v>2015</v>
      </c>
      <c r="V2900" t="str">
        <f t="shared" si="275"/>
        <v>October</v>
      </c>
    </row>
    <row r="2901" spans="1:22" ht="75" x14ac:dyDescent="0.2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8000</v>
      </c>
      <c r="O2901">
        <f t="shared" si="270"/>
        <v>0</v>
      </c>
      <c r="P2901">
        <f t="shared" si="271"/>
        <v>0</v>
      </c>
      <c r="Q2901" t="s">
        <v>8317</v>
      </c>
      <c r="R2901" t="s">
        <v>8318</v>
      </c>
      <c r="S2901" s="11">
        <f t="shared" si="272"/>
        <v>42515.078217592592</v>
      </c>
      <c r="T2901" s="11">
        <f t="shared" si="273"/>
        <v>42575.078217592592</v>
      </c>
      <c r="U2901" t="str">
        <f t="shared" si="274"/>
        <v>2016</v>
      </c>
      <c r="V2901" t="str">
        <f t="shared" si="275"/>
        <v>May</v>
      </c>
    </row>
    <row r="2902" spans="1:22" ht="75" x14ac:dyDescent="0.2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8000</v>
      </c>
      <c r="O2902">
        <f t="shared" si="270"/>
        <v>61.91</v>
      </c>
      <c r="P2902">
        <f t="shared" si="271"/>
        <v>486.43</v>
      </c>
      <c r="Q2902" t="s">
        <v>8317</v>
      </c>
      <c r="R2902" t="s">
        <v>8318</v>
      </c>
      <c r="S2902" s="11">
        <f t="shared" si="272"/>
        <v>41830.234166666669</v>
      </c>
      <c r="T2902" s="11">
        <f t="shared" si="273"/>
        <v>41860.234166666669</v>
      </c>
      <c r="U2902" t="str">
        <f t="shared" si="274"/>
        <v>2014</v>
      </c>
      <c r="V2902" t="str">
        <f t="shared" si="275"/>
        <v>July</v>
      </c>
    </row>
    <row r="2903" spans="1:22" ht="75" x14ac:dyDescent="0.2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8000</v>
      </c>
      <c r="O2903">
        <f t="shared" si="270"/>
        <v>0.8</v>
      </c>
      <c r="P2903">
        <f t="shared" si="271"/>
        <v>3</v>
      </c>
      <c r="Q2903" t="s">
        <v>8317</v>
      </c>
      <c r="R2903" t="s">
        <v>8318</v>
      </c>
      <c r="S2903" s="11">
        <f t="shared" si="272"/>
        <v>41982.904386574075</v>
      </c>
      <c r="T2903" s="11">
        <f t="shared" si="273"/>
        <v>42042.904386574075</v>
      </c>
      <c r="U2903" t="str">
        <f t="shared" si="274"/>
        <v>2014</v>
      </c>
      <c r="V2903" t="str">
        <f t="shared" si="275"/>
        <v>December</v>
      </c>
    </row>
    <row r="2904" spans="1:22" ht="60" x14ac:dyDescent="0.2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8000</v>
      </c>
      <c r="O2904">
        <f t="shared" si="270"/>
        <v>0.02</v>
      </c>
      <c r="P2904">
        <f t="shared" si="271"/>
        <v>25</v>
      </c>
      <c r="Q2904" t="s">
        <v>8317</v>
      </c>
      <c r="R2904" t="s">
        <v>8318</v>
      </c>
      <c r="S2904" s="11">
        <f t="shared" si="272"/>
        <v>42210.439768518518</v>
      </c>
      <c r="T2904" s="11">
        <f t="shared" si="273"/>
        <v>42240.439768518518</v>
      </c>
      <c r="U2904" t="str">
        <f t="shared" si="274"/>
        <v>2015</v>
      </c>
      <c r="V2904" t="str">
        <f t="shared" si="275"/>
        <v>July</v>
      </c>
    </row>
    <row r="2905" spans="1:22" ht="75" x14ac:dyDescent="0.2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8000</v>
      </c>
      <c r="O2905">
        <f t="shared" si="270"/>
        <v>0.78</v>
      </c>
      <c r="P2905">
        <f t="shared" si="271"/>
        <v>9.75</v>
      </c>
      <c r="Q2905" t="s">
        <v>8317</v>
      </c>
      <c r="R2905" t="s">
        <v>8318</v>
      </c>
      <c r="S2905" s="11">
        <f t="shared" si="272"/>
        <v>42196.166874999995</v>
      </c>
      <c r="T2905" s="11">
        <f t="shared" si="273"/>
        <v>42256.166874999995</v>
      </c>
      <c r="U2905" t="str">
        <f t="shared" si="274"/>
        <v>2015</v>
      </c>
      <c r="V2905" t="str">
        <f t="shared" si="275"/>
        <v>July</v>
      </c>
    </row>
    <row r="2906" spans="1:22" ht="75" x14ac:dyDescent="0.2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8000</v>
      </c>
      <c r="O2906">
        <f t="shared" si="270"/>
        <v>5</v>
      </c>
      <c r="P2906">
        <f t="shared" si="271"/>
        <v>18.75</v>
      </c>
      <c r="Q2906" t="s">
        <v>8317</v>
      </c>
      <c r="R2906" t="s">
        <v>8318</v>
      </c>
      <c r="S2906" s="11">
        <f t="shared" si="272"/>
        <v>41940.967951388891</v>
      </c>
      <c r="T2906" s="11">
        <f t="shared" si="273"/>
        <v>41952.5</v>
      </c>
      <c r="U2906" t="str">
        <f t="shared" si="274"/>
        <v>2014</v>
      </c>
      <c r="V2906" t="str">
        <f t="shared" si="275"/>
        <v>October</v>
      </c>
    </row>
    <row r="2907" spans="1:22" ht="60" x14ac:dyDescent="0.2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8000</v>
      </c>
      <c r="O2907">
        <f t="shared" si="270"/>
        <v>17.77</v>
      </c>
      <c r="P2907">
        <f t="shared" si="271"/>
        <v>36.590000000000003</v>
      </c>
      <c r="Q2907" t="s">
        <v>8317</v>
      </c>
      <c r="R2907" t="s">
        <v>8318</v>
      </c>
      <c r="S2907" s="11">
        <f t="shared" si="272"/>
        <v>42606.056863425925</v>
      </c>
      <c r="T2907" s="11">
        <f t="shared" si="273"/>
        <v>42620.056863425925</v>
      </c>
      <c r="U2907" t="str">
        <f t="shared" si="274"/>
        <v>2016</v>
      </c>
      <c r="V2907" t="str">
        <f t="shared" si="275"/>
        <v>August</v>
      </c>
    </row>
    <row r="2908" spans="1:22" ht="75" x14ac:dyDescent="0.2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8000</v>
      </c>
      <c r="O2908">
        <f t="shared" si="270"/>
        <v>9.42</v>
      </c>
      <c r="P2908">
        <f t="shared" si="271"/>
        <v>80.709999999999994</v>
      </c>
      <c r="Q2908" t="s">
        <v>8317</v>
      </c>
      <c r="R2908" t="s">
        <v>8318</v>
      </c>
      <c r="S2908" s="11">
        <f t="shared" si="272"/>
        <v>42199.648912037039</v>
      </c>
      <c r="T2908" s="11">
        <f t="shared" si="273"/>
        <v>42217.041666666672</v>
      </c>
      <c r="U2908" t="str">
        <f t="shared" si="274"/>
        <v>2015</v>
      </c>
      <c r="V2908" t="str">
        <f t="shared" si="275"/>
        <v>July</v>
      </c>
    </row>
    <row r="2909" spans="1:22" ht="75" x14ac:dyDescent="0.2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8000</v>
      </c>
      <c r="O2909">
        <f t="shared" si="270"/>
        <v>0.08</v>
      </c>
      <c r="P2909">
        <f t="shared" si="271"/>
        <v>1</v>
      </c>
      <c r="Q2909" t="s">
        <v>8317</v>
      </c>
      <c r="R2909" t="s">
        <v>8318</v>
      </c>
      <c r="S2909" s="11">
        <f t="shared" si="272"/>
        <v>42444.877743055549</v>
      </c>
      <c r="T2909" s="11">
        <f t="shared" si="273"/>
        <v>42504.877743055549</v>
      </c>
      <c r="U2909" t="str">
        <f t="shared" si="274"/>
        <v>2016</v>
      </c>
      <c r="V2909" t="str">
        <f t="shared" si="275"/>
        <v>March</v>
      </c>
    </row>
    <row r="2910" spans="1:22" ht="75" x14ac:dyDescent="0.2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8000</v>
      </c>
      <c r="O2910">
        <f t="shared" si="270"/>
        <v>2.75</v>
      </c>
      <c r="P2910">
        <f t="shared" si="271"/>
        <v>52.8</v>
      </c>
      <c r="Q2910" t="s">
        <v>8317</v>
      </c>
      <c r="R2910" t="s">
        <v>8318</v>
      </c>
      <c r="S2910" s="11">
        <f t="shared" si="272"/>
        <v>42499.731701388882</v>
      </c>
      <c r="T2910" s="11">
        <f t="shared" si="273"/>
        <v>42529.731701388882</v>
      </c>
      <c r="U2910" t="str">
        <f t="shared" si="274"/>
        <v>2016</v>
      </c>
      <c r="V2910" t="str">
        <f t="shared" si="275"/>
        <v>May</v>
      </c>
    </row>
    <row r="2911" spans="1:22" ht="75" x14ac:dyDescent="0.2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8000</v>
      </c>
      <c r="O2911">
        <f t="shared" si="270"/>
        <v>0.01</v>
      </c>
      <c r="P2911">
        <f t="shared" si="271"/>
        <v>20</v>
      </c>
      <c r="Q2911" t="s">
        <v>8317</v>
      </c>
      <c r="R2911" t="s">
        <v>8318</v>
      </c>
      <c r="S2911" s="11">
        <f t="shared" si="272"/>
        <v>41929.266215277778</v>
      </c>
      <c r="T2911" s="11">
        <f t="shared" si="273"/>
        <v>41968.823611111111</v>
      </c>
      <c r="U2911" t="str">
        <f t="shared" si="274"/>
        <v>2014</v>
      </c>
      <c r="V2911" t="str">
        <f t="shared" si="275"/>
        <v>October</v>
      </c>
    </row>
    <row r="2912" spans="1:22" ht="75" x14ac:dyDescent="0.2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8000</v>
      </c>
      <c r="O2912">
        <f t="shared" si="270"/>
        <v>0</v>
      </c>
      <c r="P2912">
        <f t="shared" si="271"/>
        <v>1</v>
      </c>
      <c r="Q2912" t="s">
        <v>8317</v>
      </c>
      <c r="R2912" t="s">
        <v>8318</v>
      </c>
      <c r="S2912" s="11">
        <f t="shared" si="272"/>
        <v>42107.841284722221</v>
      </c>
      <c r="T2912" s="11">
        <f t="shared" si="273"/>
        <v>42167.841284722221</v>
      </c>
      <c r="U2912" t="str">
        <f t="shared" si="274"/>
        <v>2015</v>
      </c>
      <c r="V2912" t="str">
        <f t="shared" si="275"/>
        <v>April</v>
      </c>
    </row>
    <row r="2913" spans="1:22" ht="75" x14ac:dyDescent="0.2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8000</v>
      </c>
      <c r="O2913">
        <f t="shared" si="270"/>
        <v>36.5</v>
      </c>
      <c r="P2913">
        <f t="shared" si="271"/>
        <v>46.93</v>
      </c>
      <c r="Q2913" t="s">
        <v>8317</v>
      </c>
      <c r="R2913" t="s">
        <v>8318</v>
      </c>
      <c r="S2913" s="11">
        <f t="shared" si="272"/>
        <v>42142.768819444449</v>
      </c>
      <c r="T2913" s="11">
        <f t="shared" si="273"/>
        <v>42182.768819444449</v>
      </c>
      <c r="U2913" t="str">
        <f t="shared" si="274"/>
        <v>2015</v>
      </c>
      <c r="V2913" t="str">
        <f t="shared" si="275"/>
        <v>May</v>
      </c>
    </row>
    <row r="2914" spans="1:22" ht="75" x14ac:dyDescent="0.2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8000</v>
      </c>
      <c r="O2914">
        <f t="shared" si="270"/>
        <v>14.06</v>
      </c>
      <c r="P2914">
        <f t="shared" si="271"/>
        <v>78.08</v>
      </c>
      <c r="Q2914" t="s">
        <v>8317</v>
      </c>
      <c r="R2914" t="s">
        <v>8318</v>
      </c>
      <c r="S2914" s="11">
        <f t="shared" si="272"/>
        <v>42354.131643518514</v>
      </c>
      <c r="T2914" s="11">
        <f t="shared" si="273"/>
        <v>42384.131643518514</v>
      </c>
      <c r="U2914" t="str">
        <f t="shared" si="274"/>
        <v>2015</v>
      </c>
      <c r="V2914" t="str">
        <f t="shared" si="275"/>
        <v>December</v>
      </c>
    </row>
    <row r="2915" spans="1:22" ht="75" x14ac:dyDescent="0.2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8000</v>
      </c>
      <c r="O2915">
        <f t="shared" si="270"/>
        <v>0.02</v>
      </c>
      <c r="P2915">
        <f t="shared" si="271"/>
        <v>1</v>
      </c>
      <c r="Q2915" t="s">
        <v>8317</v>
      </c>
      <c r="R2915" t="s">
        <v>8318</v>
      </c>
      <c r="S2915" s="11">
        <f t="shared" si="272"/>
        <v>41828.922905092593</v>
      </c>
      <c r="T2915" s="11">
        <f t="shared" si="273"/>
        <v>41888.922905092593</v>
      </c>
      <c r="U2915" t="str">
        <f t="shared" si="274"/>
        <v>2014</v>
      </c>
      <c r="V2915" t="str">
        <f t="shared" si="275"/>
        <v>July</v>
      </c>
    </row>
    <row r="2916" spans="1:22" ht="45" x14ac:dyDescent="0.2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8000</v>
      </c>
      <c r="O2916">
        <f t="shared" si="270"/>
        <v>0</v>
      </c>
      <c r="P2916">
        <f t="shared" si="271"/>
        <v>1</v>
      </c>
      <c r="Q2916" t="s">
        <v>8317</v>
      </c>
      <c r="R2916" t="s">
        <v>8318</v>
      </c>
      <c r="S2916" s="11">
        <f t="shared" si="272"/>
        <v>42017.907337962963</v>
      </c>
      <c r="T2916" s="11">
        <f t="shared" si="273"/>
        <v>42077.865671296298</v>
      </c>
      <c r="U2916" t="str">
        <f t="shared" si="274"/>
        <v>2015</v>
      </c>
      <c r="V2916" t="str">
        <f t="shared" si="275"/>
        <v>January</v>
      </c>
    </row>
    <row r="2917" spans="1:22" ht="60" x14ac:dyDescent="0.2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8000</v>
      </c>
      <c r="O2917">
        <f t="shared" si="270"/>
        <v>61.1</v>
      </c>
      <c r="P2917">
        <f t="shared" si="271"/>
        <v>203.67</v>
      </c>
      <c r="Q2917" t="s">
        <v>8317</v>
      </c>
      <c r="R2917" t="s">
        <v>8318</v>
      </c>
      <c r="S2917" s="11">
        <f t="shared" si="272"/>
        <v>42415.398032407407</v>
      </c>
      <c r="T2917" s="11">
        <f t="shared" si="273"/>
        <v>42445.356365740736</v>
      </c>
      <c r="U2917" t="str">
        <f t="shared" si="274"/>
        <v>2016</v>
      </c>
      <c r="V2917" t="str">
        <f t="shared" si="275"/>
        <v>February</v>
      </c>
    </row>
    <row r="2918" spans="1:22" ht="60" x14ac:dyDescent="0.2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8000</v>
      </c>
      <c r="O2918">
        <f t="shared" si="270"/>
        <v>7.84</v>
      </c>
      <c r="P2918">
        <f t="shared" si="271"/>
        <v>20.71</v>
      </c>
      <c r="Q2918" t="s">
        <v>8317</v>
      </c>
      <c r="R2918" t="s">
        <v>8318</v>
      </c>
      <c r="S2918" s="11">
        <f t="shared" si="272"/>
        <v>41755.476724537039</v>
      </c>
      <c r="T2918" s="11">
        <f t="shared" si="273"/>
        <v>41778.476724537039</v>
      </c>
      <c r="U2918" t="str">
        <f t="shared" si="274"/>
        <v>2014</v>
      </c>
      <c r="V2918" t="str">
        <f t="shared" si="275"/>
        <v>April</v>
      </c>
    </row>
    <row r="2919" spans="1:22" ht="60" x14ac:dyDescent="0.2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8000</v>
      </c>
      <c r="O2919">
        <f t="shared" si="270"/>
        <v>21.85</v>
      </c>
      <c r="P2919">
        <f t="shared" si="271"/>
        <v>48.56</v>
      </c>
      <c r="Q2919" t="s">
        <v>8317</v>
      </c>
      <c r="R2919" t="s">
        <v>8318</v>
      </c>
      <c r="S2919" s="11">
        <f t="shared" si="272"/>
        <v>42245.234340277777</v>
      </c>
      <c r="T2919" s="11">
        <f t="shared" si="273"/>
        <v>42263.234340277777</v>
      </c>
      <c r="U2919" t="str">
        <f t="shared" si="274"/>
        <v>2015</v>
      </c>
      <c r="V2919" t="str">
        <f t="shared" si="275"/>
        <v>August</v>
      </c>
    </row>
    <row r="2920" spans="1:22" ht="60" x14ac:dyDescent="0.2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8000</v>
      </c>
      <c r="O2920">
        <f t="shared" si="270"/>
        <v>27.24</v>
      </c>
      <c r="P2920">
        <f t="shared" si="271"/>
        <v>68.099999999999994</v>
      </c>
      <c r="Q2920" t="s">
        <v>8317</v>
      </c>
      <c r="R2920" t="s">
        <v>8318</v>
      </c>
      <c r="S2920" s="11">
        <f t="shared" si="272"/>
        <v>42278.629710648151</v>
      </c>
      <c r="T2920" s="11">
        <f t="shared" si="273"/>
        <v>42306.629710648151</v>
      </c>
      <c r="U2920" t="str">
        <f t="shared" si="274"/>
        <v>2015</v>
      </c>
      <c r="V2920" t="str">
        <f t="shared" si="275"/>
        <v>October</v>
      </c>
    </row>
    <row r="2921" spans="1:22" ht="60" x14ac:dyDescent="0.2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8000</v>
      </c>
      <c r="O2921">
        <f t="shared" si="270"/>
        <v>8.5</v>
      </c>
      <c r="P2921">
        <f t="shared" si="271"/>
        <v>8.5</v>
      </c>
      <c r="Q2921" t="s">
        <v>8317</v>
      </c>
      <c r="R2921" t="s">
        <v>8318</v>
      </c>
      <c r="S2921" s="11">
        <f t="shared" si="272"/>
        <v>41826.61954861111</v>
      </c>
      <c r="T2921" s="11">
        <f t="shared" si="273"/>
        <v>41856.61954861111</v>
      </c>
      <c r="U2921" t="str">
        <f t="shared" si="274"/>
        <v>2014</v>
      </c>
      <c r="V2921" t="str">
        <f t="shared" si="275"/>
        <v>July</v>
      </c>
    </row>
    <row r="2922" spans="1:22" ht="75" x14ac:dyDescent="0.2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8000</v>
      </c>
      <c r="O2922">
        <f t="shared" si="270"/>
        <v>26.84</v>
      </c>
      <c r="P2922">
        <f t="shared" si="271"/>
        <v>51.62</v>
      </c>
      <c r="Q2922" t="s">
        <v>8317</v>
      </c>
      <c r="R2922" t="s">
        <v>8318</v>
      </c>
      <c r="S2922" s="11">
        <f t="shared" si="272"/>
        <v>42058.792476851857</v>
      </c>
      <c r="T2922" s="11">
        <f t="shared" si="273"/>
        <v>42088.750810185185</v>
      </c>
      <c r="U2922" t="str">
        <f t="shared" si="274"/>
        <v>2015</v>
      </c>
      <c r="V2922" t="str">
        <f t="shared" si="275"/>
        <v>February</v>
      </c>
    </row>
    <row r="2923" spans="1:22" ht="75" x14ac:dyDescent="0.2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8034</v>
      </c>
      <c r="O2923">
        <f t="shared" si="270"/>
        <v>129</v>
      </c>
      <c r="P2923">
        <f t="shared" si="271"/>
        <v>43</v>
      </c>
      <c r="Q2923" t="s">
        <v>8317</v>
      </c>
      <c r="R2923" t="s">
        <v>8359</v>
      </c>
      <c r="S2923" s="11">
        <f t="shared" si="272"/>
        <v>41877.886620370373</v>
      </c>
      <c r="T2923" s="11">
        <f t="shared" si="273"/>
        <v>41907.886620370373</v>
      </c>
      <c r="U2923" t="str">
        <f t="shared" si="274"/>
        <v>2014</v>
      </c>
      <c r="V2923" t="str">
        <f t="shared" si="275"/>
        <v>August</v>
      </c>
    </row>
    <row r="2924" spans="1:22" ht="75" x14ac:dyDescent="0.2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8034</v>
      </c>
      <c r="O2924">
        <f t="shared" si="270"/>
        <v>100</v>
      </c>
      <c r="P2924">
        <f t="shared" si="271"/>
        <v>83.33</v>
      </c>
      <c r="Q2924" t="s">
        <v>8317</v>
      </c>
      <c r="R2924" t="s">
        <v>8359</v>
      </c>
      <c r="S2924" s="11">
        <f t="shared" si="272"/>
        <v>42097.874155092592</v>
      </c>
      <c r="T2924" s="11">
        <f t="shared" si="273"/>
        <v>42142.874155092592</v>
      </c>
      <c r="U2924" t="str">
        <f t="shared" si="274"/>
        <v>2015</v>
      </c>
      <c r="V2924" t="str">
        <f t="shared" si="275"/>
        <v>April</v>
      </c>
    </row>
    <row r="2925" spans="1:22" ht="60" x14ac:dyDescent="0.2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8034</v>
      </c>
      <c r="O2925">
        <f t="shared" si="270"/>
        <v>100</v>
      </c>
      <c r="P2925">
        <f t="shared" si="271"/>
        <v>30</v>
      </c>
      <c r="Q2925" t="s">
        <v>8317</v>
      </c>
      <c r="R2925" t="s">
        <v>8359</v>
      </c>
      <c r="S2925" s="11">
        <f t="shared" si="272"/>
        <v>42013.15253472222</v>
      </c>
      <c r="T2925" s="11">
        <f t="shared" si="273"/>
        <v>42028.125</v>
      </c>
      <c r="U2925" t="str">
        <f t="shared" si="274"/>
        <v>2015</v>
      </c>
      <c r="V2925" t="str">
        <f t="shared" si="275"/>
        <v>January</v>
      </c>
    </row>
    <row r="2926" spans="1:22" ht="75" x14ac:dyDescent="0.2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8034</v>
      </c>
      <c r="O2926">
        <f t="shared" si="270"/>
        <v>103.2</v>
      </c>
      <c r="P2926">
        <f t="shared" si="271"/>
        <v>175.51</v>
      </c>
      <c r="Q2926" t="s">
        <v>8317</v>
      </c>
      <c r="R2926" t="s">
        <v>8359</v>
      </c>
      <c r="S2926" s="11">
        <f t="shared" si="272"/>
        <v>42103.556828703702</v>
      </c>
      <c r="T2926" s="11">
        <f t="shared" si="273"/>
        <v>42133.165972222225</v>
      </c>
      <c r="U2926" t="str">
        <f t="shared" si="274"/>
        <v>2015</v>
      </c>
      <c r="V2926" t="str">
        <f t="shared" si="275"/>
        <v>April</v>
      </c>
    </row>
    <row r="2927" spans="1:22" ht="75" x14ac:dyDescent="0.2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8034</v>
      </c>
      <c r="O2927">
        <f t="shared" si="270"/>
        <v>102.45</v>
      </c>
      <c r="P2927">
        <f t="shared" si="271"/>
        <v>231.66</v>
      </c>
      <c r="Q2927" t="s">
        <v>8317</v>
      </c>
      <c r="R2927" t="s">
        <v>8359</v>
      </c>
      <c r="S2927" s="11">
        <f t="shared" si="272"/>
        <v>41863.584120370368</v>
      </c>
      <c r="T2927" s="11">
        <f t="shared" si="273"/>
        <v>41893.584120370368</v>
      </c>
      <c r="U2927" t="str">
        <f t="shared" si="274"/>
        <v>2014</v>
      </c>
      <c r="V2927" t="str">
        <f t="shared" si="275"/>
        <v>August</v>
      </c>
    </row>
    <row r="2928" spans="1:22" ht="75" x14ac:dyDescent="0.2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8034</v>
      </c>
      <c r="O2928">
        <f t="shared" si="270"/>
        <v>125</v>
      </c>
      <c r="P2928">
        <f t="shared" si="271"/>
        <v>75</v>
      </c>
      <c r="Q2928" t="s">
        <v>8317</v>
      </c>
      <c r="R2928" t="s">
        <v>8359</v>
      </c>
      <c r="S2928" s="11">
        <f t="shared" si="272"/>
        <v>42044.765960648147</v>
      </c>
      <c r="T2928" s="11">
        <f t="shared" si="273"/>
        <v>42058.765960648147</v>
      </c>
      <c r="U2928" t="str">
        <f t="shared" si="274"/>
        <v>2015</v>
      </c>
      <c r="V2928" t="str">
        <f t="shared" si="275"/>
        <v>February</v>
      </c>
    </row>
    <row r="2929" spans="1:22" ht="75" x14ac:dyDescent="0.2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8034</v>
      </c>
      <c r="O2929">
        <f t="shared" si="270"/>
        <v>130.83000000000001</v>
      </c>
      <c r="P2929">
        <f t="shared" si="271"/>
        <v>112.14</v>
      </c>
      <c r="Q2929" t="s">
        <v>8317</v>
      </c>
      <c r="R2929" t="s">
        <v>8359</v>
      </c>
      <c r="S2929" s="11">
        <f t="shared" si="272"/>
        <v>41806.669317129628</v>
      </c>
      <c r="T2929" s="11">
        <f t="shared" si="273"/>
        <v>41835.208333333336</v>
      </c>
      <c r="U2929" t="str">
        <f t="shared" si="274"/>
        <v>2014</v>
      </c>
      <c r="V2929" t="str">
        <f t="shared" si="275"/>
        <v>June</v>
      </c>
    </row>
    <row r="2930" spans="1:22" ht="75" x14ac:dyDescent="0.2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8034</v>
      </c>
      <c r="O2930">
        <f t="shared" si="270"/>
        <v>100</v>
      </c>
      <c r="P2930">
        <f t="shared" si="271"/>
        <v>41.67</v>
      </c>
      <c r="Q2930" t="s">
        <v>8317</v>
      </c>
      <c r="R2930" t="s">
        <v>8359</v>
      </c>
      <c r="S2930" s="11">
        <f t="shared" si="272"/>
        <v>42403.998217592598</v>
      </c>
      <c r="T2930" s="11">
        <f t="shared" si="273"/>
        <v>42433.998217592598</v>
      </c>
      <c r="U2930" t="str">
        <f t="shared" si="274"/>
        <v>2016</v>
      </c>
      <c r="V2930" t="str">
        <f t="shared" si="275"/>
        <v>February</v>
      </c>
    </row>
    <row r="2931" spans="1:22" ht="75" x14ac:dyDescent="0.2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8034</v>
      </c>
      <c r="O2931">
        <f t="shared" si="270"/>
        <v>102.07</v>
      </c>
      <c r="P2931">
        <f t="shared" si="271"/>
        <v>255.17</v>
      </c>
      <c r="Q2931" t="s">
        <v>8317</v>
      </c>
      <c r="R2931" t="s">
        <v>8359</v>
      </c>
      <c r="S2931" s="11">
        <f t="shared" si="272"/>
        <v>41754.564328703702</v>
      </c>
      <c r="T2931" s="11">
        <f t="shared" si="273"/>
        <v>41784.564328703702</v>
      </c>
      <c r="U2931" t="str">
        <f t="shared" si="274"/>
        <v>2014</v>
      </c>
      <c r="V2931" t="str">
        <f t="shared" si="275"/>
        <v>April</v>
      </c>
    </row>
    <row r="2932" spans="1:22" ht="75" x14ac:dyDescent="0.2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8034</v>
      </c>
      <c r="O2932">
        <f t="shared" si="270"/>
        <v>100.92</v>
      </c>
      <c r="P2932">
        <f t="shared" si="271"/>
        <v>162.77000000000001</v>
      </c>
      <c r="Q2932" t="s">
        <v>8317</v>
      </c>
      <c r="R2932" t="s">
        <v>8359</v>
      </c>
      <c r="S2932" s="11">
        <f t="shared" si="272"/>
        <v>42101.584074074075</v>
      </c>
      <c r="T2932" s="11">
        <f t="shared" si="273"/>
        <v>42131.584074074075</v>
      </c>
      <c r="U2932" t="str">
        <f t="shared" si="274"/>
        <v>2015</v>
      </c>
      <c r="V2932" t="str">
        <f t="shared" si="275"/>
        <v>April</v>
      </c>
    </row>
    <row r="2933" spans="1:22" ht="75" x14ac:dyDescent="0.2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8034</v>
      </c>
      <c r="O2933">
        <f t="shared" si="270"/>
        <v>106</v>
      </c>
      <c r="P2933">
        <f t="shared" si="271"/>
        <v>88.33</v>
      </c>
      <c r="Q2933" t="s">
        <v>8317</v>
      </c>
      <c r="R2933" t="s">
        <v>8359</v>
      </c>
      <c r="S2933" s="11">
        <f t="shared" si="272"/>
        <v>41872.291238425925</v>
      </c>
      <c r="T2933" s="11">
        <f t="shared" si="273"/>
        <v>41897.255555555559</v>
      </c>
      <c r="U2933" t="str">
        <f t="shared" si="274"/>
        <v>2014</v>
      </c>
      <c r="V2933" t="str">
        <f t="shared" si="275"/>
        <v>August</v>
      </c>
    </row>
    <row r="2934" spans="1:22" ht="75" x14ac:dyDescent="0.2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8034</v>
      </c>
      <c r="O2934">
        <f t="shared" si="270"/>
        <v>105.1</v>
      </c>
      <c r="P2934">
        <f t="shared" si="271"/>
        <v>85.74</v>
      </c>
      <c r="Q2934" t="s">
        <v>8317</v>
      </c>
      <c r="R2934" t="s">
        <v>8359</v>
      </c>
      <c r="S2934" s="11">
        <f t="shared" si="272"/>
        <v>42025.164780092593</v>
      </c>
      <c r="T2934" s="11">
        <f t="shared" si="273"/>
        <v>42056.458333333328</v>
      </c>
      <c r="U2934" t="str">
        <f t="shared" si="274"/>
        <v>2015</v>
      </c>
      <c r="V2934" t="str">
        <f t="shared" si="275"/>
        <v>January</v>
      </c>
    </row>
    <row r="2935" spans="1:22" ht="75" x14ac:dyDescent="0.2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8034</v>
      </c>
      <c r="O2935">
        <f t="shared" si="270"/>
        <v>102.76</v>
      </c>
      <c r="P2935">
        <f t="shared" si="271"/>
        <v>47.57</v>
      </c>
      <c r="Q2935" t="s">
        <v>8317</v>
      </c>
      <c r="R2935" t="s">
        <v>8359</v>
      </c>
      <c r="S2935" s="11">
        <f t="shared" si="272"/>
        <v>42495.956631944442</v>
      </c>
      <c r="T2935" s="11">
        <f t="shared" si="273"/>
        <v>42525.956631944442</v>
      </c>
      <c r="U2935" t="str">
        <f t="shared" si="274"/>
        <v>2016</v>
      </c>
      <c r="V2935" t="str">
        <f t="shared" si="275"/>
        <v>May</v>
      </c>
    </row>
    <row r="2936" spans="1:22" ht="60" x14ac:dyDescent="0.2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8034</v>
      </c>
      <c r="O2936">
        <f t="shared" si="270"/>
        <v>108</v>
      </c>
      <c r="P2936">
        <f t="shared" si="271"/>
        <v>72.97</v>
      </c>
      <c r="Q2936" t="s">
        <v>8317</v>
      </c>
      <c r="R2936" t="s">
        <v>8359</v>
      </c>
      <c r="S2936" s="11">
        <f t="shared" si="272"/>
        <v>41775.636157407411</v>
      </c>
      <c r="T2936" s="11">
        <f t="shared" si="273"/>
        <v>41805.636157407411</v>
      </c>
      <c r="U2936" t="str">
        <f t="shared" si="274"/>
        <v>2014</v>
      </c>
      <c r="V2936" t="str">
        <f t="shared" si="275"/>
        <v>May</v>
      </c>
    </row>
    <row r="2937" spans="1:22" ht="75" x14ac:dyDescent="0.2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8034</v>
      </c>
      <c r="O2937">
        <f t="shared" si="270"/>
        <v>100.89</v>
      </c>
      <c r="P2937">
        <f t="shared" si="271"/>
        <v>90.54</v>
      </c>
      <c r="Q2937" t="s">
        <v>8317</v>
      </c>
      <c r="R2937" t="s">
        <v>8359</v>
      </c>
      <c r="S2937" s="11">
        <f t="shared" si="272"/>
        <v>42553.583425925928</v>
      </c>
      <c r="T2937" s="11">
        <f t="shared" si="273"/>
        <v>42611.708333333328</v>
      </c>
      <c r="U2937" t="str">
        <f t="shared" si="274"/>
        <v>2016</v>
      </c>
      <c r="V2937" t="str">
        <f t="shared" si="275"/>
        <v>July</v>
      </c>
    </row>
    <row r="2938" spans="1:22" ht="60" x14ac:dyDescent="0.2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8034</v>
      </c>
      <c r="O2938">
        <f t="shared" si="270"/>
        <v>128</v>
      </c>
      <c r="P2938">
        <f t="shared" si="271"/>
        <v>37.65</v>
      </c>
      <c r="Q2938" t="s">
        <v>8317</v>
      </c>
      <c r="R2938" t="s">
        <v>8359</v>
      </c>
      <c r="S2938" s="11">
        <f t="shared" si="272"/>
        <v>41912.650729166664</v>
      </c>
      <c r="T2938" s="11">
        <f t="shared" si="273"/>
        <v>41925.207638888889</v>
      </c>
      <c r="U2938" t="str">
        <f t="shared" si="274"/>
        <v>2014</v>
      </c>
      <c r="V2938" t="str">
        <f t="shared" si="275"/>
        <v>September</v>
      </c>
    </row>
    <row r="2939" spans="1:22" ht="45" x14ac:dyDescent="0.2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8034</v>
      </c>
      <c r="O2939">
        <f t="shared" si="270"/>
        <v>133.33000000000001</v>
      </c>
      <c r="P2939">
        <f t="shared" si="271"/>
        <v>36.36</v>
      </c>
      <c r="Q2939" t="s">
        <v>8317</v>
      </c>
      <c r="R2939" t="s">
        <v>8359</v>
      </c>
      <c r="S2939" s="11">
        <f t="shared" si="272"/>
        <v>41803.457326388889</v>
      </c>
      <c r="T2939" s="11">
        <f t="shared" si="273"/>
        <v>41833.457326388889</v>
      </c>
      <c r="U2939" t="str">
        <f t="shared" si="274"/>
        <v>2014</v>
      </c>
      <c r="V2939" t="str">
        <f t="shared" si="275"/>
        <v>June</v>
      </c>
    </row>
    <row r="2940" spans="1:22" ht="75" x14ac:dyDescent="0.2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8034</v>
      </c>
      <c r="O2940">
        <f t="shared" si="270"/>
        <v>101.38</v>
      </c>
      <c r="P2940">
        <f t="shared" si="271"/>
        <v>126.72</v>
      </c>
      <c r="Q2940" t="s">
        <v>8317</v>
      </c>
      <c r="R2940" t="s">
        <v>8359</v>
      </c>
      <c r="S2940" s="11">
        <f t="shared" si="272"/>
        <v>42004.703865740739</v>
      </c>
      <c r="T2940" s="11">
        <f t="shared" si="273"/>
        <v>42034.703865740739</v>
      </c>
      <c r="U2940" t="str">
        <f t="shared" si="274"/>
        <v>2014</v>
      </c>
      <c r="V2940" t="str">
        <f t="shared" si="275"/>
        <v>December</v>
      </c>
    </row>
    <row r="2941" spans="1:22" ht="75" x14ac:dyDescent="0.2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8034</v>
      </c>
      <c r="O2941">
        <f t="shared" si="270"/>
        <v>102.88</v>
      </c>
      <c r="P2941">
        <f t="shared" si="271"/>
        <v>329.2</v>
      </c>
      <c r="Q2941" t="s">
        <v>8317</v>
      </c>
      <c r="R2941" t="s">
        <v>8359</v>
      </c>
      <c r="S2941" s="11">
        <f t="shared" si="272"/>
        <v>41845.809166666666</v>
      </c>
      <c r="T2941" s="11">
        <f t="shared" si="273"/>
        <v>41879.041666666664</v>
      </c>
      <c r="U2941" t="str">
        <f t="shared" si="274"/>
        <v>2014</v>
      </c>
      <c r="V2941" t="str">
        <f t="shared" si="275"/>
        <v>July</v>
      </c>
    </row>
    <row r="2942" spans="1:22" ht="60" x14ac:dyDescent="0.2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8034</v>
      </c>
      <c r="O2942">
        <f t="shared" si="270"/>
        <v>107.24</v>
      </c>
      <c r="P2942">
        <f t="shared" si="271"/>
        <v>81.239999999999995</v>
      </c>
      <c r="Q2942" t="s">
        <v>8317</v>
      </c>
      <c r="R2942" t="s">
        <v>8359</v>
      </c>
      <c r="S2942" s="11">
        <f t="shared" si="272"/>
        <v>41982.773356481484</v>
      </c>
      <c r="T2942" s="11">
        <f t="shared" si="273"/>
        <v>42022.773356481484</v>
      </c>
      <c r="U2942" t="str">
        <f t="shared" si="274"/>
        <v>2014</v>
      </c>
      <c r="V2942" t="str">
        <f t="shared" si="275"/>
        <v>December</v>
      </c>
    </row>
    <row r="2943" spans="1:22" ht="75" x14ac:dyDescent="0.2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8032</v>
      </c>
      <c r="O2943">
        <f t="shared" si="270"/>
        <v>0</v>
      </c>
      <c r="P2943">
        <f t="shared" si="271"/>
        <v>1</v>
      </c>
      <c r="Q2943" t="s">
        <v>8317</v>
      </c>
      <c r="R2943" t="s">
        <v>8357</v>
      </c>
      <c r="S2943" s="11">
        <f t="shared" si="272"/>
        <v>42034.960127314815</v>
      </c>
      <c r="T2943" s="11">
        <f t="shared" si="273"/>
        <v>42064.960127314815</v>
      </c>
      <c r="U2943" t="str">
        <f t="shared" si="274"/>
        <v>2015</v>
      </c>
      <c r="V2943" t="str">
        <f t="shared" si="275"/>
        <v>January</v>
      </c>
    </row>
    <row r="2944" spans="1:22" ht="75" x14ac:dyDescent="0.2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8032</v>
      </c>
      <c r="O2944">
        <f t="shared" si="270"/>
        <v>20.43</v>
      </c>
      <c r="P2944">
        <f t="shared" si="271"/>
        <v>202.23</v>
      </c>
      <c r="Q2944" t="s">
        <v>8317</v>
      </c>
      <c r="R2944" t="s">
        <v>8357</v>
      </c>
      <c r="S2944" s="11">
        <f t="shared" si="272"/>
        <v>42334.803923611107</v>
      </c>
      <c r="T2944" s="11">
        <f t="shared" si="273"/>
        <v>42354.845833333333</v>
      </c>
      <c r="U2944" t="str">
        <f t="shared" si="274"/>
        <v>2015</v>
      </c>
      <c r="V2944" t="str">
        <f t="shared" si="275"/>
        <v>November</v>
      </c>
    </row>
    <row r="2945" spans="1:22" ht="75" x14ac:dyDescent="0.2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8032</v>
      </c>
      <c r="O2945">
        <f t="shared" si="270"/>
        <v>0</v>
      </c>
      <c r="P2945">
        <f t="shared" si="271"/>
        <v>0</v>
      </c>
      <c r="Q2945" t="s">
        <v>8317</v>
      </c>
      <c r="R2945" t="s">
        <v>8357</v>
      </c>
      <c r="S2945" s="11">
        <f t="shared" si="272"/>
        <v>42077.129398148143</v>
      </c>
      <c r="T2945" s="11">
        <f t="shared" si="273"/>
        <v>42107.129398148143</v>
      </c>
      <c r="U2945" t="str">
        <f t="shared" si="274"/>
        <v>2015</v>
      </c>
      <c r="V2945" t="str">
        <f t="shared" si="275"/>
        <v>March</v>
      </c>
    </row>
    <row r="2946" spans="1:22" ht="60" x14ac:dyDescent="0.2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8032</v>
      </c>
      <c r="O2946">
        <f t="shared" si="270"/>
        <v>1</v>
      </c>
      <c r="P2946">
        <f t="shared" si="271"/>
        <v>100</v>
      </c>
      <c r="Q2946" t="s">
        <v>8317</v>
      </c>
      <c r="R2946" t="s">
        <v>8357</v>
      </c>
      <c r="S2946" s="11">
        <f t="shared" si="272"/>
        <v>42132.9143287037</v>
      </c>
      <c r="T2946" s="11">
        <f t="shared" si="273"/>
        <v>42162.9143287037</v>
      </c>
      <c r="U2946" t="str">
        <f t="shared" si="274"/>
        <v>2015</v>
      </c>
      <c r="V2946" t="str">
        <f t="shared" si="275"/>
        <v>May</v>
      </c>
    </row>
    <row r="2947" spans="1:22" ht="75" x14ac:dyDescent="0.2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8032</v>
      </c>
      <c r="O2947">
        <f t="shared" ref="O2947:O3010" si="276">ROUND((E2947/D2947)*100,2)</f>
        <v>0</v>
      </c>
      <c r="P2947">
        <f t="shared" ref="P2947:P3010" si="277">IF(L2947&gt;0,ROUND(E2947/L2947,2),0)</f>
        <v>0</v>
      </c>
      <c r="Q2947" t="s">
        <v>8317</v>
      </c>
      <c r="R2947" t="s">
        <v>8357</v>
      </c>
      <c r="S2947" s="11">
        <f t="shared" ref="S2947:S3010" si="278">(((J2947/60)/60)/24)+DATE(1970,1,1)</f>
        <v>42118.139583333337</v>
      </c>
      <c r="T2947" s="11">
        <f t="shared" ref="T2947:T3010" si="279">(((I2947/60)/60)/24)+DATE(1970,1,1)</f>
        <v>42148.139583333337</v>
      </c>
      <c r="U2947" t="str">
        <f t="shared" ref="U2947:U3010" si="280">TEXT(S2947,"yyyy")</f>
        <v>2015</v>
      </c>
      <c r="V2947" t="str">
        <f t="shared" ref="V2947:V3010" si="281">TEXT(S2947,"mmmm")</f>
        <v>April</v>
      </c>
    </row>
    <row r="2948" spans="1:22" ht="75" x14ac:dyDescent="0.2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8032</v>
      </c>
      <c r="O2948">
        <f t="shared" si="276"/>
        <v>0.1</v>
      </c>
      <c r="P2948">
        <f t="shared" si="277"/>
        <v>1</v>
      </c>
      <c r="Q2948" t="s">
        <v>8317</v>
      </c>
      <c r="R2948" t="s">
        <v>8357</v>
      </c>
      <c r="S2948" s="11">
        <f t="shared" si="278"/>
        <v>42567.531157407408</v>
      </c>
      <c r="T2948" s="11">
        <f t="shared" si="279"/>
        <v>42597.531157407408</v>
      </c>
      <c r="U2948" t="str">
        <f t="shared" si="280"/>
        <v>2016</v>
      </c>
      <c r="V2948" t="str">
        <f t="shared" si="281"/>
        <v>July</v>
      </c>
    </row>
    <row r="2949" spans="1:22" ht="75" x14ac:dyDescent="0.2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8032</v>
      </c>
      <c r="O2949">
        <f t="shared" si="276"/>
        <v>4.29</v>
      </c>
      <c r="P2949">
        <f t="shared" si="277"/>
        <v>82.46</v>
      </c>
      <c r="Q2949" t="s">
        <v>8317</v>
      </c>
      <c r="R2949" t="s">
        <v>8357</v>
      </c>
      <c r="S2949" s="11">
        <f t="shared" si="278"/>
        <v>42649.562118055561</v>
      </c>
      <c r="T2949" s="11">
        <f t="shared" si="279"/>
        <v>42698.715972222228</v>
      </c>
      <c r="U2949" t="str">
        <f t="shared" si="280"/>
        <v>2016</v>
      </c>
      <c r="V2949" t="str">
        <f t="shared" si="281"/>
        <v>October</v>
      </c>
    </row>
    <row r="2950" spans="1:22" ht="75" x14ac:dyDescent="0.2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8032</v>
      </c>
      <c r="O2950">
        <f t="shared" si="276"/>
        <v>0</v>
      </c>
      <c r="P2950">
        <f t="shared" si="277"/>
        <v>2.67</v>
      </c>
      <c r="Q2950" t="s">
        <v>8317</v>
      </c>
      <c r="R2950" t="s">
        <v>8357</v>
      </c>
      <c r="S2950" s="11">
        <f t="shared" si="278"/>
        <v>42097.649224537032</v>
      </c>
      <c r="T2950" s="11">
        <f t="shared" si="279"/>
        <v>42157.649224537032</v>
      </c>
      <c r="U2950" t="str">
        <f t="shared" si="280"/>
        <v>2015</v>
      </c>
      <c r="V2950" t="str">
        <f t="shared" si="281"/>
        <v>April</v>
      </c>
    </row>
    <row r="2951" spans="1:22" ht="75" x14ac:dyDescent="0.2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8032</v>
      </c>
      <c r="O2951">
        <f t="shared" si="276"/>
        <v>2.5</v>
      </c>
      <c r="P2951">
        <f t="shared" si="277"/>
        <v>12.5</v>
      </c>
      <c r="Q2951" t="s">
        <v>8317</v>
      </c>
      <c r="R2951" t="s">
        <v>8357</v>
      </c>
      <c r="S2951" s="11">
        <f t="shared" si="278"/>
        <v>42297.823113425926</v>
      </c>
      <c r="T2951" s="11">
        <f t="shared" si="279"/>
        <v>42327.864780092597</v>
      </c>
      <c r="U2951" t="str">
        <f t="shared" si="280"/>
        <v>2015</v>
      </c>
      <c r="V2951" t="str">
        <f t="shared" si="281"/>
        <v>October</v>
      </c>
    </row>
    <row r="2952" spans="1:22" ht="75" x14ac:dyDescent="0.2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8032</v>
      </c>
      <c r="O2952">
        <f t="shared" si="276"/>
        <v>0</v>
      </c>
      <c r="P2952">
        <f t="shared" si="277"/>
        <v>0</v>
      </c>
      <c r="Q2952" t="s">
        <v>8317</v>
      </c>
      <c r="R2952" t="s">
        <v>8357</v>
      </c>
      <c r="S2952" s="11">
        <f t="shared" si="278"/>
        <v>42362.36518518519</v>
      </c>
      <c r="T2952" s="11">
        <f t="shared" si="279"/>
        <v>42392.36518518519</v>
      </c>
      <c r="U2952" t="str">
        <f t="shared" si="280"/>
        <v>2015</v>
      </c>
      <c r="V2952" t="str">
        <f t="shared" si="281"/>
        <v>December</v>
      </c>
    </row>
    <row r="2953" spans="1:22" ht="75" x14ac:dyDescent="0.2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8036</v>
      </c>
      <c r="G2953" t="s">
        <v>7953</v>
      </c>
      <c r="H2953" t="s">
        <v>7975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8032</v>
      </c>
      <c r="O2953">
        <f t="shared" si="276"/>
        <v>2.19</v>
      </c>
      <c r="P2953">
        <f t="shared" si="277"/>
        <v>18.899999999999999</v>
      </c>
      <c r="Q2953" t="s">
        <v>8317</v>
      </c>
      <c r="R2953" t="s">
        <v>8357</v>
      </c>
      <c r="S2953" s="11">
        <f t="shared" si="278"/>
        <v>41872.802928240737</v>
      </c>
      <c r="T2953" s="11">
        <f t="shared" si="279"/>
        <v>41917.802928240737</v>
      </c>
      <c r="U2953" t="str">
        <f t="shared" si="280"/>
        <v>2014</v>
      </c>
      <c r="V2953" t="str">
        <f t="shared" si="281"/>
        <v>August</v>
      </c>
    </row>
    <row r="2954" spans="1:22" ht="90" x14ac:dyDescent="0.2">
      <c r="A2954">
        <v>2952</v>
      </c>
      <c r="B2954" s="3" t="s">
        <v>8274</v>
      </c>
      <c r="C2954" s="3" t="s">
        <v>6792</v>
      </c>
      <c r="D2954">
        <v>20000</v>
      </c>
      <c r="E2954">
        <v>1605</v>
      </c>
      <c r="F2954" t="s">
        <v>8036</v>
      </c>
      <c r="G2954" t="s">
        <v>7953</v>
      </c>
      <c r="H2954" t="s">
        <v>7975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8032</v>
      </c>
      <c r="O2954">
        <f t="shared" si="276"/>
        <v>8.0299999999999994</v>
      </c>
      <c r="P2954">
        <f t="shared" si="277"/>
        <v>200.63</v>
      </c>
      <c r="Q2954" t="s">
        <v>8317</v>
      </c>
      <c r="R2954" t="s">
        <v>8357</v>
      </c>
      <c r="S2954" s="11">
        <f t="shared" si="278"/>
        <v>42628.690266203703</v>
      </c>
      <c r="T2954" s="11">
        <f t="shared" si="279"/>
        <v>42660.166666666672</v>
      </c>
      <c r="U2954" t="str">
        <f t="shared" si="280"/>
        <v>2016</v>
      </c>
      <c r="V2954" t="str">
        <f t="shared" si="281"/>
        <v>September</v>
      </c>
    </row>
    <row r="2955" spans="1:22" ht="60" x14ac:dyDescent="0.2">
      <c r="A2955">
        <v>2953</v>
      </c>
      <c r="B2955" s="3" t="s">
        <v>8275</v>
      </c>
      <c r="C2955" s="3" t="s">
        <v>6793</v>
      </c>
      <c r="D2955">
        <v>400000</v>
      </c>
      <c r="E2955">
        <v>605</v>
      </c>
      <c r="F2955" t="s">
        <v>8036</v>
      </c>
      <c r="G2955" t="s">
        <v>7953</v>
      </c>
      <c r="H2955" t="s">
        <v>7975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8032</v>
      </c>
      <c r="O2955">
        <f t="shared" si="276"/>
        <v>0.15</v>
      </c>
      <c r="P2955">
        <f t="shared" si="277"/>
        <v>201.67</v>
      </c>
      <c r="Q2955" t="s">
        <v>8317</v>
      </c>
      <c r="R2955" t="s">
        <v>8357</v>
      </c>
      <c r="S2955" s="11">
        <f t="shared" si="278"/>
        <v>42255.791909722218</v>
      </c>
      <c r="T2955" s="11">
        <f t="shared" si="279"/>
        <v>42285.791909722218</v>
      </c>
      <c r="U2955" t="str">
        <f t="shared" si="280"/>
        <v>2015</v>
      </c>
      <c r="V2955" t="str">
        <f t="shared" si="281"/>
        <v>September</v>
      </c>
    </row>
    <row r="2956" spans="1:22" ht="75" x14ac:dyDescent="0.2">
      <c r="A2956">
        <v>2954</v>
      </c>
      <c r="B2956" s="3" t="s">
        <v>8276</v>
      </c>
      <c r="C2956" s="3" t="s">
        <v>6794</v>
      </c>
      <c r="D2956">
        <v>15000</v>
      </c>
      <c r="E2956">
        <v>0</v>
      </c>
      <c r="F2956" t="s">
        <v>8036</v>
      </c>
      <c r="G2956" t="s">
        <v>7953</v>
      </c>
      <c r="H2956" t="s">
        <v>7975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8032</v>
      </c>
      <c r="O2956">
        <f t="shared" si="276"/>
        <v>0</v>
      </c>
      <c r="P2956">
        <f t="shared" si="277"/>
        <v>0</v>
      </c>
      <c r="Q2956" t="s">
        <v>8317</v>
      </c>
      <c r="R2956" t="s">
        <v>8357</v>
      </c>
      <c r="S2956" s="11">
        <f t="shared" si="278"/>
        <v>42790.583368055552</v>
      </c>
      <c r="T2956" s="11">
        <f t="shared" si="279"/>
        <v>42810.541701388895</v>
      </c>
      <c r="U2956" t="str">
        <f t="shared" si="280"/>
        <v>2017</v>
      </c>
      <c r="V2956" t="str">
        <f t="shared" si="281"/>
        <v>February</v>
      </c>
    </row>
    <row r="2957" spans="1:22" ht="75" x14ac:dyDescent="0.2">
      <c r="A2957">
        <v>2955</v>
      </c>
      <c r="B2957" s="3" t="s">
        <v>8277</v>
      </c>
      <c r="C2957" s="3" t="s">
        <v>6795</v>
      </c>
      <c r="D2957">
        <v>1200</v>
      </c>
      <c r="E2957">
        <v>715</v>
      </c>
      <c r="F2957" t="s">
        <v>8036</v>
      </c>
      <c r="G2957" t="s">
        <v>7953</v>
      </c>
      <c r="H2957" t="s">
        <v>7975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8032</v>
      </c>
      <c r="O2957">
        <f t="shared" si="276"/>
        <v>59.58</v>
      </c>
      <c r="P2957">
        <f t="shared" si="277"/>
        <v>65</v>
      </c>
      <c r="Q2957" t="s">
        <v>8317</v>
      </c>
      <c r="R2957" t="s">
        <v>8357</v>
      </c>
      <c r="S2957" s="11">
        <f t="shared" si="278"/>
        <v>42141.741307870368</v>
      </c>
      <c r="T2957" s="11">
        <f t="shared" si="279"/>
        <v>42171.741307870368</v>
      </c>
      <c r="U2957" t="str">
        <f t="shared" si="280"/>
        <v>2015</v>
      </c>
      <c r="V2957" t="str">
        <f t="shared" si="281"/>
        <v>May</v>
      </c>
    </row>
    <row r="2958" spans="1:22" ht="75" x14ac:dyDescent="0.2">
      <c r="A2958">
        <v>2956</v>
      </c>
      <c r="B2958" s="3" t="s">
        <v>8278</v>
      </c>
      <c r="C2958" s="3" t="s">
        <v>6796</v>
      </c>
      <c r="D2958">
        <v>7900</v>
      </c>
      <c r="E2958">
        <v>1322</v>
      </c>
      <c r="F2958" t="s">
        <v>8036</v>
      </c>
      <c r="G2958" t="s">
        <v>7953</v>
      </c>
      <c r="H2958" t="s">
        <v>7975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8032</v>
      </c>
      <c r="O2958">
        <f t="shared" si="276"/>
        <v>16.73</v>
      </c>
      <c r="P2958">
        <f t="shared" si="277"/>
        <v>66.099999999999994</v>
      </c>
      <c r="Q2958" t="s">
        <v>8317</v>
      </c>
      <c r="R2958" t="s">
        <v>8357</v>
      </c>
      <c r="S2958" s="11">
        <f t="shared" si="278"/>
        <v>42464.958912037036</v>
      </c>
      <c r="T2958" s="11">
        <f t="shared" si="279"/>
        <v>42494.958912037036</v>
      </c>
      <c r="U2958" t="str">
        <f t="shared" si="280"/>
        <v>2016</v>
      </c>
      <c r="V2958" t="str">
        <f t="shared" si="281"/>
        <v>April</v>
      </c>
    </row>
    <row r="2959" spans="1:22" ht="60" x14ac:dyDescent="0.2">
      <c r="A2959">
        <v>2957</v>
      </c>
      <c r="B2959" s="3" t="s">
        <v>8279</v>
      </c>
      <c r="C2959" s="3" t="s">
        <v>6797</v>
      </c>
      <c r="D2959">
        <v>15000</v>
      </c>
      <c r="E2959">
        <v>280</v>
      </c>
      <c r="F2959" t="s">
        <v>8036</v>
      </c>
      <c r="G2959" t="s">
        <v>7953</v>
      </c>
      <c r="H2959" t="s">
        <v>7975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8032</v>
      </c>
      <c r="O2959">
        <f t="shared" si="276"/>
        <v>1.87</v>
      </c>
      <c r="P2959">
        <f t="shared" si="277"/>
        <v>93.33</v>
      </c>
      <c r="Q2959" t="s">
        <v>8317</v>
      </c>
      <c r="R2959" t="s">
        <v>8357</v>
      </c>
      <c r="S2959" s="11">
        <f t="shared" si="278"/>
        <v>42031.011249999996</v>
      </c>
      <c r="T2959" s="11">
        <f t="shared" si="279"/>
        <v>42090.969583333332</v>
      </c>
      <c r="U2959" t="str">
        <f t="shared" si="280"/>
        <v>2015</v>
      </c>
      <c r="V2959" t="str">
        <f t="shared" si="281"/>
        <v>January</v>
      </c>
    </row>
    <row r="2960" spans="1:22" ht="60" x14ac:dyDescent="0.2">
      <c r="A2960">
        <v>2958</v>
      </c>
      <c r="B2960" s="3" t="s">
        <v>8280</v>
      </c>
      <c r="C2960" s="3" t="s">
        <v>6798</v>
      </c>
      <c r="D2960">
        <v>80000</v>
      </c>
      <c r="E2960">
        <v>0</v>
      </c>
      <c r="F2960" t="s">
        <v>8036</v>
      </c>
      <c r="G2960" t="s">
        <v>7953</v>
      </c>
      <c r="H2960" t="s">
        <v>7975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8032</v>
      </c>
      <c r="O2960">
        <f t="shared" si="276"/>
        <v>0</v>
      </c>
      <c r="P2960">
        <f t="shared" si="277"/>
        <v>0</v>
      </c>
      <c r="Q2960" t="s">
        <v>8317</v>
      </c>
      <c r="R2960" t="s">
        <v>8357</v>
      </c>
      <c r="S2960" s="11">
        <f t="shared" si="278"/>
        <v>42438.779131944444</v>
      </c>
      <c r="T2960" s="11">
        <f t="shared" si="279"/>
        <v>42498.73746527778</v>
      </c>
      <c r="U2960" t="str">
        <f t="shared" si="280"/>
        <v>2016</v>
      </c>
      <c r="V2960" t="str">
        <f t="shared" si="281"/>
        <v>March</v>
      </c>
    </row>
    <row r="2961" spans="1:22" ht="75" x14ac:dyDescent="0.2">
      <c r="A2961">
        <v>2959</v>
      </c>
      <c r="B2961" s="3" t="s">
        <v>8281</v>
      </c>
      <c r="C2961" s="3" t="s">
        <v>6799</v>
      </c>
      <c r="D2961">
        <v>10000</v>
      </c>
      <c r="E2961">
        <v>0</v>
      </c>
      <c r="F2961" t="s">
        <v>8036</v>
      </c>
      <c r="G2961" t="s">
        <v>7954</v>
      </c>
      <c r="H2961" t="s">
        <v>7976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8032</v>
      </c>
      <c r="O2961">
        <f t="shared" si="276"/>
        <v>0</v>
      </c>
      <c r="P2961">
        <f t="shared" si="277"/>
        <v>0</v>
      </c>
      <c r="Q2961" t="s">
        <v>8317</v>
      </c>
      <c r="R2961" t="s">
        <v>8357</v>
      </c>
      <c r="S2961" s="11">
        <f t="shared" si="278"/>
        <v>42498.008391203708</v>
      </c>
      <c r="T2961" s="11">
        <f t="shared" si="279"/>
        <v>42528.008391203708</v>
      </c>
      <c r="U2961" t="str">
        <f t="shared" si="280"/>
        <v>2016</v>
      </c>
      <c r="V2961" t="str">
        <f t="shared" si="281"/>
        <v>May</v>
      </c>
    </row>
    <row r="2962" spans="1:22" ht="60" x14ac:dyDescent="0.2">
      <c r="A2962">
        <v>2960</v>
      </c>
      <c r="B2962" s="3" t="s">
        <v>8282</v>
      </c>
      <c r="C2962" s="3" t="s">
        <v>6800</v>
      </c>
      <c r="D2962">
        <v>30000000</v>
      </c>
      <c r="E2962">
        <v>0</v>
      </c>
      <c r="F2962" t="s">
        <v>8036</v>
      </c>
      <c r="G2962" t="s">
        <v>7953</v>
      </c>
      <c r="H2962" t="s">
        <v>7975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8032</v>
      </c>
      <c r="O2962">
        <f t="shared" si="276"/>
        <v>0</v>
      </c>
      <c r="P2962">
        <f t="shared" si="277"/>
        <v>0</v>
      </c>
      <c r="Q2962" t="s">
        <v>8317</v>
      </c>
      <c r="R2962" t="s">
        <v>8357</v>
      </c>
      <c r="S2962" s="11">
        <f t="shared" si="278"/>
        <v>41863.757210648146</v>
      </c>
      <c r="T2962" s="11">
        <f t="shared" si="279"/>
        <v>41893.757210648146</v>
      </c>
      <c r="U2962" t="str">
        <f t="shared" si="280"/>
        <v>2014</v>
      </c>
      <c r="V2962" t="str">
        <f t="shared" si="281"/>
        <v>August</v>
      </c>
    </row>
    <row r="2963" spans="1:22" ht="75" x14ac:dyDescent="0.2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8000</v>
      </c>
      <c r="O2963">
        <f t="shared" si="276"/>
        <v>109.62</v>
      </c>
      <c r="P2963">
        <f t="shared" si="277"/>
        <v>50.75</v>
      </c>
      <c r="Q2963" t="s">
        <v>8317</v>
      </c>
      <c r="R2963" t="s">
        <v>8318</v>
      </c>
      <c r="S2963" s="11">
        <f t="shared" si="278"/>
        <v>42061.212488425925</v>
      </c>
      <c r="T2963" s="11">
        <f t="shared" si="279"/>
        <v>42089.166666666672</v>
      </c>
      <c r="U2963" t="str">
        <f t="shared" si="280"/>
        <v>2015</v>
      </c>
      <c r="V2963" t="str">
        <f t="shared" si="281"/>
        <v>February</v>
      </c>
    </row>
    <row r="2964" spans="1:22" ht="75" x14ac:dyDescent="0.2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8000</v>
      </c>
      <c r="O2964">
        <f t="shared" si="276"/>
        <v>121.8</v>
      </c>
      <c r="P2964">
        <f t="shared" si="277"/>
        <v>60.9</v>
      </c>
      <c r="Q2964" t="s">
        <v>8317</v>
      </c>
      <c r="R2964" t="s">
        <v>8318</v>
      </c>
      <c r="S2964" s="11">
        <f t="shared" si="278"/>
        <v>42036.24428240741</v>
      </c>
      <c r="T2964" s="11">
        <f t="shared" si="279"/>
        <v>42064.290972222225</v>
      </c>
      <c r="U2964" t="str">
        <f t="shared" si="280"/>
        <v>2015</v>
      </c>
      <c r="V2964" t="str">
        <f t="shared" si="281"/>
        <v>February</v>
      </c>
    </row>
    <row r="2965" spans="1:22" ht="75" x14ac:dyDescent="0.2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8000</v>
      </c>
      <c r="O2965">
        <f t="shared" si="276"/>
        <v>106.85</v>
      </c>
      <c r="P2965">
        <f t="shared" si="277"/>
        <v>109.03</v>
      </c>
      <c r="Q2965" t="s">
        <v>8317</v>
      </c>
      <c r="R2965" t="s">
        <v>8318</v>
      </c>
      <c r="S2965" s="11">
        <f t="shared" si="278"/>
        <v>42157.470185185186</v>
      </c>
      <c r="T2965" s="11">
        <f t="shared" si="279"/>
        <v>42187.470185185186</v>
      </c>
      <c r="U2965" t="str">
        <f t="shared" si="280"/>
        <v>2015</v>
      </c>
      <c r="V2965" t="str">
        <f t="shared" si="281"/>
        <v>June</v>
      </c>
    </row>
    <row r="2966" spans="1:22" ht="75" x14ac:dyDescent="0.2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8000</v>
      </c>
      <c r="O2966">
        <f t="shared" si="276"/>
        <v>100.71</v>
      </c>
      <c r="P2966">
        <f t="shared" si="277"/>
        <v>25.69</v>
      </c>
      <c r="Q2966" t="s">
        <v>8317</v>
      </c>
      <c r="R2966" t="s">
        <v>8318</v>
      </c>
      <c r="S2966" s="11">
        <f t="shared" si="278"/>
        <v>41827.909942129627</v>
      </c>
      <c r="T2966" s="11">
        <f t="shared" si="279"/>
        <v>41857.897222222222</v>
      </c>
      <c r="U2966" t="str">
        <f t="shared" si="280"/>
        <v>2014</v>
      </c>
      <c r="V2966" t="str">
        <f t="shared" si="281"/>
        <v>July</v>
      </c>
    </row>
    <row r="2967" spans="1:22" ht="90" x14ac:dyDescent="0.2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8000</v>
      </c>
      <c r="O2967">
        <f t="shared" si="276"/>
        <v>109</v>
      </c>
      <c r="P2967">
        <f t="shared" si="277"/>
        <v>41.92</v>
      </c>
      <c r="Q2967" t="s">
        <v>8317</v>
      </c>
      <c r="R2967" t="s">
        <v>8318</v>
      </c>
      <c r="S2967" s="11">
        <f t="shared" si="278"/>
        <v>42162.729548611111</v>
      </c>
      <c r="T2967" s="11">
        <f t="shared" si="279"/>
        <v>42192.729548611111</v>
      </c>
      <c r="U2967" t="str">
        <f t="shared" si="280"/>
        <v>2015</v>
      </c>
      <c r="V2967" t="str">
        <f t="shared" si="281"/>
        <v>June</v>
      </c>
    </row>
    <row r="2968" spans="1:22" ht="75" x14ac:dyDescent="0.2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8000</v>
      </c>
      <c r="O2968">
        <f t="shared" si="276"/>
        <v>113.63</v>
      </c>
      <c r="P2968">
        <f t="shared" si="277"/>
        <v>88.77</v>
      </c>
      <c r="Q2968" t="s">
        <v>8317</v>
      </c>
      <c r="R2968" t="s">
        <v>8318</v>
      </c>
      <c r="S2968" s="11">
        <f t="shared" si="278"/>
        <v>42233.738564814819</v>
      </c>
      <c r="T2968" s="11">
        <f t="shared" si="279"/>
        <v>42263.738564814819</v>
      </c>
      <c r="U2968" t="str">
        <f t="shared" si="280"/>
        <v>2015</v>
      </c>
      <c r="V2968" t="str">
        <f t="shared" si="281"/>
        <v>August</v>
      </c>
    </row>
    <row r="2969" spans="1:22" ht="60" x14ac:dyDescent="0.2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8000</v>
      </c>
      <c r="O2969">
        <f t="shared" si="276"/>
        <v>113.92</v>
      </c>
      <c r="P2969">
        <f t="shared" si="277"/>
        <v>80.23</v>
      </c>
      <c r="Q2969" t="s">
        <v>8317</v>
      </c>
      <c r="R2969" t="s">
        <v>8318</v>
      </c>
      <c r="S2969" s="11">
        <f t="shared" si="278"/>
        <v>42042.197824074072</v>
      </c>
      <c r="T2969" s="11">
        <f t="shared" si="279"/>
        <v>42072.156157407408</v>
      </c>
      <c r="U2969" t="str">
        <f t="shared" si="280"/>
        <v>2015</v>
      </c>
      <c r="V2969" t="str">
        <f t="shared" si="281"/>
        <v>February</v>
      </c>
    </row>
    <row r="2970" spans="1:22" ht="45" x14ac:dyDescent="0.2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8000</v>
      </c>
      <c r="O2970">
        <f t="shared" si="276"/>
        <v>106</v>
      </c>
      <c r="P2970">
        <f t="shared" si="277"/>
        <v>78.94</v>
      </c>
      <c r="Q2970" t="s">
        <v>8317</v>
      </c>
      <c r="R2970" t="s">
        <v>8318</v>
      </c>
      <c r="S2970" s="11">
        <f t="shared" si="278"/>
        <v>42585.523842592593</v>
      </c>
      <c r="T2970" s="11">
        <f t="shared" si="279"/>
        <v>42599.165972222225</v>
      </c>
      <c r="U2970" t="str">
        <f t="shared" si="280"/>
        <v>2016</v>
      </c>
      <c r="V2970" t="str">
        <f t="shared" si="281"/>
        <v>August</v>
      </c>
    </row>
    <row r="2971" spans="1:22" ht="75" x14ac:dyDescent="0.2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8000</v>
      </c>
      <c r="O2971">
        <f t="shared" si="276"/>
        <v>162.5</v>
      </c>
      <c r="P2971">
        <f t="shared" si="277"/>
        <v>95.59</v>
      </c>
      <c r="Q2971" t="s">
        <v>8317</v>
      </c>
      <c r="R2971" t="s">
        <v>8318</v>
      </c>
      <c r="S2971" s="11">
        <f t="shared" si="278"/>
        <v>42097.786493055552</v>
      </c>
      <c r="T2971" s="11">
        <f t="shared" si="279"/>
        <v>42127.952083333337</v>
      </c>
      <c r="U2971" t="str">
        <f t="shared" si="280"/>
        <v>2015</v>
      </c>
      <c r="V2971" t="str">
        <f t="shared" si="281"/>
        <v>April</v>
      </c>
    </row>
    <row r="2972" spans="1:22" ht="60" x14ac:dyDescent="0.2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8000</v>
      </c>
      <c r="O2972">
        <f t="shared" si="276"/>
        <v>106</v>
      </c>
      <c r="P2972">
        <f t="shared" si="277"/>
        <v>69.89</v>
      </c>
      <c r="Q2972" t="s">
        <v>8317</v>
      </c>
      <c r="R2972" t="s">
        <v>8318</v>
      </c>
      <c r="S2972" s="11">
        <f t="shared" si="278"/>
        <v>41808.669571759259</v>
      </c>
      <c r="T2972" s="11">
        <f t="shared" si="279"/>
        <v>41838.669571759259</v>
      </c>
      <c r="U2972" t="str">
        <f t="shared" si="280"/>
        <v>2014</v>
      </c>
      <c r="V2972" t="str">
        <f t="shared" si="281"/>
        <v>June</v>
      </c>
    </row>
    <row r="2973" spans="1:22" ht="75" x14ac:dyDescent="0.2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8000</v>
      </c>
      <c r="O2973">
        <f t="shared" si="276"/>
        <v>100.16</v>
      </c>
      <c r="P2973">
        <f t="shared" si="277"/>
        <v>74.53</v>
      </c>
      <c r="Q2973" t="s">
        <v>8317</v>
      </c>
      <c r="R2973" t="s">
        <v>8318</v>
      </c>
      <c r="S2973" s="11">
        <f t="shared" si="278"/>
        <v>41852.658310185187</v>
      </c>
      <c r="T2973" s="11">
        <f t="shared" si="279"/>
        <v>41882.658310185187</v>
      </c>
      <c r="U2973" t="str">
        <f t="shared" si="280"/>
        <v>2014</v>
      </c>
      <c r="V2973" t="str">
        <f t="shared" si="281"/>
        <v>August</v>
      </c>
    </row>
    <row r="2974" spans="1:22" ht="45" x14ac:dyDescent="0.2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8000</v>
      </c>
      <c r="O2974">
        <f t="shared" si="276"/>
        <v>105.35</v>
      </c>
      <c r="P2974">
        <f t="shared" si="277"/>
        <v>123.94</v>
      </c>
      <c r="Q2974" t="s">
        <v>8317</v>
      </c>
      <c r="R2974" t="s">
        <v>8318</v>
      </c>
      <c r="S2974" s="11">
        <f t="shared" si="278"/>
        <v>42694.110185185185</v>
      </c>
      <c r="T2974" s="11">
        <f t="shared" si="279"/>
        <v>42709.041666666672</v>
      </c>
      <c r="U2974" t="str">
        <f t="shared" si="280"/>
        <v>2016</v>
      </c>
      <c r="V2974" t="str">
        <f t="shared" si="281"/>
        <v>November</v>
      </c>
    </row>
    <row r="2975" spans="1:22" ht="75" x14ac:dyDescent="0.2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8000</v>
      </c>
      <c r="O2975">
        <f t="shared" si="276"/>
        <v>174.8</v>
      </c>
      <c r="P2975">
        <f t="shared" si="277"/>
        <v>264.85000000000002</v>
      </c>
      <c r="Q2975" t="s">
        <v>8317</v>
      </c>
      <c r="R2975" t="s">
        <v>8318</v>
      </c>
      <c r="S2975" s="11">
        <f t="shared" si="278"/>
        <v>42341.818379629629</v>
      </c>
      <c r="T2975" s="11">
        <f t="shared" si="279"/>
        <v>42370.166666666672</v>
      </c>
      <c r="U2975" t="str">
        <f t="shared" si="280"/>
        <v>2015</v>
      </c>
      <c r="V2975" t="str">
        <f t="shared" si="281"/>
        <v>December</v>
      </c>
    </row>
    <row r="2976" spans="1:22" ht="75" x14ac:dyDescent="0.2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8000</v>
      </c>
      <c r="O2976">
        <f t="shared" si="276"/>
        <v>102</v>
      </c>
      <c r="P2976">
        <f t="shared" si="277"/>
        <v>58.62</v>
      </c>
      <c r="Q2976" t="s">
        <v>8317</v>
      </c>
      <c r="R2976" t="s">
        <v>8318</v>
      </c>
      <c r="S2976" s="11">
        <f t="shared" si="278"/>
        <v>41880.061006944445</v>
      </c>
      <c r="T2976" s="11">
        <f t="shared" si="279"/>
        <v>41908.065972222219</v>
      </c>
      <c r="U2976" t="str">
        <f t="shared" si="280"/>
        <v>2014</v>
      </c>
      <c r="V2976" t="str">
        <f t="shared" si="281"/>
        <v>August</v>
      </c>
    </row>
    <row r="2977" spans="1:22" ht="75" x14ac:dyDescent="0.2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8000</v>
      </c>
      <c r="O2977">
        <f t="shared" si="276"/>
        <v>100.13</v>
      </c>
      <c r="P2977">
        <f t="shared" si="277"/>
        <v>70.88</v>
      </c>
      <c r="Q2977" t="s">
        <v>8317</v>
      </c>
      <c r="R2977" t="s">
        <v>8318</v>
      </c>
      <c r="S2977" s="11">
        <f t="shared" si="278"/>
        <v>41941.683865740742</v>
      </c>
      <c r="T2977" s="11">
        <f t="shared" si="279"/>
        <v>41970.125</v>
      </c>
      <c r="U2977" t="str">
        <f t="shared" si="280"/>
        <v>2014</v>
      </c>
      <c r="V2977" t="str">
        <f t="shared" si="281"/>
        <v>October</v>
      </c>
    </row>
    <row r="2978" spans="1:22" ht="60" x14ac:dyDescent="0.2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8000</v>
      </c>
      <c r="O2978">
        <f t="shared" si="276"/>
        <v>171.43</v>
      </c>
      <c r="P2978">
        <f t="shared" si="277"/>
        <v>8.57</v>
      </c>
      <c r="Q2978" t="s">
        <v>8317</v>
      </c>
      <c r="R2978" t="s">
        <v>8318</v>
      </c>
      <c r="S2978" s="11">
        <f t="shared" si="278"/>
        <v>42425.730671296296</v>
      </c>
      <c r="T2978" s="11">
        <f t="shared" si="279"/>
        <v>42442.5</v>
      </c>
      <c r="U2978" t="str">
        <f t="shared" si="280"/>
        <v>2016</v>
      </c>
      <c r="V2978" t="str">
        <f t="shared" si="281"/>
        <v>February</v>
      </c>
    </row>
    <row r="2979" spans="1:22" ht="90" x14ac:dyDescent="0.2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8000</v>
      </c>
      <c r="O2979">
        <f t="shared" si="276"/>
        <v>113.57</v>
      </c>
      <c r="P2979">
        <f t="shared" si="277"/>
        <v>113.57</v>
      </c>
      <c r="Q2979" t="s">
        <v>8317</v>
      </c>
      <c r="R2979" t="s">
        <v>8318</v>
      </c>
      <c r="S2979" s="11">
        <f t="shared" si="278"/>
        <v>42026.88118055556</v>
      </c>
      <c r="T2979" s="11">
        <f t="shared" si="279"/>
        <v>42086.093055555553</v>
      </c>
      <c r="U2979" t="str">
        <f t="shared" si="280"/>
        <v>2015</v>
      </c>
      <c r="V2979" t="str">
        <f t="shared" si="281"/>
        <v>January</v>
      </c>
    </row>
    <row r="2980" spans="1:22" ht="75" x14ac:dyDescent="0.2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8000</v>
      </c>
      <c r="O2980">
        <f t="shared" si="276"/>
        <v>129.47</v>
      </c>
      <c r="P2980">
        <f t="shared" si="277"/>
        <v>60.69</v>
      </c>
      <c r="Q2980" t="s">
        <v>8317</v>
      </c>
      <c r="R2980" t="s">
        <v>8318</v>
      </c>
      <c r="S2980" s="11">
        <f t="shared" si="278"/>
        <v>41922.640590277777</v>
      </c>
      <c r="T2980" s="11">
        <f t="shared" si="279"/>
        <v>41932.249305555553</v>
      </c>
      <c r="U2980" t="str">
        <f t="shared" si="280"/>
        <v>2014</v>
      </c>
      <c r="V2980" t="str">
        <f t="shared" si="281"/>
        <v>October</v>
      </c>
    </row>
    <row r="2981" spans="1:22" ht="60" x14ac:dyDescent="0.2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8000</v>
      </c>
      <c r="O2981">
        <f t="shared" si="276"/>
        <v>101.4</v>
      </c>
      <c r="P2981">
        <f t="shared" si="277"/>
        <v>110.22</v>
      </c>
      <c r="Q2981" t="s">
        <v>8317</v>
      </c>
      <c r="R2981" t="s">
        <v>8318</v>
      </c>
      <c r="S2981" s="11">
        <f t="shared" si="278"/>
        <v>41993.824340277773</v>
      </c>
      <c r="T2981" s="11">
        <f t="shared" si="279"/>
        <v>42010.25</v>
      </c>
      <c r="U2981" t="str">
        <f t="shared" si="280"/>
        <v>2014</v>
      </c>
      <c r="V2981" t="str">
        <f t="shared" si="281"/>
        <v>December</v>
      </c>
    </row>
    <row r="2982" spans="1:22" ht="60" x14ac:dyDescent="0.2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8000</v>
      </c>
      <c r="O2982">
        <f t="shared" si="276"/>
        <v>109.17</v>
      </c>
      <c r="P2982">
        <f t="shared" si="277"/>
        <v>136.46</v>
      </c>
      <c r="Q2982" t="s">
        <v>8317</v>
      </c>
      <c r="R2982" t="s">
        <v>8318</v>
      </c>
      <c r="S2982" s="11">
        <f t="shared" si="278"/>
        <v>42219.915856481486</v>
      </c>
      <c r="T2982" s="11">
        <f t="shared" si="279"/>
        <v>42240.083333333328</v>
      </c>
      <c r="U2982" t="str">
        <f t="shared" si="280"/>
        <v>2015</v>
      </c>
      <c r="V2982" t="str">
        <f t="shared" si="281"/>
        <v>August</v>
      </c>
    </row>
    <row r="2983" spans="1:22" ht="75" x14ac:dyDescent="0.2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8032</v>
      </c>
      <c r="O2983">
        <f t="shared" si="276"/>
        <v>128.93</v>
      </c>
      <c r="P2983">
        <f t="shared" si="277"/>
        <v>53.16</v>
      </c>
      <c r="Q2983" t="s">
        <v>8317</v>
      </c>
      <c r="R2983" t="s">
        <v>8357</v>
      </c>
      <c r="S2983" s="11">
        <f t="shared" si="278"/>
        <v>42225.559675925921</v>
      </c>
      <c r="T2983" s="11">
        <f t="shared" si="279"/>
        <v>42270.559675925921</v>
      </c>
      <c r="U2983" t="str">
        <f t="shared" si="280"/>
        <v>2015</v>
      </c>
      <c r="V2983" t="str">
        <f t="shared" si="281"/>
        <v>August</v>
      </c>
    </row>
    <row r="2984" spans="1:22" ht="75" x14ac:dyDescent="0.2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8032</v>
      </c>
      <c r="O2984">
        <f t="shared" si="276"/>
        <v>102.06</v>
      </c>
      <c r="P2984">
        <f t="shared" si="277"/>
        <v>86.49</v>
      </c>
      <c r="Q2984" t="s">
        <v>8317</v>
      </c>
      <c r="R2984" t="s">
        <v>8357</v>
      </c>
      <c r="S2984" s="11">
        <f t="shared" si="278"/>
        <v>42381.686840277776</v>
      </c>
      <c r="T2984" s="11">
        <f t="shared" si="279"/>
        <v>42411.686840277776</v>
      </c>
      <c r="U2984" t="str">
        <f t="shared" si="280"/>
        <v>2016</v>
      </c>
      <c r="V2984" t="str">
        <f t="shared" si="281"/>
        <v>January</v>
      </c>
    </row>
    <row r="2985" spans="1:22" ht="60" x14ac:dyDescent="0.2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8032</v>
      </c>
      <c r="O2985">
        <f t="shared" si="276"/>
        <v>146.54</v>
      </c>
      <c r="P2985">
        <f t="shared" si="277"/>
        <v>155.24</v>
      </c>
      <c r="Q2985" t="s">
        <v>8317</v>
      </c>
      <c r="R2985" t="s">
        <v>8357</v>
      </c>
      <c r="S2985" s="11">
        <f t="shared" si="278"/>
        <v>41894.632361111115</v>
      </c>
      <c r="T2985" s="11">
        <f t="shared" si="279"/>
        <v>41954.674027777779</v>
      </c>
      <c r="U2985" t="str">
        <f t="shared" si="280"/>
        <v>2014</v>
      </c>
      <c r="V2985" t="str">
        <f t="shared" si="281"/>
        <v>September</v>
      </c>
    </row>
    <row r="2986" spans="1:22" ht="75" x14ac:dyDescent="0.2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8032</v>
      </c>
      <c r="O2986">
        <f t="shared" si="276"/>
        <v>100.35</v>
      </c>
      <c r="P2986">
        <f t="shared" si="277"/>
        <v>115.08</v>
      </c>
      <c r="Q2986" t="s">
        <v>8317</v>
      </c>
      <c r="R2986" t="s">
        <v>8357</v>
      </c>
      <c r="S2986" s="11">
        <f t="shared" si="278"/>
        <v>42576.278715277775</v>
      </c>
      <c r="T2986" s="11">
        <f t="shared" si="279"/>
        <v>42606.278715277775</v>
      </c>
      <c r="U2986" t="str">
        <f t="shared" si="280"/>
        <v>2016</v>
      </c>
      <c r="V2986" t="str">
        <f t="shared" si="281"/>
        <v>July</v>
      </c>
    </row>
    <row r="2987" spans="1:22" ht="75" x14ac:dyDescent="0.2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8032</v>
      </c>
      <c r="O2987">
        <f t="shared" si="276"/>
        <v>121.65</v>
      </c>
      <c r="P2987">
        <f t="shared" si="277"/>
        <v>109.59</v>
      </c>
      <c r="Q2987" t="s">
        <v>8317</v>
      </c>
      <c r="R2987" t="s">
        <v>8357</v>
      </c>
      <c r="S2987" s="11">
        <f t="shared" si="278"/>
        <v>42654.973703703698</v>
      </c>
      <c r="T2987" s="11">
        <f t="shared" si="279"/>
        <v>42674.166666666672</v>
      </c>
      <c r="U2987" t="str">
        <f t="shared" si="280"/>
        <v>2016</v>
      </c>
      <c r="V2987" t="str">
        <f t="shared" si="281"/>
        <v>October</v>
      </c>
    </row>
    <row r="2988" spans="1:22" ht="60" x14ac:dyDescent="0.2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8032</v>
      </c>
      <c r="O2988">
        <f t="shared" si="276"/>
        <v>105.5</v>
      </c>
      <c r="P2988">
        <f t="shared" si="277"/>
        <v>45.21</v>
      </c>
      <c r="Q2988" t="s">
        <v>8317</v>
      </c>
      <c r="R2988" t="s">
        <v>8357</v>
      </c>
      <c r="S2988" s="11">
        <f t="shared" si="278"/>
        <v>42431.500069444446</v>
      </c>
      <c r="T2988" s="11">
        <f t="shared" si="279"/>
        <v>42491.458402777775</v>
      </c>
      <c r="U2988" t="str">
        <f t="shared" si="280"/>
        <v>2016</v>
      </c>
      <c r="V2988" t="str">
        <f t="shared" si="281"/>
        <v>March</v>
      </c>
    </row>
    <row r="2989" spans="1:22" ht="90" x14ac:dyDescent="0.2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8032</v>
      </c>
      <c r="O2989">
        <f t="shared" si="276"/>
        <v>110.4</v>
      </c>
      <c r="P2989">
        <f t="shared" si="277"/>
        <v>104.15</v>
      </c>
      <c r="Q2989" t="s">
        <v>8317</v>
      </c>
      <c r="R2989" t="s">
        <v>8357</v>
      </c>
      <c r="S2989" s="11">
        <f t="shared" si="278"/>
        <v>42627.307303240741</v>
      </c>
      <c r="T2989" s="11">
        <f t="shared" si="279"/>
        <v>42656</v>
      </c>
      <c r="U2989" t="str">
        <f t="shared" si="280"/>
        <v>2016</v>
      </c>
      <c r="V2989" t="str">
        <f t="shared" si="281"/>
        <v>September</v>
      </c>
    </row>
    <row r="2990" spans="1:22" ht="75" x14ac:dyDescent="0.2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8032</v>
      </c>
      <c r="O2990">
        <f t="shared" si="276"/>
        <v>100</v>
      </c>
      <c r="P2990">
        <f t="shared" si="277"/>
        <v>35.71</v>
      </c>
      <c r="Q2990" t="s">
        <v>8317</v>
      </c>
      <c r="R2990" t="s">
        <v>8357</v>
      </c>
      <c r="S2990" s="11">
        <f t="shared" si="278"/>
        <v>42511.362048611118</v>
      </c>
      <c r="T2990" s="11">
        <f t="shared" si="279"/>
        <v>42541.362048611118</v>
      </c>
      <c r="U2990" t="str">
        <f t="shared" si="280"/>
        <v>2016</v>
      </c>
      <c r="V2990" t="str">
        <f t="shared" si="281"/>
        <v>May</v>
      </c>
    </row>
    <row r="2991" spans="1:22" ht="30" x14ac:dyDescent="0.2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8032</v>
      </c>
      <c r="O2991">
        <f t="shared" si="276"/>
        <v>176.54</v>
      </c>
      <c r="P2991">
        <f t="shared" si="277"/>
        <v>97</v>
      </c>
      <c r="Q2991" t="s">
        <v>8317</v>
      </c>
      <c r="R2991" t="s">
        <v>8357</v>
      </c>
      <c r="S2991" s="11">
        <f t="shared" si="278"/>
        <v>42337.02039351852</v>
      </c>
      <c r="T2991" s="11">
        <f t="shared" si="279"/>
        <v>42359.207638888889</v>
      </c>
      <c r="U2991" t="str">
        <f t="shared" si="280"/>
        <v>2015</v>
      </c>
      <c r="V2991" t="str">
        <f t="shared" si="281"/>
        <v>November</v>
      </c>
    </row>
    <row r="2992" spans="1:22" ht="75" x14ac:dyDescent="0.2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8032</v>
      </c>
      <c r="O2992">
        <f t="shared" si="276"/>
        <v>100</v>
      </c>
      <c r="P2992">
        <f t="shared" si="277"/>
        <v>370.37</v>
      </c>
      <c r="Q2992" t="s">
        <v>8317</v>
      </c>
      <c r="R2992" t="s">
        <v>8357</v>
      </c>
      <c r="S2992" s="11">
        <f t="shared" si="278"/>
        <v>42341.57430555555</v>
      </c>
      <c r="T2992" s="11">
        <f t="shared" si="279"/>
        <v>42376.57430555555</v>
      </c>
      <c r="U2992" t="str">
        <f t="shared" si="280"/>
        <v>2015</v>
      </c>
      <c r="V2992" t="str">
        <f t="shared" si="281"/>
        <v>December</v>
      </c>
    </row>
    <row r="2993" spans="1:22" ht="75" x14ac:dyDescent="0.2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8032</v>
      </c>
      <c r="O2993">
        <f t="shared" si="276"/>
        <v>103.29</v>
      </c>
      <c r="P2993">
        <f t="shared" si="277"/>
        <v>94.41</v>
      </c>
      <c r="Q2993" t="s">
        <v>8317</v>
      </c>
      <c r="R2993" t="s">
        <v>8357</v>
      </c>
      <c r="S2993" s="11">
        <f t="shared" si="278"/>
        <v>42740.837152777778</v>
      </c>
      <c r="T2993" s="11">
        <f t="shared" si="279"/>
        <v>42762.837152777778</v>
      </c>
      <c r="U2993" t="str">
        <f t="shared" si="280"/>
        <v>2017</v>
      </c>
      <c r="V2993" t="str">
        <f t="shared" si="281"/>
        <v>January</v>
      </c>
    </row>
    <row r="2994" spans="1:22" ht="75" x14ac:dyDescent="0.2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8032</v>
      </c>
      <c r="O2994">
        <f t="shared" si="276"/>
        <v>104.5</v>
      </c>
      <c r="P2994">
        <f t="shared" si="277"/>
        <v>48.98</v>
      </c>
      <c r="Q2994" t="s">
        <v>8317</v>
      </c>
      <c r="R2994" t="s">
        <v>8357</v>
      </c>
      <c r="S2994" s="11">
        <f t="shared" si="278"/>
        <v>42622.767476851848</v>
      </c>
      <c r="T2994" s="11">
        <f t="shared" si="279"/>
        <v>42652.767476851848</v>
      </c>
      <c r="U2994" t="str">
        <f t="shared" si="280"/>
        <v>2016</v>
      </c>
      <c r="V2994" t="str">
        <f t="shared" si="281"/>
        <v>September</v>
      </c>
    </row>
    <row r="2995" spans="1:22" ht="45" x14ac:dyDescent="0.2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8032</v>
      </c>
      <c r="O2995">
        <f t="shared" si="276"/>
        <v>100.3</v>
      </c>
      <c r="P2995">
        <f t="shared" si="277"/>
        <v>45.59</v>
      </c>
      <c r="Q2995" t="s">
        <v>8317</v>
      </c>
      <c r="R2995" t="s">
        <v>8357</v>
      </c>
      <c r="S2995" s="11">
        <f t="shared" si="278"/>
        <v>42390.838738425926</v>
      </c>
      <c r="T2995" s="11">
        <f t="shared" si="279"/>
        <v>42420.838738425926</v>
      </c>
      <c r="U2995" t="str">
        <f t="shared" si="280"/>
        <v>2016</v>
      </c>
      <c r="V2995" t="str">
        <f t="shared" si="281"/>
        <v>January</v>
      </c>
    </row>
    <row r="2996" spans="1:22" ht="60" x14ac:dyDescent="0.2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8032</v>
      </c>
      <c r="O2996">
        <f t="shared" si="276"/>
        <v>457.75</v>
      </c>
      <c r="P2996">
        <f t="shared" si="277"/>
        <v>23.28</v>
      </c>
      <c r="Q2996" t="s">
        <v>8317</v>
      </c>
      <c r="R2996" t="s">
        <v>8357</v>
      </c>
      <c r="S2996" s="11">
        <f t="shared" si="278"/>
        <v>41885.478842592594</v>
      </c>
      <c r="T2996" s="11">
        <f t="shared" si="279"/>
        <v>41915.478842592594</v>
      </c>
      <c r="U2996" t="str">
        <f t="shared" si="280"/>
        <v>2014</v>
      </c>
      <c r="V2996" t="str">
        <f t="shared" si="281"/>
        <v>September</v>
      </c>
    </row>
    <row r="2997" spans="1:22" ht="75" x14ac:dyDescent="0.2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8032</v>
      </c>
      <c r="O2997">
        <f t="shared" si="276"/>
        <v>104.96</v>
      </c>
      <c r="P2997">
        <f t="shared" si="277"/>
        <v>63.23</v>
      </c>
      <c r="Q2997" t="s">
        <v>8317</v>
      </c>
      <c r="R2997" t="s">
        <v>8357</v>
      </c>
      <c r="S2997" s="11">
        <f t="shared" si="278"/>
        <v>42724.665173611109</v>
      </c>
      <c r="T2997" s="11">
        <f t="shared" si="279"/>
        <v>42754.665173611109</v>
      </c>
      <c r="U2997" t="str">
        <f t="shared" si="280"/>
        <v>2016</v>
      </c>
      <c r="V2997" t="str">
        <f t="shared" si="281"/>
        <v>December</v>
      </c>
    </row>
    <row r="2998" spans="1:22" ht="60" x14ac:dyDescent="0.2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8032</v>
      </c>
      <c r="O2998">
        <f t="shared" si="276"/>
        <v>171.94</v>
      </c>
      <c r="P2998">
        <f t="shared" si="277"/>
        <v>153.52000000000001</v>
      </c>
      <c r="Q2998" t="s">
        <v>8317</v>
      </c>
      <c r="R2998" t="s">
        <v>8357</v>
      </c>
      <c r="S2998" s="11">
        <f t="shared" si="278"/>
        <v>42090.912500000006</v>
      </c>
      <c r="T2998" s="11">
        <f t="shared" si="279"/>
        <v>42150.912500000006</v>
      </c>
      <c r="U2998" t="str">
        <f t="shared" si="280"/>
        <v>2015</v>
      </c>
      <c r="V2998" t="str">
        <f t="shared" si="281"/>
        <v>March</v>
      </c>
    </row>
    <row r="2999" spans="1:22" ht="75" x14ac:dyDescent="0.2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8032</v>
      </c>
      <c r="O2999">
        <f t="shared" si="276"/>
        <v>103.73</v>
      </c>
      <c r="P2999">
        <f t="shared" si="277"/>
        <v>90.2</v>
      </c>
      <c r="Q2999" t="s">
        <v>8317</v>
      </c>
      <c r="R2999" t="s">
        <v>8357</v>
      </c>
      <c r="S2999" s="11">
        <f t="shared" si="278"/>
        <v>42775.733715277776</v>
      </c>
      <c r="T2999" s="11">
        <f t="shared" si="279"/>
        <v>42793.207638888889</v>
      </c>
      <c r="U2999" t="str">
        <f t="shared" si="280"/>
        <v>2017</v>
      </c>
      <c r="V2999" t="str">
        <f t="shared" si="281"/>
        <v>February</v>
      </c>
    </row>
    <row r="3000" spans="1:22" ht="75" x14ac:dyDescent="0.2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8032</v>
      </c>
      <c r="O3000">
        <f t="shared" si="276"/>
        <v>103.03</v>
      </c>
      <c r="P3000">
        <f t="shared" si="277"/>
        <v>118.97</v>
      </c>
      <c r="Q3000" t="s">
        <v>8317</v>
      </c>
      <c r="R3000" t="s">
        <v>8357</v>
      </c>
      <c r="S3000" s="11">
        <f t="shared" si="278"/>
        <v>41778.193622685183</v>
      </c>
      <c r="T3000" s="11">
        <f t="shared" si="279"/>
        <v>41806.184027777781</v>
      </c>
      <c r="U3000" t="str">
        <f t="shared" si="280"/>
        <v>2014</v>
      </c>
      <c r="V3000" t="str">
        <f t="shared" si="281"/>
        <v>May</v>
      </c>
    </row>
    <row r="3001" spans="1:22" ht="75" x14ac:dyDescent="0.2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8032</v>
      </c>
      <c r="O3001">
        <f t="shared" si="276"/>
        <v>118.89</v>
      </c>
      <c r="P3001">
        <f t="shared" si="277"/>
        <v>80.25</v>
      </c>
      <c r="Q3001" t="s">
        <v>8317</v>
      </c>
      <c r="R3001" t="s">
        <v>8357</v>
      </c>
      <c r="S3001" s="11">
        <f t="shared" si="278"/>
        <v>42780.740277777775</v>
      </c>
      <c r="T3001" s="11">
        <f t="shared" si="279"/>
        <v>42795.083333333328</v>
      </c>
      <c r="U3001" t="str">
        <f t="shared" si="280"/>
        <v>2017</v>
      </c>
      <c r="V3001" t="str">
        <f t="shared" si="281"/>
        <v>February</v>
      </c>
    </row>
    <row r="3002" spans="1:22" ht="75" x14ac:dyDescent="0.2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8032</v>
      </c>
      <c r="O3002">
        <f t="shared" si="276"/>
        <v>100</v>
      </c>
      <c r="P3002">
        <f t="shared" si="277"/>
        <v>62.5</v>
      </c>
      <c r="Q3002" t="s">
        <v>8317</v>
      </c>
      <c r="R3002" t="s">
        <v>8357</v>
      </c>
      <c r="S3002" s="11">
        <f t="shared" si="278"/>
        <v>42752.827199074076</v>
      </c>
      <c r="T3002" s="11">
        <f t="shared" si="279"/>
        <v>42766.75</v>
      </c>
      <c r="U3002" t="str">
        <f t="shared" si="280"/>
        <v>2017</v>
      </c>
      <c r="V3002" t="str">
        <f t="shared" si="281"/>
        <v>January</v>
      </c>
    </row>
    <row r="3003" spans="1:22" ht="60" x14ac:dyDescent="0.2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8032</v>
      </c>
      <c r="O3003">
        <f t="shared" si="276"/>
        <v>318.7</v>
      </c>
      <c r="P3003">
        <f t="shared" si="277"/>
        <v>131.38</v>
      </c>
      <c r="Q3003" t="s">
        <v>8317</v>
      </c>
      <c r="R3003" t="s">
        <v>8357</v>
      </c>
      <c r="S3003" s="11">
        <f t="shared" si="278"/>
        <v>42534.895625000005</v>
      </c>
      <c r="T3003" s="11">
        <f t="shared" si="279"/>
        <v>42564.895625000005</v>
      </c>
      <c r="U3003" t="str">
        <f t="shared" si="280"/>
        <v>2016</v>
      </c>
      <c r="V3003" t="str">
        <f t="shared" si="281"/>
        <v>June</v>
      </c>
    </row>
    <row r="3004" spans="1:22" ht="60" x14ac:dyDescent="0.2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8032</v>
      </c>
      <c r="O3004">
        <f t="shared" si="276"/>
        <v>108.51</v>
      </c>
      <c r="P3004">
        <f t="shared" si="277"/>
        <v>73.03</v>
      </c>
      <c r="Q3004" t="s">
        <v>8317</v>
      </c>
      <c r="R3004" t="s">
        <v>8357</v>
      </c>
      <c r="S3004" s="11">
        <f t="shared" si="278"/>
        <v>41239.83625</v>
      </c>
      <c r="T3004" s="11">
        <f t="shared" si="279"/>
        <v>41269.83625</v>
      </c>
      <c r="U3004" t="str">
        <f t="shared" si="280"/>
        <v>2012</v>
      </c>
      <c r="V3004" t="str">
        <f t="shared" si="281"/>
        <v>November</v>
      </c>
    </row>
    <row r="3005" spans="1:22" ht="75" x14ac:dyDescent="0.2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8032</v>
      </c>
      <c r="O3005">
        <f t="shared" si="276"/>
        <v>101.17</v>
      </c>
      <c r="P3005">
        <f t="shared" si="277"/>
        <v>178.53</v>
      </c>
      <c r="Q3005" t="s">
        <v>8317</v>
      </c>
      <c r="R3005" t="s">
        <v>8357</v>
      </c>
      <c r="S3005" s="11">
        <f t="shared" si="278"/>
        <v>42398.849259259259</v>
      </c>
      <c r="T3005" s="11">
        <f t="shared" si="279"/>
        <v>42430.249305555553</v>
      </c>
      <c r="U3005" t="str">
        <f t="shared" si="280"/>
        <v>2016</v>
      </c>
      <c r="V3005" t="str">
        <f t="shared" si="281"/>
        <v>January</v>
      </c>
    </row>
    <row r="3006" spans="1:22" ht="75" x14ac:dyDescent="0.2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8032</v>
      </c>
      <c r="O3006">
        <f t="shared" si="276"/>
        <v>112.82</v>
      </c>
      <c r="P3006">
        <f t="shared" si="277"/>
        <v>162.91</v>
      </c>
      <c r="Q3006" t="s">
        <v>8317</v>
      </c>
      <c r="R3006" t="s">
        <v>8357</v>
      </c>
      <c r="S3006" s="11">
        <f t="shared" si="278"/>
        <v>41928.881064814814</v>
      </c>
      <c r="T3006" s="11">
        <f t="shared" si="279"/>
        <v>41958.922731481478</v>
      </c>
      <c r="U3006" t="str">
        <f t="shared" si="280"/>
        <v>2014</v>
      </c>
      <c r="V3006" t="str">
        <f t="shared" si="281"/>
        <v>October</v>
      </c>
    </row>
    <row r="3007" spans="1:22" ht="75" x14ac:dyDescent="0.2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8032</v>
      </c>
      <c r="O3007">
        <f t="shared" si="276"/>
        <v>120.5</v>
      </c>
      <c r="P3007">
        <f t="shared" si="277"/>
        <v>108.24</v>
      </c>
      <c r="Q3007" t="s">
        <v>8317</v>
      </c>
      <c r="R3007" t="s">
        <v>8357</v>
      </c>
      <c r="S3007" s="11">
        <f t="shared" si="278"/>
        <v>41888.674826388888</v>
      </c>
      <c r="T3007" s="11">
        <f t="shared" si="279"/>
        <v>41918.674826388888</v>
      </c>
      <c r="U3007" t="str">
        <f t="shared" si="280"/>
        <v>2014</v>
      </c>
      <c r="V3007" t="str">
        <f t="shared" si="281"/>
        <v>September</v>
      </c>
    </row>
    <row r="3008" spans="1:22" ht="60" x14ac:dyDescent="0.2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8032</v>
      </c>
      <c r="O3008">
        <f t="shared" si="276"/>
        <v>107.75</v>
      </c>
      <c r="P3008">
        <f t="shared" si="277"/>
        <v>88.87</v>
      </c>
      <c r="Q3008" t="s">
        <v>8317</v>
      </c>
      <c r="R3008" t="s">
        <v>8357</v>
      </c>
      <c r="S3008" s="11">
        <f t="shared" si="278"/>
        <v>41957.756840277783</v>
      </c>
      <c r="T3008" s="11">
        <f t="shared" si="279"/>
        <v>41987.756840277783</v>
      </c>
      <c r="U3008" t="str">
        <f t="shared" si="280"/>
        <v>2014</v>
      </c>
      <c r="V3008" t="str">
        <f t="shared" si="281"/>
        <v>November</v>
      </c>
    </row>
    <row r="3009" spans="1:22" ht="30" x14ac:dyDescent="0.2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8032</v>
      </c>
      <c r="O3009">
        <f t="shared" si="276"/>
        <v>180</v>
      </c>
      <c r="P3009">
        <f t="shared" si="277"/>
        <v>54</v>
      </c>
      <c r="Q3009" t="s">
        <v>8317</v>
      </c>
      <c r="R3009" t="s">
        <v>8357</v>
      </c>
      <c r="S3009" s="11">
        <f t="shared" si="278"/>
        <v>42098.216238425928</v>
      </c>
      <c r="T3009" s="11">
        <f t="shared" si="279"/>
        <v>42119.216238425928</v>
      </c>
      <c r="U3009" t="str">
        <f t="shared" si="280"/>
        <v>2015</v>
      </c>
      <c r="V3009" t="str">
        <f t="shared" si="281"/>
        <v>April</v>
      </c>
    </row>
    <row r="3010" spans="1:22" ht="60" x14ac:dyDescent="0.2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8032</v>
      </c>
      <c r="O3010">
        <f t="shared" si="276"/>
        <v>101.17</v>
      </c>
      <c r="P3010">
        <f t="shared" si="277"/>
        <v>116.73</v>
      </c>
      <c r="Q3010" t="s">
        <v>8317</v>
      </c>
      <c r="R3010" t="s">
        <v>8357</v>
      </c>
      <c r="S3010" s="11">
        <f t="shared" si="278"/>
        <v>42360.212025462963</v>
      </c>
      <c r="T3010" s="11">
        <f t="shared" si="279"/>
        <v>42390.212025462963</v>
      </c>
      <c r="U3010" t="str">
        <f t="shared" si="280"/>
        <v>2015</v>
      </c>
      <c r="V3010" t="str">
        <f t="shared" si="281"/>
        <v>December</v>
      </c>
    </row>
    <row r="3011" spans="1:22" ht="75" x14ac:dyDescent="0.2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8032</v>
      </c>
      <c r="O3011">
        <f t="shared" ref="O3011:O3074" si="282">ROUND((E3011/D3011)*100,2)</f>
        <v>119.76</v>
      </c>
      <c r="P3011">
        <f t="shared" ref="P3011:P3074" si="283">IF(L3011&gt;0,ROUND(E3011/L3011,2),0)</f>
        <v>233.9</v>
      </c>
      <c r="Q3011" t="s">
        <v>8317</v>
      </c>
      <c r="R3011" t="s">
        <v>8357</v>
      </c>
      <c r="S3011" s="11">
        <f t="shared" ref="S3011:S3074" si="284">(((J3011/60)/60)/24)+DATE(1970,1,1)</f>
        <v>41939.569907407407</v>
      </c>
      <c r="T3011" s="11">
        <f t="shared" ref="T3011:T3074" si="285">(((I3011/60)/60)/24)+DATE(1970,1,1)</f>
        <v>41969.611574074079</v>
      </c>
      <c r="U3011" t="str">
        <f t="shared" ref="U3011:U3074" si="286">TEXT(S3011,"yyyy")</f>
        <v>2014</v>
      </c>
      <c r="V3011" t="str">
        <f t="shared" ref="V3011:V3074" si="287">TEXT(S3011,"mmmm")</f>
        <v>October</v>
      </c>
    </row>
    <row r="3012" spans="1:22" ht="75" x14ac:dyDescent="0.2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8032</v>
      </c>
      <c r="O3012">
        <f t="shared" si="282"/>
        <v>158</v>
      </c>
      <c r="P3012">
        <f t="shared" si="283"/>
        <v>158</v>
      </c>
      <c r="Q3012" t="s">
        <v>8317</v>
      </c>
      <c r="R3012" t="s">
        <v>8357</v>
      </c>
      <c r="S3012" s="11">
        <f t="shared" si="284"/>
        <v>41996.832395833335</v>
      </c>
      <c r="T3012" s="11">
        <f t="shared" si="285"/>
        <v>42056.832395833335</v>
      </c>
      <c r="U3012" t="str">
        <f t="shared" si="286"/>
        <v>2014</v>
      </c>
      <c r="V3012" t="str">
        <f t="shared" si="287"/>
        <v>December</v>
      </c>
    </row>
    <row r="3013" spans="1:22" ht="60" x14ac:dyDescent="0.2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8032</v>
      </c>
      <c r="O3013">
        <f t="shared" si="282"/>
        <v>123.67</v>
      </c>
      <c r="P3013">
        <f t="shared" si="283"/>
        <v>14.84</v>
      </c>
      <c r="Q3013" t="s">
        <v>8317</v>
      </c>
      <c r="R3013" t="s">
        <v>8357</v>
      </c>
      <c r="S3013" s="11">
        <f t="shared" si="284"/>
        <v>42334.468935185185</v>
      </c>
      <c r="T3013" s="11">
        <f t="shared" si="285"/>
        <v>42361.957638888889</v>
      </c>
      <c r="U3013" t="str">
        <f t="shared" si="286"/>
        <v>2015</v>
      </c>
      <c r="V3013" t="str">
        <f t="shared" si="287"/>
        <v>November</v>
      </c>
    </row>
    <row r="3014" spans="1:22" ht="60" x14ac:dyDescent="0.2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8032</v>
      </c>
      <c r="O3014">
        <f t="shared" si="282"/>
        <v>117.13</v>
      </c>
      <c r="P3014">
        <f t="shared" si="283"/>
        <v>85.18</v>
      </c>
      <c r="Q3014" t="s">
        <v>8317</v>
      </c>
      <c r="R3014" t="s">
        <v>8357</v>
      </c>
      <c r="S3014" s="11">
        <f t="shared" si="284"/>
        <v>42024.702893518523</v>
      </c>
      <c r="T3014" s="11">
        <f t="shared" si="285"/>
        <v>42045.702893518523</v>
      </c>
      <c r="U3014" t="str">
        <f t="shared" si="286"/>
        <v>2015</v>
      </c>
      <c r="V3014" t="str">
        <f t="shared" si="287"/>
        <v>January</v>
      </c>
    </row>
    <row r="3015" spans="1:22" ht="75" x14ac:dyDescent="0.2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8032</v>
      </c>
      <c r="O3015">
        <f t="shared" si="282"/>
        <v>156.96</v>
      </c>
      <c r="P3015">
        <f t="shared" si="283"/>
        <v>146.69</v>
      </c>
      <c r="Q3015" t="s">
        <v>8317</v>
      </c>
      <c r="R3015" t="s">
        <v>8357</v>
      </c>
      <c r="S3015" s="11">
        <f t="shared" si="284"/>
        <v>42146.836215277777</v>
      </c>
      <c r="T3015" s="11">
        <f t="shared" si="285"/>
        <v>42176.836215277777</v>
      </c>
      <c r="U3015" t="str">
        <f t="shared" si="286"/>
        <v>2015</v>
      </c>
      <c r="V3015" t="str">
        <f t="shared" si="287"/>
        <v>May</v>
      </c>
    </row>
    <row r="3016" spans="1:22" ht="75" x14ac:dyDescent="0.2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8032</v>
      </c>
      <c r="O3016">
        <f t="shared" si="282"/>
        <v>113.1</v>
      </c>
      <c r="P3016">
        <f t="shared" si="283"/>
        <v>50.76</v>
      </c>
      <c r="Q3016" t="s">
        <v>8317</v>
      </c>
      <c r="R3016" t="s">
        <v>8357</v>
      </c>
      <c r="S3016" s="11">
        <f t="shared" si="284"/>
        <v>41920.123611111114</v>
      </c>
      <c r="T3016" s="11">
        <f t="shared" si="285"/>
        <v>41948.208333333336</v>
      </c>
      <c r="U3016" t="str">
        <f t="shared" si="286"/>
        <v>2014</v>
      </c>
      <c r="V3016" t="str">
        <f t="shared" si="287"/>
        <v>October</v>
      </c>
    </row>
    <row r="3017" spans="1:22" ht="60" x14ac:dyDescent="0.2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8032</v>
      </c>
      <c r="O3017">
        <f t="shared" si="282"/>
        <v>103.18</v>
      </c>
      <c r="P3017">
        <f t="shared" si="283"/>
        <v>87.7</v>
      </c>
      <c r="Q3017" t="s">
        <v>8317</v>
      </c>
      <c r="R3017" t="s">
        <v>8357</v>
      </c>
      <c r="S3017" s="11">
        <f t="shared" si="284"/>
        <v>41785.72729166667</v>
      </c>
      <c r="T3017" s="11">
        <f t="shared" si="285"/>
        <v>41801.166666666664</v>
      </c>
      <c r="U3017" t="str">
        <f t="shared" si="286"/>
        <v>2014</v>
      </c>
      <c r="V3017" t="str">
        <f t="shared" si="287"/>
        <v>May</v>
      </c>
    </row>
    <row r="3018" spans="1:22" ht="75" x14ac:dyDescent="0.2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8032</v>
      </c>
      <c r="O3018">
        <f t="shared" si="282"/>
        <v>102.61</v>
      </c>
      <c r="P3018">
        <f t="shared" si="283"/>
        <v>242.28</v>
      </c>
      <c r="Q3018" t="s">
        <v>8317</v>
      </c>
      <c r="R3018" t="s">
        <v>8357</v>
      </c>
      <c r="S3018" s="11">
        <f t="shared" si="284"/>
        <v>41778.548055555555</v>
      </c>
      <c r="T3018" s="11">
        <f t="shared" si="285"/>
        <v>41838.548055555555</v>
      </c>
      <c r="U3018" t="str">
        <f t="shared" si="286"/>
        <v>2014</v>
      </c>
      <c r="V3018" t="str">
        <f t="shared" si="287"/>
        <v>May</v>
      </c>
    </row>
    <row r="3019" spans="1:22" ht="75" x14ac:dyDescent="0.2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8032</v>
      </c>
      <c r="O3019">
        <f t="shared" si="282"/>
        <v>105.84</v>
      </c>
      <c r="P3019">
        <f t="shared" si="283"/>
        <v>146.44999999999999</v>
      </c>
      <c r="Q3019" t="s">
        <v>8317</v>
      </c>
      <c r="R3019" t="s">
        <v>8357</v>
      </c>
      <c r="S3019" s="11">
        <f t="shared" si="284"/>
        <v>41841.850034722222</v>
      </c>
      <c r="T3019" s="11">
        <f t="shared" si="285"/>
        <v>41871.850034722222</v>
      </c>
      <c r="U3019" t="str">
        <f t="shared" si="286"/>
        <v>2014</v>
      </c>
      <c r="V3019" t="str">
        <f t="shared" si="287"/>
        <v>July</v>
      </c>
    </row>
    <row r="3020" spans="1:22" ht="75" x14ac:dyDescent="0.2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8032</v>
      </c>
      <c r="O3020">
        <f t="shared" si="282"/>
        <v>100.71</v>
      </c>
      <c r="P3020">
        <f t="shared" si="283"/>
        <v>103.17</v>
      </c>
      <c r="Q3020" t="s">
        <v>8317</v>
      </c>
      <c r="R3020" t="s">
        <v>8357</v>
      </c>
      <c r="S3020" s="11">
        <f t="shared" si="284"/>
        <v>42163.29833333334</v>
      </c>
      <c r="T3020" s="11">
        <f t="shared" si="285"/>
        <v>42205.916666666672</v>
      </c>
      <c r="U3020" t="str">
        <f t="shared" si="286"/>
        <v>2015</v>
      </c>
      <c r="V3020" t="str">
        <f t="shared" si="287"/>
        <v>June</v>
      </c>
    </row>
    <row r="3021" spans="1:22" ht="75" x14ac:dyDescent="0.2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8032</v>
      </c>
      <c r="O3021">
        <f t="shared" si="282"/>
        <v>121.23</v>
      </c>
      <c r="P3021">
        <f t="shared" si="283"/>
        <v>80.459999999999994</v>
      </c>
      <c r="Q3021" t="s">
        <v>8317</v>
      </c>
      <c r="R3021" t="s">
        <v>8357</v>
      </c>
      <c r="S3021" s="11">
        <f t="shared" si="284"/>
        <v>41758.833564814813</v>
      </c>
      <c r="T3021" s="11">
        <f t="shared" si="285"/>
        <v>41786.125</v>
      </c>
      <c r="U3021" t="str">
        <f t="shared" si="286"/>
        <v>2014</v>
      </c>
      <c r="V3021" t="str">
        <f t="shared" si="287"/>
        <v>April</v>
      </c>
    </row>
    <row r="3022" spans="1:22" ht="75" x14ac:dyDescent="0.2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8032</v>
      </c>
      <c r="O3022">
        <f t="shared" si="282"/>
        <v>100.57</v>
      </c>
      <c r="P3022">
        <f t="shared" si="283"/>
        <v>234.67</v>
      </c>
      <c r="Q3022" t="s">
        <v>8317</v>
      </c>
      <c r="R3022" t="s">
        <v>8357</v>
      </c>
      <c r="S3022" s="11">
        <f t="shared" si="284"/>
        <v>42170.846446759257</v>
      </c>
      <c r="T3022" s="11">
        <f t="shared" si="285"/>
        <v>42230.846446759257</v>
      </c>
      <c r="U3022" t="str">
        <f t="shared" si="286"/>
        <v>2015</v>
      </c>
      <c r="V3022" t="str">
        <f t="shared" si="287"/>
        <v>June</v>
      </c>
    </row>
    <row r="3023" spans="1:22" ht="75" x14ac:dyDescent="0.2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8032</v>
      </c>
      <c r="O3023">
        <f t="shared" si="282"/>
        <v>116.02</v>
      </c>
      <c r="P3023">
        <f t="shared" si="283"/>
        <v>50.69</v>
      </c>
      <c r="Q3023" t="s">
        <v>8317</v>
      </c>
      <c r="R3023" t="s">
        <v>8357</v>
      </c>
      <c r="S3023" s="11">
        <f t="shared" si="284"/>
        <v>42660.618854166663</v>
      </c>
      <c r="T3023" s="11">
        <f t="shared" si="285"/>
        <v>42696.249305555553</v>
      </c>
      <c r="U3023" t="str">
        <f t="shared" si="286"/>
        <v>2016</v>
      </c>
      <c r="V3023" t="str">
        <f t="shared" si="287"/>
        <v>October</v>
      </c>
    </row>
    <row r="3024" spans="1:22" ht="75" x14ac:dyDescent="0.2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8032</v>
      </c>
      <c r="O3024">
        <f t="shared" si="282"/>
        <v>100.88</v>
      </c>
      <c r="P3024">
        <f t="shared" si="283"/>
        <v>162.71</v>
      </c>
      <c r="Q3024" t="s">
        <v>8317</v>
      </c>
      <c r="R3024" t="s">
        <v>8357</v>
      </c>
      <c r="S3024" s="11">
        <f t="shared" si="284"/>
        <v>42564.95380787037</v>
      </c>
      <c r="T3024" s="11">
        <f t="shared" si="285"/>
        <v>42609.95380787037</v>
      </c>
      <c r="U3024" t="str">
        <f t="shared" si="286"/>
        <v>2016</v>
      </c>
      <c r="V3024" t="str">
        <f t="shared" si="287"/>
        <v>July</v>
      </c>
    </row>
    <row r="3025" spans="1:22" ht="75" x14ac:dyDescent="0.2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8032</v>
      </c>
      <c r="O3025">
        <f t="shared" si="282"/>
        <v>103</v>
      </c>
      <c r="P3025">
        <f t="shared" si="283"/>
        <v>120.17</v>
      </c>
      <c r="Q3025" t="s">
        <v>8317</v>
      </c>
      <c r="R3025" t="s">
        <v>8357</v>
      </c>
      <c r="S3025" s="11">
        <f t="shared" si="284"/>
        <v>42121.675763888896</v>
      </c>
      <c r="T3025" s="11">
        <f t="shared" si="285"/>
        <v>42166.675763888896</v>
      </c>
      <c r="U3025" t="str">
        <f t="shared" si="286"/>
        <v>2015</v>
      </c>
      <c r="V3025" t="str">
        <f t="shared" si="287"/>
        <v>April</v>
      </c>
    </row>
    <row r="3026" spans="1:22" ht="75" x14ac:dyDescent="0.2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8032</v>
      </c>
      <c r="O3026">
        <f t="shared" si="282"/>
        <v>246.42</v>
      </c>
      <c r="P3026">
        <f t="shared" si="283"/>
        <v>67.7</v>
      </c>
      <c r="Q3026" t="s">
        <v>8317</v>
      </c>
      <c r="R3026" t="s">
        <v>8357</v>
      </c>
      <c r="S3026" s="11">
        <f t="shared" si="284"/>
        <v>41158.993923611109</v>
      </c>
      <c r="T3026" s="11">
        <f t="shared" si="285"/>
        <v>41188.993923611109</v>
      </c>
      <c r="U3026" t="str">
        <f t="shared" si="286"/>
        <v>2012</v>
      </c>
      <c r="V3026" t="str">
        <f t="shared" si="287"/>
        <v>September</v>
      </c>
    </row>
    <row r="3027" spans="1:22" ht="60" x14ac:dyDescent="0.2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8032</v>
      </c>
      <c r="O3027">
        <f t="shared" si="282"/>
        <v>302.2</v>
      </c>
      <c r="P3027">
        <f t="shared" si="283"/>
        <v>52.1</v>
      </c>
      <c r="Q3027" t="s">
        <v>8317</v>
      </c>
      <c r="R3027" t="s">
        <v>8357</v>
      </c>
      <c r="S3027" s="11">
        <f t="shared" si="284"/>
        <v>41761.509409722225</v>
      </c>
      <c r="T3027" s="11">
        <f t="shared" si="285"/>
        <v>41789.666666666664</v>
      </c>
      <c r="U3027" t="str">
        <f t="shared" si="286"/>
        <v>2014</v>
      </c>
      <c r="V3027" t="str">
        <f t="shared" si="287"/>
        <v>May</v>
      </c>
    </row>
    <row r="3028" spans="1:22" ht="75" x14ac:dyDescent="0.2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8032</v>
      </c>
      <c r="O3028">
        <f t="shared" si="282"/>
        <v>143.33000000000001</v>
      </c>
      <c r="P3028">
        <f t="shared" si="283"/>
        <v>51.6</v>
      </c>
      <c r="Q3028" t="s">
        <v>8317</v>
      </c>
      <c r="R3028" t="s">
        <v>8357</v>
      </c>
      <c r="S3028" s="11">
        <f t="shared" si="284"/>
        <v>42783.459398148145</v>
      </c>
      <c r="T3028" s="11">
        <f t="shared" si="285"/>
        <v>42797.459398148145</v>
      </c>
      <c r="U3028" t="str">
        <f t="shared" si="286"/>
        <v>2017</v>
      </c>
      <c r="V3028" t="str">
        <f t="shared" si="287"/>
        <v>February</v>
      </c>
    </row>
    <row r="3029" spans="1:22" ht="60" x14ac:dyDescent="0.2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8032</v>
      </c>
      <c r="O3029">
        <f t="shared" si="282"/>
        <v>131.44</v>
      </c>
      <c r="P3029">
        <f t="shared" si="283"/>
        <v>164.3</v>
      </c>
      <c r="Q3029" t="s">
        <v>8317</v>
      </c>
      <c r="R3029" t="s">
        <v>8357</v>
      </c>
      <c r="S3029" s="11">
        <f t="shared" si="284"/>
        <v>42053.704293981486</v>
      </c>
      <c r="T3029" s="11">
        <f t="shared" si="285"/>
        <v>42083.662627314814</v>
      </c>
      <c r="U3029" t="str">
        <f t="shared" si="286"/>
        <v>2015</v>
      </c>
      <c r="V3029" t="str">
        <f t="shared" si="287"/>
        <v>February</v>
      </c>
    </row>
    <row r="3030" spans="1:22" ht="45" x14ac:dyDescent="0.2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8032</v>
      </c>
      <c r="O3030">
        <f t="shared" si="282"/>
        <v>168.02</v>
      </c>
      <c r="P3030">
        <f t="shared" si="283"/>
        <v>84.86</v>
      </c>
      <c r="Q3030" t="s">
        <v>8317</v>
      </c>
      <c r="R3030" t="s">
        <v>8357</v>
      </c>
      <c r="S3030" s="11">
        <f t="shared" si="284"/>
        <v>42567.264178240745</v>
      </c>
      <c r="T3030" s="11">
        <f t="shared" si="285"/>
        <v>42597.264178240745</v>
      </c>
      <c r="U3030" t="str">
        <f t="shared" si="286"/>
        <v>2016</v>
      </c>
      <c r="V3030" t="str">
        <f t="shared" si="287"/>
        <v>July</v>
      </c>
    </row>
    <row r="3031" spans="1:22" ht="75" x14ac:dyDescent="0.2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8032</v>
      </c>
      <c r="O3031">
        <f t="shared" si="282"/>
        <v>109.68</v>
      </c>
      <c r="P3031">
        <f t="shared" si="283"/>
        <v>94.55</v>
      </c>
      <c r="Q3031" t="s">
        <v>8317</v>
      </c>
      <c r="R3031" t="s">
        <v>8357</v>
      </c>
      <c r="S3031" s="11">
        <f t="shared" si="284"/>
        <v>41932.708877314813</v>
      </c>
      <c r="T3031" s="11">
        <f t="shared" si="285"/>
        <v>41961.190972222219</v>
      </c>
      <c r="U3031" t="str">
        <f t="shared" si="286"/>
        <v>2014</v>
      </c>
      <c r="V3031" t="str">
        <f t="shared" si="287"/>
        <v>October</v>
      </c>
    </row>
    <row r="3032" spans="1:22" ht="75" x14ac:dyDescent="0.2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8032</v>
      </c>
      <c r="O3032">
        <f t="shared" si="282"/>
        <v>106.69</v>
      </c>
      <c r="P3032">
        <f t="shared" si="283"/>
        <v>45.54</v>
      </c>
      <c r="Q3032" t="s">
        <v>8317</v>
      </c>
      <c r="R3032" t="s">
        <v>8357</v>
      </c>
      <c r="S3032" s="11">
        <f t="shared" si="284"/>
        <v>42233.747349537036</v>
      </c>
      <c r="T3032" s="11">
        <f t="shared" si="285"/>
        <v>42263.747349537036</v>
      </c>
      <c r="U3032" t="str">
        <f t="shared" si="286"/>
        <v>2015</v>
      </c>
      <c r="V3032" t="str">
        <f t="shared" si="287"/>
        <v>August</v>
      </c>
    </row>
    <row r="3033" spans="1:22" ht="90" x14ac:dyDescent="0.2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8032</v>
      </c>
      <c r="O3033">
        <f t="shared" si="282"/>
        <v>100</v>
      </c>
      <c r="P3033">
        <f t="shared" si="283"/>
        <v>51.72</v>
      </c>
      <c r="Q3033" t="s">
        <v>8317</v>
      </c>
      <c r="R3033" t="s">
        <v>8357</v>
      </c>
      <c r="S3033" s="11">
        <f t="shared" si="284"/>
        <v>42597.882488425923</v>
      </c>
      <c r="T3033" s="11">
        <f t="shared" si="285"/>
        <v>42657.882488425923</v>
      </c>
      <c r="U3033" t="str">
        <f t="shared" si="286"/>
        <v>2016</v>
      </c>
      <c r="V3033" t="str">
        <f t="shared" si="287"/>
        <v>August</v>
      </c>
    </row>
    <row r="3034" spans="1:22" ht="75" x14ac:dyDescent="0.2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8032</v>
      </c>
      <c r="O3034">
        <f t="shared" si="282"/>
        <v>127.2</v>
      </c>
      <c r="P3034">
        <f t="shared" si="283"/>
        <v>50.88</v>
      </c>
      <c r="Q3034" t="s">
        <v>8317</v>
      </c>
      <c r="R3034" t="s">
        <v>8357</v>
      </c>
      <c r="S3034" s="11">
        <f t="shared" si="284"/>
        <v>42228.044664351852</v>
      </c>
      <c r="T3034" s="11">
        <f t="shared" si="285"/>
        <v>42258.044664351852</v>
      </c>
      <c r="U3034" t="str">
        <f t="shared" si="286"/>
        <v>2015</v>
      </c>
      <c r="V3034" t="str">
        <f t="shared" si="287"/>
        <v>August</v>
      </c>
    </row>
    <row r="3035" spans="1:22" ht="60" x14ac:dyDescent="0.2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8032</v>
      </c>
      <c r="O3035">
        <f t="shared" si="282"/>
        <v>146.53</v>
      </c>
      <c r="P3035">
        <f t="shared" si="283"/>
        <v>191.13</v>
      </c>
      <c r="Q3035" t="s">
        <v>8317</v>
      </c>
      <c r="R3035" t="s">
        <v>8357</v>
      </c>
      <c r="S3035" s="11">
        <f t="shared" si="284"/>
        <v>42570.110243055555</v>
      </c>
      <c r="T3035" s="11">
        <f t="shared" si="285"/>
        <v>42600.110243055555</v>
      </c>
      <c r="U3035" t="str">
        <f t="shared" si="286"/>
        <v>2016</v>
      </c>
      <c r="V3035" t="str">
        <f t="shared" si="287"/>
        <v>July</v>
      </c>
    </row>
    <row r="3036" spans="1:22" ht="90" x14ac:dyDescent="0.2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8032</v>
      </c>
      <c r="O3036">
        <f t="shared" si="282"/>
        <v>112.54</v>
      </c>
      <c r="P3036">
        <f t="shared" si="283"/>
        <v>89.31</v>
      </c>
      <c r="Q3036" t="s">
        <v>8317</v>
      </c>
      <c r="R3036" t="s">
        <v>8357</v>
      </c>
      <c r="S3036" s="11">
        <f t="shared" si="284"/>
        <v>42644.535358796296</v>
      </c>
      <c r="T3036" s="11">
        <f t="shared" si="285"/>
        <v>42675.165972222225</v>
      </c>
      <c r="U3036" t="str">
        <f t="shared" si="286"/>
        <v>2016</v>
      </c>
      <c r="V3036" t="str">
        <f t="shared" si="287"/>
        <v>October</v>
      </c>
    </row>
    <row r="3037" spans="1:22" ht="45" x14ac:dyDescent="0.2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8032</v>
      </c>
      <c r="O3037">
        <f t="shared" si="282"/>
        <v>108.79</v>
      </c>
      <c r="P3037">
        <f t="shared" si="283"/>
        <v>88.59</v>
      </c>
      <c r="Q3037" t="s">
        <v>8317</v>
      </c>
      <c r="R3037" t="s">
        <v>8357</v>
      </c>
      <c r="S3037" s="11">
        <f t="shared" si="284"/>
        <v>41368.560289351852</v>
      </c>
      <c r="T3037" s="11">
        <f t="shared" si="285"/>
        <v>41398.560289351852</v>
      </c>
      <c r="U3037" t="str">
        <f t="shared" si="286"/>
        <v>2013</v>
      </c>
      <c r="V3037" t="str">
        <f t="shared" si="287"/>
        <v>April</v>
      </c>
    </row>
    <row r="3038" spans="1:22" ht="75" x14ac:dyDescent="0.2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8032</v>
      </c>
      <c r="O3038">
        <f t="shared" si="282"/>
        <v>126.73</v>
      </c>
      <c r="P3038">
        <f t="shared" si="283"/>
        <v>96.3</v>
      </c>
      <c r="Q3038" t="s">
        <v>8317</v>
      </c>
      <c r="R3038" t="s">
        <v>8357</v>
      </c>
      <c r="S3038" s="11">
        <f t="shared" si="284"/>
        <v>41466.785231481481</v>
      </c>
      <c r="T3038" s="11">
        <f t="shared" si="285"/>
        <v>41502.499305555553</v>
      </c>
      <c r="U3038" t="str">
        <f t="shared" si="286"/>
        <v>2013</v>
      </c>
      <c r="V3038" t="str">
        <f t="shared" si="287"/>
        <v>July</v>
      </c>
    </row>
    <row r="3039" spans="1:22" ht="90" x14ac:dyDescent="0.2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8032</v>
      </c>
      <c r="O3039">
        <f t="shared" si="282"/>
        <v>213.2</v>
      </c>
      <c r="P3039">
        <f t="shared" si="283"/>
        <v>33.31</v>
      </c>
      <c r="Q3039" t="s">
        <v>8317</v>
      </c>
      <c r="R3039" t="s">
        <v>8357</v>
      </c>
      <c r="S3039" s="11">
        <f t="shared" si="284"/>
        <v>40378.893206018518</v>
      </c>
      <c r="T3039" s="11">
        <f t="shared" si="285"/>
        <v>40453.207638888889</v>
      </c>
      <c r="U3039" t="str">
        <f t="shared" si="286"/>
        <v>2010</v>
      </c>
      <c r="V3039" t="str">
        <f t="shared" si="287"/>
        <v>July</v>
      </c>
    </row>
    <row r="3040" spans="1:22" ht="75" x14ac:dyDescent="0.2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8032</v>
      </c>
      <c r="O3040">
        <f t="shared" si="282"/>
        <v>100.5</v>
      </c>
      <c r="P3040">
        <f t="shared" si="283"/>
        <v>37.22</v>
      </c>
      <c r="Q3040" t="s">
        <v>8317</v>
      </c>
      <c r="R3040" t="s">
        <v>8357</v>
      </c>
      <c r="S3040" s="11">
        <f t="shared" si="284"/>
        <v>42373.252280092594</v>
      </c>
      <c r="T3040" s="11">
        <f t="shared" si="285"/>
        <v>42433.252280092594</v>
      </c>
      <c r="U3040" t="str">
        <f t="shared" si="286"/>
        <v>2016</v>
      </c>
      <c r="V3040" t="str">
        <f t="shared" si="287"/>
        <v>January</v>
      </c>
    </row>
    <row r="3041" spans="1:22" ht="75" x14ac:dyDescent="0.2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8032</v>
      </c>
      <c r="O3041">
        <f t="shared" si="282"/>
        <v>108.71</v>
      </c>
      <c r="P3041">
        <f t="shared" si="283"/>
        <v>92.13</v>
      </c>
      <c r="Q3041" t="s">
        <v>8317</v>
      </c>
      <c r="R3041" t="s">
        <v>8357</v>
      </c>
      <c r="S3041" s="11">
        <f t="shared" si="284"/>
        <v>41610.794421296298</v>
      </c>
      <c r="T3041" s="11">
        <f t="shared" si="285"/>
        <v>41637.332638888889</v>
      </c>
      <c r="U3041" t="str">
        <f t="shared" si="286"/>
        <v>2013</v>
      </c>
      <c r="V3041" t="str">
        <f t="shared" si="287"/>
        <v>December</v>
      </c>
    </row>
    <row r="3042" spans="1:22" ht="60" x14ac:dyDescent="0.2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8032</v>
      </c>
      <c r="O3042">
        <f t="shared" si="282"/>
        <v>107.5</v>
      </c>
      <c r="P3042">
        <f t="shared" si="283"/>
        <v>76.790000000000006</v>
      </c>
      <c r="Q3042" t="s">
        <v>8317</v>
      </c>
      <c r="R3042" t="s">
        <v>8357</v>
      </c>
      <c r="S3042" s="11">
        <f t="shared" si="284"/>
        <v>42177.791909722218</v>
      </c>
      <c r="T3042" s="11">
        <f t="shared" si="285"/>
        <v>42181.958333333328</v>
      </c>
      <c r="U3042" t="str">
        <f t="shared" si="286"/>
        <v>2015</v>
      </c>
      <c r="V3042" t="str">
        <f t="shared" si="287"/>
        <v>June</v>
      </c>
    </row>
    <row r="3043" spans="1:22" ht="45" x14ac:dyDescent="0.2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8032</v>
      </c>
      <c r="O3043">
        <f t="shared" si="282"/>
        <v>110.48</v>
      </c>
      <c r="P3043">
        <f t="shared" si="283"/>
        <v>96.53</v>
      </c>
      <c r="Q3043" t="s">
        <v>8317</v>
      </c>
      <c r="R3043" t="s">
        <v>8357</v>
      </c>
      <c r="S3043" s="11">
        <f t="shared" si="284"/>
        <v>42359.868611111116</v>
      </c>
      <c r="T3043" s="11">
        <f t="shared" si="285"/>
        <v>42389.868611111116</v>
      </c>
      <c r="U3043" t="str">
        <f t="shared" si="286"/>
        <v>2015</v>
      </c>
      <c r="V3043" t="str">
        <f t="shared" si="287"/>
        <v>December</v>
      </c>
    </row>
    <row r="3044" spans="1:22" ht="75" x14ac:dyDescent="0.2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8032</v>
      </c>
      <c r="O3044">
        <f t="shared" si="282"/>
        <v>128</v>
      </c>
      <c r="P3044">
        <f t="shared" si="283"/>
        <v>51.89</v>
      </c>
      <c r="Q3044" t="s">
        <v>8317</v>
      </c>
      <c r="R3044" t="s">
        <v>8357</v>
      </c>
      <c r="S3044" s="11">
        <f t="shared" si="284"/>
        <v>42253.688043981485</v>
      </c>
      <c r="T3044" s="11">
        <f t="shared" si="285"/>
        <v>42283.688043981485</v>
      </c>
      <c r="U3044" t="str">
        <f t="shared" si="286"/>
        <v>2015</v>
      </c>
      <c r="V3044" t="str">
        <f t="shared" si="287"/>
        <v>September</v>
      </c>
    </row>
    <row r="3045" spans="1:22" ht="60" x14ac:dyDescent="0.2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8032</v>
      </c>
      <c r="O3045">
        <f t="shared" si="282"/>
        <v>110.01</v>
      </c>
      <c r="P3045">
        <f t="shared" si="283"/>
        <v>128.91</v>
      </c>
      <c r="Q3045" t="s">
        <v>8317</v>
      </c>
      <c r="R3045" t="s">
        <v>8357</v>
      </c>
      <c r="S3045" s="11">
        <f t="shared" si="284"/>
        <v>42083.070590277777</v>
      </c>
      <c r="T3045" s="11">
        <f t="shared" si="285"/>
        <v>42110.118055555555</v>
      </c>
      <c r="U3045" t="str">
        <f t="shared" si="286"/>
        <v>2015</v>
      </c>
      <c r="V3045" t="str">
        <f t="shared" si="287"/>
        <v>March</v>
      </c>
    </row>
    <row r="3046" spans="1:22" ht="75" x14ac:dyDescent="0.2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8032</v>
      </c>
      <c r="O3046">
        <f t="shared" si="282"/>
        <v>109.34</v>
      </c>
      <c r="P3046">
        <f t="shared" si="283"/>
        <v>84.11</v>
      </c>
      <c r="Q3046" t="s">
        <v>8317</v>
      </c>
      <c r="R3046" t="s">
        <v>8357</v>
      </c>
      <c r="S3046" s="11">
        <f t="shared" si="284"/>
        <v>42387.7268287037</v>
      </c>
      <c r="T3046" s="11">
        <f t="shared" si="285"/>
        <v>42402.7268287037</v>
      </c>
      <c r="U3046" t="str">
        <f t="shared" si="286"/>
        <v>2016</v>
      </c>
      <c r="V3046" t="str">
        <f t="shared" si="287"/>
        <v>January</v>
      </c>
    </row>
    <row r="3047" spans="1:22" ht="75" x14ac:dyDescent="0.2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8032</v>
      </c>
      <c r="O3047">
        <f t="shared" si="282"/>
        <v>132.71</v>
      </c>
      <c r="P3047">
        <f t="shared" si="283"/>
        <v>82.94</v>
      </c>
      <c r="Q3047" t="s">
        <v>8317</v>
      </c>
      <c r="R3047" t="s">
        <v>8357</v>
      </c>
      <c r="S3047" s="11">
        <f t="shared" si="284"/>
        <v>41843.155729166669</v>
      </c>
      <c r="T3047" s="11">
        <f t="shared" si="285"/>
        <v>41873.155729166669</v>
      </c>
      <c r="U3047" t="str">
        <f t="shared" si="286"/>
        <v>2014</v>
      </c>
      <c r="V3047" t="str">
        <f t="shared" si="287"/>
        <v>July</v>
      </c>
    </row>
    <row r="3048" spans="1:22" ht="75" x14ac:dyDescent="0.2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8032</v>
      </c>
      <c r="O3048">
        <f t="shared" si="282"/>
        <v>190.85</v>
      </c>
      <c r="P3048">
        <f t="shared" si="283"/>
        <v>259.95</v>
      </c>
      <c r="Q3048" t="s">
        <v>8317</v>
      </c>
      <c r="R3048" t="s">
        <v>8357</v>
      </c>
      <c r="S3048" s="11">
        <f t="shared" si="284"/>
        <v>41862.803078703706</v>
      </c>
      <c r="T3048" s="11">
        <f t="shared" si="285"/>
        <v>41892.202777777777</v>
      </c>
      <c r="U3048" t="str">
        <f t="shared" si="286"/>
        <v>2014</v>
      </c>
      <c r="V3048" t="str">
        <f t="shared" si="287"/>
        <v>August</v>
      </c>
    </row>
    <row r="3049" spans="1:22" ht="60" x14ac:dyDescent="0.2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8032</v>
      </c>
      <c r="O3049">
        <f t="shared" si="282"/>
        <v>149</v>
      </c>
      <c r="P3049">
        <f t="shared" si="283"/>
        <v>37.25</v>
      </c>
      <c r="Q3049" t="s">
        <v>8317</v>
      </c>
      <c r="R3049" t="s">
        <v>8357</v>
      </c>
      <c r="S3049" s="11">
        <f t="shared" si="284"/>
        <v>42443.989050925928</v>
      </c>
      <c r="T3049" s="11">
        <f t="shared" si="285"/>
        <v>42487.552777777775</v>
      </c>
      <c r="U3049" t="str">
        <f t="shared" si="286"/>
        <v>2016</v>
      </c>
      <c r="V3049" t="str">
        <f t="shared" si="287"/>
        <v>March</v>
      </c>
    </row>
    <row r="3050" spans="1:22" ht="75" x14ac:dyDescent="0.2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8032</v>
      </c>
      <c r="O3050">
        <f t="shared" si="282"/>
        <v>166.4</v>
      </c>
      <c r="P3050">
        <f t="shared" si="283"/>
        <v>177.02</v>
      </c>
      <c r="Q3050" t="s">
        <v>8317</v>
      </c>
      <c r="R3050" t="s">
        <v>8357</v>
      </c>
      <c r="S3050" s="11">
        <f t="shared" si="284"/>
        <v>41975.901180555549</v>
      </c>
      <c r="T3050" s="11">
        <f t="shared" si="285"/>
        <v>42004.890277777777</v>
      </c>
      <c r="U3050" t="str">
        <f t="shared" si="286"/>
        <v>2014</v>
      </c>
      <c r="V3050" t="str">
        <f t="shared" si="287"/>
        <v>December</v>
      </c>
    </row>
    <row r="3051" spans="1:22" ht="75" x14ac:dyDescent="0.2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8032</v>
      </c>
      <c r="O3051">
        <f t="shared" si="282"/>
        <v>106.67</v>
      </c>
      <c r="P3051">
        <f t="shared" si="283"/>
        <v>74.069999999999993</v>
      </c>
      <c r="Q3051" t="s">
        <v>8317</v>
      </c>
      <c r="R3051" t="s">
        <v>8357</v>
      </c>
      <c r="S3051" s="11">
        <f t="shared" si="284"/>
        <v>42139.014525462961</v>
      </c>
      <c r="T3051" s="11">
        <f t="shared" si="285"/>
        <v>42169.014525462961</v>
      </c>
      <c r="U3051" t="str">
        <f t="shared" si="286"/>
        <v>2015</v>
      </c>
      <c r="V3051" t="str">
        <f t="shared" si="287"/>
        <v>May</v>
      </c>
    </row>
    <row r="3052" spans="1:22" ht="60" x14ac:dyDescent="0.2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8032</v>
      </c>
      <c r="O3052">
        <f t="shared" si="282"/>
        <v>106</v>
      </c>
      <c r="P3052">
        <f t="shared" si="283"/>
        <v>70.67</v>
      </c>
      <c r="Q3052" t="s">
        <v>8317</v>
      </c>
      <c r="R3052" t="s">
        <v>8357</v>
      </c>
      <c r="S3052" s="11">
        <f t="shared" si="284"/>
        <v>42465.16851851852</v>
      </c>
      <c r="T3052" s="11">
        <f t="shared" si="285"/>
        <v>42495.16851851852</v>
      </c>
      <c r="U3052" t="str">
        <f t="shared" si="286"/>
        <v>2016</v>
      </c>
      <c r="V3052" t="str">
        <f t="shared" si="287"/>
        <v>April</v>
      </c>
    </row>
    <row r="3053" spans="1:22" ht="75" x14ac:dyDescent="0.2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8032</v>
      </c>
      <c r="O3053">
        <f t="shared" si="282"/>
        <v>23.63</v>
      </c>
      <c r="P3053">
        <f t="shared" si="283"/>
        <v>23.63</v>
      </c>
      <c r="Q3053" t="s">
        <v>8317</v>
      </c>
      <c r="R3053" t="s">
        <v>8357</v>
      </c>
      <c r="S3053" s="11">
        <f t="shared" si="284"/>
        <v>42744.416030092587</v>
      </c>
      <c r="T3053" s="11">
        <f t="shared" si="285"/>
        <v>42774.416030092587</v>
      </c>
      <c r="U3053" t="str">
        <f t="shared" si="286"/>
        <v>2017</v>
      </c>
      <c r="V3053" t="str">
        <f t="shared" si="287"/>
        <v>January</v>
      </c>
    </row>
    <row r="3054" spans="1:22" ht="60" x14ac:dyDescent="0.2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8032</v>
      </c>
      <c r="O3054">
        <f t="shared" si="282"/>
        <v>0.15</v>
      </c>
      <c r="P3054">
        <f t="shared" si="283"/>
        <v>37.5</v>
      </c>
      <c r="Q3054" t="s">
        <v>8317</v>
      </c>
      <c r="R3054" t="s">
        <v>8357</v>
      </c>
      <c r="S3054" s="11">
        <f t="shared" si="284"/>
        <v>42122.670069444444</v>
      </c>
      <c r="T3054" s="11">
        <f t="shared" si="285"/>
        <v>42152.665972222225</v>
      </c>
      <c r="U3054" t="str">
        <f t="shared" si="286"/>
        <v>2015</v>
      </c>
      <c r="V3054" t="str">
        <f t="shared" si="287"/>
        <v>April</v>
      </c>
    </row>
    <row r="3055" spans="1:22" ht="75" x14ac:dyDescent="0.2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8032</v>
      </c>
      <c r="O3055">
        <f t="shared" si="282"/>
        <v>0.4</v>
      </c>
      <c r="P3055">
        <f t="shared" si="283"/>
        <v>13.33</v>
      </c>
      <c r="Q3055" t="s">
        <v>8317</v>
      </c>
      <c r="R3055" t="s">
        <v>8357</v>
      </c>
      <c r="S3055" s="11">
        <f t="shared" si="284"/>
        <v>41862.761724537035</v>
      </c>
      <c r="T3055" s="11">
        <f t="shared" si="285"/>
        <v>41914.165972222225</v>
      </c>
      <c r="U3055" t="str">
        <f t="shared" si="286"/>
        <v>2014</v>
      </c>
      <c r="V3055" t="str">
        <f t="shared" si="287"/>
        <v>August</v>
      </c>
    </row>
    <row r="3056" spans="1:22" ht="75" x14ac:dyDescent="0.2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8032</v>
      </c>
      <c r="O3056">
        <f t="shared" si="282"/>
        <v>0</v>
      </c>
      <c r="P3056">
        <f t="shared" si="283"/>
        <v>0</v>
      </c>
      <c r="Q3056" t="s">
        <v>8317</v>
      </c>
      <c r="R3056" t="s">
        <v>8357</v>
      </c>
      <c r="S3056" s="11">
        <f t="shared" si="284"/>
        <v>42027.832800925928</v>
      </c>
      <c r="T3056" s="11">
        <f t="shared" si="285"/>
        <v>42065.044444444444</v>
      </c>
      <c r="U3056" t="str">
        <f t="shared" si="286"/>
        <v>2015</v>
      </c>
      <c r="V3056" t="str">
        <f t="shared" si="287"/>
        <v>January</v>
      </c>
    </row>
    <row r="3057" spans="1:22" ht="75" x14ac:dyDescent="0.2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8032</v>
      </c>
      <c r="O3057">
        <f t="shared" si="282"/>
        <v>0.01</v>
      </c>
      <c r="P3057">
        <f t="shared" si="283"/>
        <v>1</v>
      </c>
      <c r="Q3057" t="s">
        <v>8317</v>
      </c>
      <c r="R3057" t="s">
        <v>8357</v>
      </c>
      <c r="S3057" s="11">
        <f t="shared" si="284"/>
        <v>41953.95821759259</v>
      </c>
      <c r="T3057" s="11">
        <f t="shared" si="285"/>
        <v>42013.95821759259</v>
      </c>
      <c r="U3057" t="str">
        <f t="shared" si="286"/>
        <v>2014</v>
      </c>
      <c r="V3057" t="str">
        <f t="shared" si="287"/>
        <v>November</v>
      </c>
    </row>
    <row r="3058" spans="1:22" ht="75" x14ac:dyDescent="0.2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8032</v>
      </c>
      <c r="O3058">
        <f t="shared" si="282"/>
        <v>0</v>
      </c>
      <c r="P3058">
        <f t="shared" si="283"/>
        <v>0</v>
      </c>
      <c r="Q3058" t="s">
        <v>8317</v>
      </c>
      <c r="R3058" t="s">
        <v>8357</v>
      </c>
      <c r="S3058" s="11">
        <f t="shared" si="284"/>
        <v>41851.636388888888</v>
      </c>
      <c r="T3058" s="11">
        <f t="shared" si="285"/>
        <v>41911.636388888888</v>
      </c>
      <c r="U3058" t="str">
        <f t="shared" si="286"/>
        <v>2014</v>
      </c>
      <c r="V3058" t="str">
        <f t="shared" si="287"/>
        <v>July</v>
      </c>
    </row>
    <row r="3059" spans="1:22" ht="60" x14ac:dyDescent="0.2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8032</v>
      </c>
      <c r="O3059">
        <f t="shared" si="282"/>
        <v>0</v>
      </c>
      <c r="P3059">
        <f t="shared" si="283"/>
        <v>0</v>
      </c>
      <c r="Q3059" t="s">
        <v>8317</v>
      </c>
      <c r="R3059" t="s">
        <v>8357</v>
      </c>
      <c r="S3059" s="11">
        <f t="shared" si="284"/>
        <v>42433.650590277779</v>
      </c>
      <c r="T3059" s="11">
        <f t="shared" si="285"/>
        <v>42463.608923611115</v>
      </c>
      <c r="U3059" t="str">
        <f t="shared" si="286"/>
        <v>2016</v>
      </c>
      <c r="V3059" t="str">
        <f t="shared" si="287"/>
        <v>March</v>
      </c>
    </row>
    <row r="3060" spans="1:22" ht="75" x14ac:dyDescent="0.2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8032</v>
      </c>
      <c r="O3060">
        <f t="shared" si="282"/>
        <v>0.02</v>
      </c>
      <c r="P3060">
        <f t="shared" si="283"/>
        <v>1</v>
      </c>
      <c r="Q3060" t="s">
        <v>8317</v>
      </c>
      <c r="R3060" t="s">
        <v>8357</v>
      </c>
      <c r="S3060" s="11">
        <f t="shared" si="284"/>
        <v>42460.374305555553</v>
      </c>
      <c r="T3060" s="11">
        <f t="shared" si="285"/>
        <v>42510.374305555553</v>
      </c>
      <c r="U3060" t="str">
        <f t="shared" si="286"/>
        <v>2016</v>
      </c>
      <c r="V3060" t="str">
        <f t="shared" si="287"/>
        <v>March</v>
      </c>
    </row>
    <row r="3061" spans="1:22" ht="60" x14ac:dyDescent="0.2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8032</v>
      </c>
      <c r="O3061">
        <f t="shared" si="282"/>
        <v>3.01</v>
      </c>
      <c r="P3061">
        <f t="shared" si="283"/>
        <v>41</v>
      </c>
      <c r="Q3061" t="s">
        <v>8317</v>
      </c>
      <c r="R3061" t="s">
        <v>8357</v>
      </c>
      <c r="S3061" s="11">
        <f t="shared" si="284"/>
        <v>41829.935717592591</v>
      </c>
      <c r="T3061" s="11">
        <f t="shared" si="285"/>
        <v>41859.935717592591</v>
      </c>
      <c r="U3061" t="str">
        <f t="shared" si="286"/>
        <v>2014</v>
      </c>
      <c r="V3061" t="str">
        <f t="shared" si="287"/>
        <v>July</v>
      </c>
    </row>
    <row r="3062" spans="1:22" ht="45" x14ac:dyDescent="0.2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8032</v>
      </c>
      <c r="O3062">
        <f t="shared" si="282"/>
        <v>0.15</v>
      </c>
      <c r="P3062">
        <f t="shared" si="283"/>
        <v>55.83</v>
      </c>
      <c r="Q3062" t="s">
        <v>8317</v>
      </c>
      <c r="R3062" t="s">
        <v>8357</v>
      </c>
      <c r="S3062" s="11">
        <f t="shared" si="284"/>
        <v>42245.274699074071</v>
      </c>
      <c r="T3062" s="11">
        <f t="shared" si="285"/>
        <v>42275.274699074071</v>
      </c>
      <c r="U3062" t="str">
        <f t="shared" si="286"/>
        <v>2015</v>
      </c>
      <c r="V3062" t="str">
        <f t="shared" si="287"/>
        <v>August</v>
      </c>
    </row>
    <row r="3063" spans="1:22" ht="45" x14ac:dyDescent="0.2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8032</v>
      </c>
      <c r="O3063">
        <f t="shared" si="282"/>
        <v>0</v>
      </c>
      <c r="P3063">
        <f t="shared" si="283"/>
        <v>0</v>
      </c>
      <c r="Q3063" t="s">
        <v>8317</v>
      </c>
      <c r="R3063" t="s">
        <v>8357</v>
      </c>
      <c r="S3063" s="11">
        <f t="shared" si="284"/>
        <v>41834.784120370372</v>
      </c>
      <c r="T3063" s="11">
        <f t="shared" si="285"/>
        <v>41864.784120370372</v>
      </c>
      <c r="U3063" t="str">
        <f t="shared" si="286"/>
        <v>2014</v>
      </c>
      <c r="V3063" t="str">
        <f t="shared" si="287"/>
        <v>July</v>
      </c>
    </row>
    <row r="3064" spans="1:22" ht="75" x14ac:dyDescent="0.2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8032</v>
      </c>
      <c r="O3064">
        <f t="shared" si="282"/>
        <v>66.84</v>
      </c>
      <c r="P3064">
        <f t="shared" si="283"/>
        <v>99.76</v>
      </c>
      <c r="Q3064" t="s">
        <v>8317</v>
      </c>
      <c r="R3064" t="s">
        <v>8357</v>
      </c>
      <c r="S3064" s="11">
        <f t="shared" si="284"/>
        <v>42248.535787037035</v>
      </c>
      <c r="T3064" s="11">
        <f t="shared" si="285"/>
        <v>42277.75</v>
      </c>
      <c r="U3064" t="str">
        <f t="shared" si="286"/>
        <v>2015</v>
      </c>
      <c r="V3064" t="str">
        <f t="shared" si="287"/>
        <v>September</v>
      </c>
    </row>
    <row r="3065" spans="1:22" ht="60" x14ac:dyDescent="0.2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8032</v>
      </c>
      <c r="O3065">
        <f t="shared" si="282"/>
        <v>19.57</v>
      </c>
      <c r="P3065">
        <f t="shared" si="283"/>
        <v>25.52</v>
      </c>
      <c r="Q3065" t="s">
        <v>8317</v>
      </c>
      <c r="R3065" t="s">
        <v>8357</v>
      </c>
      <c r="S3065" s="11">
        <f t="shared" si="284"/>
        <v>42630.922893518517</v>
      </c>
      <c r="T3065" s="11">
        <f t="shared" si="285"/>
        <v>42665.922893518517</v>
      </c>
      <c r="U3065" t="str">
        <f t="shared" si="286"/>
        <v>2016</v>
      </c>
      <c r="V3065" t="str">
        <f t="shared" si="287"/>
        <v>September</v>
      </c>
    </row>
    <row r="3066" spans="1:22" ht="45" x14ac:dyDescent="0.2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8032</v>
      </c>
      <c r="O3066">
        <f t="shared" si="282"/>
        <v>11.29</v>
      </c>
      <c r="P3066">
        <f t="shared" si="283"/>
        <v>117.65</v>
      </c>
      <c r="Q3066" t="s">
        <v>8317</v>
      </c>
      <c r="R3066" t="s">
        <v>8357</v>
      </c>
      <c r="S3066" s="11">
        <f t="shared" si="284"/>
        <v>42299.130162037036</v>
      </c>
      <c r="T3066" s="11">
        <f t="shared" si="285"/>
        <v>42330.290972222225</v>
      </c>
      <c r="U3066" t="str">
        <f t="shared" si="286"/>
        <v>2015</v>
      </c>
      <c r="V3066" t="str">
        <f t="shared" si="287"/>
        <v>October</v>
      </c>
    </row>
    <row r="3067" spans="1:22" ht="75" x14ac:dyDescent="0.2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8032</v>
      </c>
      <c r="O3067">
        <f t="shared" si="282"/>
        <v>0.04</v>
      </c>
      <c r="P3067">
        <f t="shared" si="283"/>
        <v>5</v>
      </c>
      <c r="Q3067" t="s">
        <v>8317</v>
      </c>
      <c r="R3067" t="s">
        <v>8357</v>
      </c>
      <c r="S3067" s="11">
        <f t="shared" si="284"/>
        <v>41825.055231481485</v>
      </c>
      <c r="T3067" s="11">
        <f t="shared" si="285"/>
        <v>41850.055231481485</v>
      </c>
      <c r="U3067" t="str">
        <f t="shared" si="286"/>
        <v>2014</v>
      </c>
      <c r="V3067" t="str">
        <f t="shared" si="287"/>
        <v>July</v>
      </c>
    </row>
    <row r="3068" spans="1:22" ht="75" x14ac:dyDescent="0.2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8032</v>
      </c>
      <c r="O3068">
        <f t="shared" si="282"/>
        <v>11.99</v>
      </c>
      <c r="P3068">
        <f t="shared" si="283"/>
        <v>2796.67</v>
      </c>
      <c r="Q3068" t="s">
        <v>8317</v>
      </c>
      <c r="R3068" t="s">
        <v>8357</v>
      </c>
      <c r="S3068" s="11">
        <f t="shared" si="284"/>
        <v>42531.228437500002</v>
      </c>
      <c r="T3068" s="11">
        <f t="shared" si="285"/>
        <v>42561.228437500002</v>
      </c>
      <c r="U3068" t="str">
        <f t="shared" si="286"/>
        <v>2016</v>
      </c>
      <c r="V3068" t="str">
        <f t="shared" si="287"/>
        <v>June</v>
      </c>
    </row>
    <row r="3069" spans="1:22" ht="75" x14ac:dyDescent="0.2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8032</v>
      </c>
      <c r="O3069">
        <f t="shared" si="282"/>
        <v>2.5</v>
      </c>
      <c r="P3069">
        <f t="shared" si="283"/>
        <v>200</v>
      </c>
      <c r="Q3069" t="s">
        <v>8317</v>
      </c>
      <c r="R3069" t="s">
        <v>8357</v>
      </c>
      <c r="S3069" s="11">
        <f t="shared" si="284"/>
        <v>42226.938414351855</v>
      </c>
      <c r="T3069" s="11">
        <f t="shared" si="285"/>
        <v>42256.938414351855</v>
      </c>
      <c r="U3069" t="str">
        <f t="shared" si="286"/>
        <v>2015</v>
      </c>
      <c r="V3069" t="str">
        <f t="shared" si="287"/>
        <v>August</v>
      </c>
    </row>
    <row r="3070" spans="1:22" ht="75" x14ac:dyDescent="0.2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8032</v>
      </c>
      <c r="O3070">
        <f t="shared" si="282"/>
        <v>7.0000000000000007E-2</v>
      </c>
      <c r="P3070">
        <f t="shared" si="283"/>
        <v>87.5</v>
      </c>
      <c r="Q3070" t="s">
        <v>8317</v>
      </c>
      <c r="R3070" t="s">
        <v>8357</v>
      </c>
      <c r="S3070" s="11">
        <f t="shared" si="284"/>
        <v>42263.691574074073</v>
      </c>
      <c r="T3070" s="11">
        <f t="shared" si="285"/>
        <v>42293.691574074073</v>
      </c>
      <c r="U3070" t="str">
        <f t="shared" si="286"/>
        <v>2015</v>
      </c>
      <c r="V3070" t="str">
        <f t="shared" si="287"/>
        <v>September</v>
      </c>
    </row>
    <row r="3071" spans="1:22" ht="75" x14ac:dyDescent="0.2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8032</v>
      </c>
      <c r="O3071">
        <f t="shared" si="282"/>
        <v>14.1</v>
      </c>
      <c r="P3071">
        <f t="shared" si="283"/>
        <v>20.14</v>
      </c>
      <c r="Q3071" t="s">
        <v>8317</v>
      </c>
      <c r="R3071" t="s">
        <v>8357</v>
      </c>
      <c r="S3071" s="11">
        <f t="shared" si="284"/>
        <v>41957.833726851852</v>
      </c>
      <c r="T3071" s="11">
        <f t="shared" si="285"/>
        <v>41987.833726851852</v>
      </c>
      <c r="U3071" t="str">
        <f t="shared" si="286"/>
        <v>2014</v>
      </c>
      <c r="V3071" t="str">
        <f t="shared" si="287"/>
        <v>November</v>
      </c>
    </row>
    <row r="3072" spans="1:22" ht="75" x14ac:dyDescent="0.2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8032</v>
      </c>
      <c r="O3072">
        <f t="shared" si="282"/>
        <v>3.34</v>
      </c>
      <c r="P3072">
        <f t="shared" si="283"/>
        <v>20.88</v>
      </c>
      <c r="Q3072" t="s">
        <v>8317</v>
      </c>
      <c r="R3072" t="s">
        <v>8357</v>
      </c>
      <c r="S3072" s="11">
        <f t="shared" si="284"/>
        <v>42690.733437499999</v>
      </c>
      <c r="T3072" s="11">
        <f t="shared" si="285"/>
        <v>42711.733437499999</v>
      </c>
      <c r="U3072" t="str">
        <f t="shared" si="286"/>
        <v>2016</v>
      </c>
      <c r="V3072" t="str">
        <f t="shared" si="287"/>
        <v>November</v>
      </c>
    </row>
    <row r="3073" spans="1:22" ht="75" x14ac:dyDescent="0.2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8032</v>
      </c>
      <c r="O3073">
        <f t="shared" si="282"/>
        <v>59.78</v>
      </c>
      <c r="P3073">
        <f t="shared" si="283"/>
        <v>61.31</v>
      </c>
      <c r="Q3073" t="s">
        <v>8317</v>
      </c>
      <c r="R3073" t="s">
        <v>8357</v>
      </c>
      <c r="S3073" s="11">
        <f t="shared" si="284"/>
        <v>42097.732418981483</v>
      </c>
      <c r="T3073" s="11">
        <f t="shared" si="285"/>
        <v>42115.249305555553</v>
      </c>
      <c r="U3073" t="str">
        <f t="shared" si="286"/>
        <v>2015</v>
      </c>
      <c r="V3073" t="str">
        <f t="shared" si="287"/>
        <v>April</v>
      </c>
    </row>
    <row r="3074" spans="1:22" ht="75" x14ac:dyDescent="0.2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8032</v>
      </c>
      <c r="O3074">
        <f t="shared" si="282"/>
        <v>0.02</v>
      </c>
      <c r="P3074">
        <f t="shared" si="283"/>
        <v>1</v>
      </c>
      <c r="Q3074" t="s">
        <v>8317</v>
      </c>
      <c r="R3074" t="s">
        <v>8357</v>
      </c>
      <c r="S3074" s="11">
        <f t="shared" si="284"/>
        <v>42658.690532407403</v>
      </c>
      <c r="T3074" s="11">
        <f t="shared" si="285"/>
        <v>42673.073611111111</v>
      </c>
      <c r="U3074" t="str">
        <f t="shared" si="286"/>
        <v>2016</v>
      </c>
      <c r="V3074" t="str">
        <f t="shared" si="287"/>
        <v>October</v>
      </c>
    </row>
    <row r="3075" spans="1:22" ht="75" x14ac:dyDescent="0.2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8032</v>
      </c>
      <c r="O3075">
        <f t="shared" ref="O3075:O3138" si="288">ROUND((E3075/D3075)*100,2)</f>
        <v>0.02</v>
      </c>
      <c r="P3075">
        <f t="shared" ref="P3075:P3138" si="289">IF(L3075&gt;0,ROUND(E3075/L3075,2),0)</f>
        <v>92.14</v>
      </c>
      <c r="Q3075" t="s">
        <v>8317</v>
      </c>
      <c r="R3075" t="s">
        <v>8357</v>
      </c>
      <c r="S3075" s="11">
        <f t="shared" ref="S3075:S3138" si="290">(((J3075/60)/60)/24)+DATE(1970,1,1)</f>
        <v>42111.684027777781</v>
      </c>
      <c r="T3075" s="11">
        <f t="shared" ref="T3075:T3138" si="291">(((I3075/60)/60)/24)+DATE(1970,1,1)</f>
        <v>42169.804861111115</v>
      </c>
      <c r="U3075" t="str">
        <f t="shared" ref="U3075:U3138" si="292">TEXT(S3075,"yyyy")</f>
        <v>2015</v>
      </c>
      <c r="V3075" t="str">
        <f t="shared" ref="V3075:V3138" si="293">TEXT(S3075,"mmmm")</f>
        <v>April</v>
      </c>
    </row>
    <row r="3076" spans="1:22" ht="75" x14ac:dyDescent="0.2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8032</v>
      </c>
      <c r="O3076">
        <f t="shared" si="288"/>
        <v>0.09</v>
      </c>
      <c r="P3076">
        <f t="shared" si="289"/>
        <v>7.33</v>
      </c>
      <c r="Q3076" t="s">
        <v>8317</v>
      </c>
      <c r="R3076" t="s">
        <v>8357</v>
      </c>
      <c r="S3076" s="11">
        <f t="shared" si="290"/>
        <v>42409.571284722217</v>
      </c>
      <c r="T3076" s="11">
        <f t="shared" si="291"/>
        <v>42439.571284722217</v>
      </c>
      <c r="U3076" t="str">
        <f t="shared" si="292"/>
        <v>2016</v>
      </c>
      <c r="V3076" t="str">
        <f t="shared" si="293"/>
        <v>February</v>
      </c>
    </row>
    <row r="3077" spans="1:22" ht="60" x14ac:dyDescent="0.2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8032</v>
      </c>
      <c r="O3077">
        <f t="shared" si="288"/>
        <v>8.64</v>
      </c>
      <c r="P3077">
        <f t="shared" si="289"/>
        <v>64.8</v>
      </c>
      <c r="Q3077" t="s">
        <v>8317</v>
      </c>
      <c r="R3077" t="s">
        <v>8357</v>
      </c>
      <c r="S3077" s="11">
        <f t="shared" si="290"/>
        <v>42551.102314814809</v>
      </c>
      <c r="T3077" s="11">
        <f t="shared" si="291"/>
        <v>42601.102314814809</v>
      </c>
      <c r="U3077" t="str">
        <f t="shared" si="292"/>
        <v>2016</v>
      </c>
      <c r="V3077" t="str">
        <f t="shared" si="293"/>
        <v>June</v>
      </c>
    </row>
    <row r="3078" spans="1:22" ht="30" x14ac:dyDescent="0.2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8032</v>
      </c>
      <c r="O3078">
        <f t="shared" si="288"/>
        <v>15.06</v>
      </c>
      <c r="P3078">
        <f t="shared" si="289"/>
        <v>30.12</v>
      </c>
      <c r="Q3078" t="s">
        <v>8317</v>
      </c>
      <c r="R3078" t="s">
        <v>8357</v>
      </c>
      <c r="S3078" s="11">
        <f t="shared" si="290"/>
        <v>42226.651886574073</v>
      </c>
      <c r="T3078" s="11">
        <f t="shared" si="291"/>
        <v>42286.651886574073</v>
      </c>
      <c r="U3078" t="str">
        <f t="shared" si="292"/>
        <v>2015</v>
      </c>
      <c r="V3078" t="str">
        <f t="shared" si="293"/>
        <v>August</v>
      </c>
    </row>
    <row r="3079" spans="1:22" ht="75" x14ac:dyDescent="0.2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8032</v>
      </c>
      <c r="O3079">
        <f t="shared" si="288"/>
        <v>0.48</v>
      </c>
      <c r="P3079">
        <f t="shared" si="289"/>
        <v>52.5</v>
      </c>
      <c r="Q3079" t="s">
        <v>8317</v>
      </c>
      <c r="R3079" t="s">
        <v>8357</v>
      </c>
      <c r="S3079" s="11">
        <f t="shared" si="290"/>
        <v>42766.956921296296</v>
      </c>
      <c r="T3079" s="11">
        <f t="shared" si="291"/>
        <v>42796.956921296296</v>
      </c>
      <c r="U3079" t="str">
        <f t="shared" si="292"/>
        <v>2017</v>
      </c>
      <c r="V3079" t="str">
        <f t="shared" si="293"/>
        <v>January</v>
      </c>
    </row>
    <row r="3080" spans="1:22" ht="90" x14ac:dyDescent="0.2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8032</v>
      </c>
      <c r="O3080">
        <f t="shared" si="288"/>
        <v>0.12</v>
      </c>
      <c r="P3080">
        <f t="shared" si="289"/>
        <v>23.67</v>
      </c>
      <c r="Q3080" t="s">
        <v>8317</v>
      </c>
      <c r="R3080" t="s">
        <v>8357</v>
      </c>
      <c r="S3080" s="11">
        <f t="shared" si="290"/>
        <v>42031.138831018514</v>
      </c>
      <c r="T3080" s="11">
        <f t="shared" si="291"/>
        <v>42061.138831018514</v>
      </c>
      <c r="U3080" t="str">
        <f t="shared" si="292"/>
        <v>2015</v>
      </c>
      <c r="V3080" t="str">
        <f t="shared" si="293"/>
        <v>January</v>
      </c>
    </row>
    <row r="3081" spans="1:22" ht="75" x14ac:dyDescent="0.2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8032</v>
      </c>
      <c r="O3081">
        <f t="shared" si="288"/>
        <v>0.84</v>
      </c>
      <c r="P3081">
        <f t="shared" si="289"/>
        <v>415.78</v>
      </c>
      <c r="Q3081" t="s">
        <v>8317</v>
      </c>
      <c r="R3081" t="s">
        <v>8357</v>
      </c>
      <c r="S3081" s="11">
        <f t="shared" si="290"/>
        <v>42055.713368055556</v>
      </c>
      <c r="T3081" s="11">
        <f t="shared" si="291"/>
        <v>42085.671701388885</v>
      </c>
      <c r="U3081" t="str">
        <f t="shared" si="292"/>
        <v>2015</v>
      </c>
      <c r="V3081" t="str">
        <f t="shared" si="293"/>
        <v>February</v>
      </c>
    </row>
    <row r="3082" spans="1:22" ht="75" x14ac:dyDescent="0.2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8032</v>
      </c>
      <c r="O3082">
        <f t="shared" si="288"/>
        <v>0.02</v>
      </c>
      <c r="P3082">
        <f t="shared" si="289"/>
        <v>53.71</v>
      </c>
      <c r="Q3082" t="s">
        <v>8317</v>
      </c>
      <c r="R3082" t="s">
        <v>8357</v>
      </c>
      <c r="S3082" s="11">
        <f t="shared" si="290"/>
        <v>41940.028287037036</v>
      </c>
      <c r="T3082" s="11">
        <f t="shared" si="291"/>
        <v>42000.0699537037</v>
      </c>
      <c r="U3082" t="str">
        <f t="shared" si="292"/>
        <v>2014</v>
      </c>
      <c r="V3082" t="str">
        <f t="shared" si="293"/>
        <v>October</v>
      </c>
    </row>
    <row r="3083" spans="1:22" ht="75" x14ac:dyDescent="0.2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8032</v>
      </c>
      <c r="O3083">
        <f t="shared" si="288"/>
        <v>0.21</v>
      </c>
      <c r="P3083">
        <f t="shared" si="289"/>
        <v>420.6</v>
      </c>
      <c r="Q3083" t="s">
        <v>8317</v>
      </c>
      <c r="R3083" t="s">
        <v>8357</v>
      </c>
      <c r="S3083" s="11">
        <f t="shared" si="290"/>
        <v>42237.181608796294</v>
      </c>
      <c r="T3083" s="11">
        <f t="shared" si="291"/>
        <v>42267.181608796294</v>
      </c>
      <c r="U3083" t="str">
        <f t="shared" si="292"/>
        <v>2015</v>
      </c>
      <c r="V3083" t="str">
        <f t="shared" si="293"/>
        <v>August</v>
      </c>
    </row>
    <row r="3084" spans="1:22" ht="75" x14ac:dyDescent="0.2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8032</v>
      </c>
      <c r="O3084">
        <f t="shared" si="288"/>
        <v>0</v>
      </c>
      <c r="P3084">
        <f t="shared" si="289"/>
        <v>0</v>
      </c>
      <c r="Q3084" t="s">
        <v>8317</v>
      </c>
      <c r="R3084" t="s">
        <v>8357</v>
      </c>
      <c r="S3084" s="11">
        <f t="shared" si="290"/>
        <v>42293.922986111109</v>
      </c>
      <c r="T3084" s="11">
        <f t="shared" si="291"/>
        <v>42323.96465277778</v>
      </c>
      <c r="U3084" t="str">
        <f t="shared" si="292"/>
        <v>2015</v>
      </c>
      <c r="V3084" t="str">
        <f t="shared" si="293"/>
        <v>October</v>
      </c>
    </row>
    <row r="3085" spans="1:22" ht="75" x14ac:dyDescent="0.2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8032</v>
      </c>
      <c r="O3085">
        <f t="shared" si="288"/>
        <v>0.28000000000000003</v>
      </c>
      <c r="P3085">
        <f t="shared" si="289"/>
        <v>18.670000000000002</v>
      </c>
      <c r="Q3085" t="s">
        <v>8317</v>
      </c>
      <c r="R3085" t="s">
        <v>8357</v>
      </c>
      <c r="S3085" s="11">
        <f t="shared" si="290"/>
        <v>41853.563402777778</v>
      </c>
      <c r="T3085" s="11">
        <f t="shared" si="291"/>
        <v>41883.208333333336</v>
      </c>
      <c r="U3085" t="str">
        <f t="shared" si="292"/>
        <v>2014</v>
      </c>
      <c r="V3085" t="str">
        <f t="shared" si="293"/>
        <v>August</v>
      </c>
    </row>
    <row r="3086" spans="1:22" ht="75" x14ac:dyDescent="0.2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8032</v>
      </c>
      <c r="O3086">
        <f t="shared" si="288"/>
        <v>11.58</v>
      </c>
      <c r="P3086">
        <f t="shared" si="289"/>
        <v>78.33</v>
      </c>
      <c r="Q3086" t="s">
        <v>8317</v>
      </c>
      <c r="R3086" t="s">
        <v>8357</v>
      </c>
      <c r="S3086" s="11">
        <f t="shared" si="290"/>
        <v>42100.723738425921</v>
      </c>
      <c r="T3086" s="11">
        <f t="shared" si="291"/>
        <v>42129.783333333333</v>
      </c>
      <c r="U3086" t="str">
        <f t="shared" si="292"/>
        <v>2015</v>
      </c>
      <c r="V3086" t="str">
        <f t="shared" si="293"/>
        <v>April</v>
      </c>
    </row>
    <row r="3087" spans="1:22" ht="75" x14ac:dyDescent="0.2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8032</v>
      </c>
      <c r="O3087">
        <f t="shared" si="288"/>
        <v>2.44</v>
      </c>
      <c r="P3087">
        <f t="shared" si="289"/>
        <v>67.78</v>
      </c>
      <c r="Q3087" t="s">
        <v>8317</v>
      </c>
      <c r="R3087" t="s">
        <v>8357</v>
      </c>
      <c r="S3087" s="11">
        <f t="shared" si="290"/>
        <v>42246.883784722217</v>
      </c>
      <c r="T3087" s="11">
        <f t="shared" si="291"/>
        <v>42276.883784722217</v>
      </c>
      <c r="U3087" t="str">
        <f t="shared" si="292"/>
        <v>2015</v>
      </c>
      <c r="V3087" t="str">
        <f t="shared" si="293"/>
        <v>August</v>
      </c>
    </row>
    <row r="3088" spans="1:22" ht="90" x14ac:dyDescent="0.2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8032</v>
      </c>
      <c r="O3088">
        <f t="shared" si="288"/>
        <v>0.25</v>
      </c>
      <c r="P3088">
        <f t="shared" si="289"/>
        <v>16.670000000000002</v>
      </c>
      <c r="Q3088" t="s">
        <v>8317</v>
      </c>
      <c r="R3088" t="s">
        <v>8357</v>
      </c>
      <c r="S3088" s="11">
        <f t="shared" si="290"/>
        <v>42173.67082175926</v>
      </c>
      <c r="T3088" s="11">
        <f t="shared" si="291"/>
        <v>42233.67082175926</v>
      </c>
      <c r="U3088" t="str">
        <f t="shared" si="292"/>
        <v>2015</v>
      </c>
      <c r="V3088" t="str">
        <f t="shared" si="293"/>
        <v>June</v>
      </c>
    </row>
    <row r="3089" spans="1:22" ht="75" x14ac:dyDescent="0.2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8032</v>
      </c>
      <c r="O3089">
        <f t="shared" si="288"/>
        <v>0.63</v>
      </c>
      <c r="P3089">
        <f t="shared" si="289"/>
        <v>62.5</v>
      </c>
      <c r="Q3089" t="s">
        <v>8317</v>
      </c>
      <c r="R3089" t="s">
        <v>8357</v>
      </c>
      <c r="S3089" s="11">
        <f t="shared" si="290"/>
        <v>42665.150347222225</v>
      </c>
      <c r="T3089" s="11">
        <f t="shared" si="291"/>
        <v>42725.192013888889</v>
      </c>
      <c r="U3089" t="str">
        <f t="shared" si="292"/>
        <v>2016</v>
      </c>
      <c r="V3089" t="str">
        <f t="shared" si="293"/>
        <v>October</v>
      </c>
    </row>
    <row r="3090" spans="1:22" ht="60" x14ac:dyDescent="0.2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8032</v>
      </c>
      <c r="O3090">
        <f t="shared" si="288"/>
        <v>0.19</v>
      </c>
      <c r="P3090">
        <f t="shared" si="289"/>
        <v>42</v>
      </c>
      <c r="Q3090" t="s">
        <v>8317</v>
      </c>
      <c r="R3090" t="s">
        <v>8357</v>
      </c>
      <c r="S3090" s="11">
        <f t="shared" si="290"/>
        <v>41981.57230324074</v>
      </c>
      <c r="T3090" s="11">
        <f t="shared" si="291"/>
        <v>42012.570138888885</v>
      </c>
      <c r="U3090" t="str">
        <f t="shared" si="292"/>
        <v>2014</v>
      </c>
      <c r="V3090" t="str">
        <f t="shared" si="293"/>
        <v>December</v>
      </c>
    </row>
    <row r="3091" spans="1:22" ht="60" x14ac:dyDescent="0.2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8032</v>
      </c>
      <c r="O3091">
        <f t="shared" si="288"/>
        <v>23.42</v>
      </c>
      <c r="P3091">
        <f t="shared" si="289"/>
        <v>130.09</v>
      </c>
      <c r="Q3091" t="s">
        <v>8317</v>
      </c>
      <c r="R3091" t="s">
        <v>8357</v>
      </c>
      <c r="S3091" s="11">
        <f t="shared" si="290"/>
        <v>42528.542627314819</v>
      </c>
      <c r="T3091" s="11">
        <f t="shared" si="291"/>
        <v>42560.082638888889</v>
      </c>
      <c r="U3091" t="str">
        <f t="shared" si="292"/>
        <v>2016</v>
      </c>
      <c r="V3091" t="str">
        <f t="shared" si="293"/>
        <v>June</v>
      </c>
    </row>
    <row r="3092" spans="1:22" ht="75" x14ac:dyDescent="0.2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8032</v>
      </c>
      <c r="O3092">
        <f t="shared" si="288"/>
        <v>5.08</v>
      </c>
      <c r="P3092">
        <f t="shared" si="289"/>
        <v>1270.22</v>
      </c>
      <c r="Q3092" t="s">
        <v>8317</v>
      </c>
      <c r="R3092" t="s">
        <v>8357</v>
      </c>
      <c r="S3092" s="11">
        <f t="shared" si="290"/>
        <v>42065.818807870368</v>
      </c>
      <c r="T3092" s="11">
        <f t="shared" si="291"/>
        <v>42125.777141203704</v>
      </c>
      <c r="U3092" t="str">
        <f t="shared" si="292"/>
        <v>2015</v>
      </c>
      <c r="V3092" t="str">
        <f t="shared" si="293"/>
        <v>March</v>
      </c>
    </row>
    <row r="3093" spans="1:22" ht="75" x14ac:dyDescent="0.2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8032</v>
      </c>
      <c r="O3093">
        <f t="shared" si="288"/>
        <v>15.92</v>
      </c>
      <c r="P3093">
        <f t="shared" si="289"/>
        <v>88.44</v>
      </c>
      <c r="Q3093" t="s">
        <v>8317</v>
      </c>
      <c r="R3093" t="s">
        <v>8357</v>
      </c>
      <c r="S3093" s="11">
        <f t="shared" si="290"/>
        <v>42566.948414351849</v>
      </c>
      <c r="T3093" s="11">
        <f t="shared" si="291"/>
        <v>42596.948414351849</v>
      </c>
      <c r="U3093" t="str">
        <f t="shared" si="292"/>
        <v>2016</v>
      </c>
      <c r="V3093" t="str">
        <f t="shared" si="293"/>
        <v>July</v>
      </c>
    </row>
    <row r="3094" spans="1:22" ht="75" x14ac:dyDescent="0.2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8032</v>
      </c>
      <c r="O3094">
        <f t="shared" si="288"/>
        <v>1.18</v>
      </c>
      <c r="P3094">
        <f t="shared" si="289"/>
        <v>56.34</v>
      </c>
      <c r="Q3094" t="s">
        <v>8317</v>
      </c>
      <c r="R3094" t="s">
        <v>8357</v>
      </c>
      <c r="S3094" s="11">
        <f t="shared" si="290"/>
        <v>42255.619351851856</v>
      </c>
      <c r="T3094" s="11">
        <f t="shared" si="291"/>
        <v>42292.916666666672</v>
      </c>
      <c r="U3094" t="str">
        <f t="shared" si="292"/>
        <v>2015</v>
      </c>
      <c r="V3094" t="str">
        <f t="shared" si="293"/>
        <v>September</v>
      </c>
    </row>
    <row r="3095" spans="1:22" ht="90" x14ac:dyDescent="0.2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8032</v>
      </c>
      <c r="O3095">
        <f t="shared" si="288"/>
        <v>22.75</v>
      </c>
      <c r="P3095">
        <f t="shared" si="289"/>
        <v>53.53</v>
      </c>
      <c r="Q3095" t="s">
        <v>8317</v>
      </c>
      <c r="R3095" t="s">
        <v>8357</v>
      </c>
      <c r="S3095" s="11">
        <f t="shared" si="290"/>
        <v>41760.909039351849</v>
      </c>
      <c r="T3095" s="11">
        <f t="shared" si="291"/>
        <v>41791.165972222225</v>
      </c>
      <c r="U3095" t="str">
        <f t="shared" si="292"/>
        <v>2014</v>
      </c>
      <c r="V3095" t="str">
        <f t="shared" si="293"/>
        <v>May</v>
      </c>
    </row>
    <row r="3096" spans="1:22" ht="60" x14ac:dyDescent="0.2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8032</v>
      </c>
      <c r="O3096">
        <f t="shared" si="288"/>
        <v>0.03</v>
      </c>
      <c r="P3096">
        <f t="shared" si="289"/>
        <v>25</v>
      </c>
      <c r="Q3096" t="s">
        <v>8317</v>
      </c>
      <c r="R3096" t="s">
        <v>8357</v>
      </c>
      <c r="S3096" s="11">
        <f t="shared" si="290"/>
        <v>42207.795787037037</v>
      </c>
      <c r="T3096" s="11">
        <f t="shared" si="291"/>
        <v>42267.795787037037</v>
      </c>
      <c r="U3096" t="str">
        <f t="shared" si="292"/>
        <v>2015</v>
      </c>
      <c r="V3096" t="str">
        <f t="shared" si="293"/>
        <v>July</v>
      </c>
    </row>
    <row r="3097" spans="1:22" ht="60" x14ac:dyDescent="0.2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8032</v>
      </c>
      <c r="O3097">
        <f t="shared" si="288"/>
        <v>0.34</v>
      </c>
      <c r="P3097">
        <f t="shared" si="289"/>
        <v>50</v>
      </c>
      <c r="Q3097" t="s">
        <v>8317</v>
      </c>
      <c r="R3097" t="s">
        <v>8357</v>
      </c>
      <c r="S3097" s="11">
        <f t="shared" si="290"/>
        <v>42523.025231481486</v>
      </c>
      <c r="T3097" s="11">
        <f t="shared" si="291"/>
        <v>42583.025231481486</v>
      </c>
      <c r="U3097" t="str">
        <f t="shared" si="292"/>
        <v>2016</v>
      </c>
      <c r="V3097" t="str">
        <f t="shared" si="293"/>
        <v>June</v>
      </c>
    </row>
    <row r="3098" spans="1:22" ht="60" x14ac:dyDescent="0.2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8032</v>
      </c>
      <c r="O3098">
        <f t="shared" si="288"/>
        <v>3.98</v>
      </c>
      <c r="P3098">
        <f t="shared" si="289"/>
        <v>56.79</v>
      </c>
      <c r="Q3098" t="s">
        <v>8317</v>
      </c>
      <c r="R3098" t="s">
        <v>8357</v>
      </c>
      <c r="S3098" s="11">
        <f t="shared" si="290"/>
        <v>42114.825532407413</v>
      </c>
      <c r="T3098" s="11">
        <f t="shared" si="291"/>
        <v>42144.825532407413</v>
      </c>
      <c r="U3098" t="str">
        <f t="shared" si="292"/>
        <v>2015</v>
      </c>
      <c r="V3098" t="str">
        <f t="shared" si="293"/>
        <v>April</v>
      </c>
    </row>
    <row r="3099" spans="1:22" ht="90" x14ac:dyDescent="0.2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8032</v>
      </c>
      <c r="O3099">
        <f t="shared" si="288"/>
        <v>17.149999999999999</v>
      </c>
      <c r="P3099">
        <f t="shared" si="289"/>
        <v>40.83</v>
      </c>
      <c r="Q3099" t="s">
        <v>8317</v>
      </c>
      <c r="R3099" t="s">
        <v>8357</v>
      </c>
      <c r="S3099" s="11">
        <f t="shared" si="290"/>
        <v>42629.503483796296</v>
      </c>
      <c r="T3099" s="11">
        <f t="shared" si="291"/>
        <v>42650.583333333328</v>
      </c>
      <c r="U3099" t="str">
        <f t="shared" si="292"/>
        <v>2016</v>
      </c>
      <c r="V3099" t="str">
        <f t="shared" si="293"/>
        <v>September</v>
      </c>
    </row>
    <row r="3100" spans="1:22" ht="75" x14ac:dyDescent="0.2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8032</v>
      </c>
      <c r="O3100">
        <f t="shared" si="288"/>
        <v>3.61</v>
      </c>
      <c r="P3100">
        <f t="shared" si="289"/>
        <v>65.11</v>
      </c>
      <c r="Q3100" t="s">
        <v>8317</v>
      </c>
      <c r="R3100" t="s">
        <v>8357</v>
      </c>
      <c r="S3100" s="11">
        <f t="shared" si="290"/>
        <v>42359.792233796295</v>
      </c>
      <c r="T3100" s="11">
        <f t="shared" si="291"/>
        <v>42408.01180555555</v>
      </c>
      <c r="U3100" t="str">
        <f t="shared" si="292"/>
        <v>2015</v>
      </c>
      <c r="V3100" t="str">
        <f t="shared" si="293"/>
        <v>December</v>
      </c>
    </row>
    <row r="3101" spans="1:22" ht="75" x14ac:dyDescent="0.2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8032</v>
      </c>
      <c r="O3101">
        <f t="shared" si="288"/>
        <v>13.9</v>
      </c>
      <c r="P3101">
        <f t="shared" si="289"/>
        <v>55.6</v>
      </c>
      <c r="Q3101" t="s">
        <v>8317</v>
      </c>
      <c r="R3101" t="s">
        <v>8357</v>
      </c>
      <c r="S3101" s="11">
        <f t="shared" si="290"/>
        <v>42382.189710648148</v>
      </c>
      <c r="T3101" s="11">
        <f t="shared" si="291"/>
        <v>42412.189710648148</v>
      </c>
      <c r="U3101" t="str">
        <f t="shared" si="292"/>
        <v>2016</v>
      </c>
      <c r="V3101" t="str">
        <f t="shared" si="293"/>
        <v>January</v>
      </c>
    </row>
    <row r="3102" spans="1:22" ht="75" x14ac:dyDescent="0.2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8032</v>
      </c>
      <c r="O3102">
        <f t="shared" si="288"/>
        <v>15.23</v>
      </c>
      <c r="P3102">
        <f t="shared" si="289"/>
        <v>140.54</v>
      </c>
      <c r="Q3102" t="s">
        <v>8317</v>
      </c>
      <c r="R3102" t="s">
        <v>8357</v>
      </c>
      <c r="S3102" s="11">
        <f t="shared" si="290"/>
        <v>41902.622395833336</v>
      </c>
      <c r="T3102" s="11">
        <f t="shared" si="291"/>
        <v>41932.622395833336</v>
      </c>
      <c r="U3102" t="str">
        <f t="shared" si="292"/>
        <v>2014</v>
      </c>
      <c r="V3102" t="str">
        <f t="shared" si="293"/>
        <v>September</v>
      </c>
    </row>
    <row r="3103" spans="1:22" ht="75" x14ac:dyDescent="0.2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8032</v>
      </c>
      <c r="O3103">
        <f t="shared" si="288"/>
        <v>12</v>
      </c>
      <c r="P3103">
        <f t="shared" si="289"/>
        <v>25</v>
      </c>
      <c r="Q3103" t="s">
        <v>8317</v>
      </c>
      <c r="R3103" t="s">
        <v>8357</v>
      </c>
      <c r="S3103" s="11">
        <f t="shared" si="290"/>
        <v>42171.383530092593</v>
      </c>
      <c r="T3103" s="11">
        <f t="shared" si="291"/>
        <v>42201.330555555556</v>
      </c>
      <c r="U3103" t="str">
        <f t="shared" si="292"/>
        <v>2015</v>
      </c>
      <c r="V3103" t="str">
        <f t="shared" si="293"/>
        <v>June</v>
      </c>
    </row>
    <row r="3104" spans="1:22" ht="75" x14ac:dyDescent="0.2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8032</v>
      </c>
      <c r="O3104">
        <f t="shared" si="288"/>
        <v>39.11</v>
      </c>
      <c r="P3104">
        <f t="shared" si="289"/>
        <v>69.53</v>
      </c>
      <c r="Q3104" t="s">
        <v>8317</v>
      </c>
      <c r="R3104" t="s">
        <v>8357</v>
      </c>
      <c r="S3104" s="11">
        <f t="shared" si="290"/>
        <v>42555.340486111112</v>
      </c>
      <c r="T3104" s="11">
        <f t="shared" si="291"/>
        <v>42605.340486111112</v>
      </c>
      <c r="U3104" t="str">
        <f t="shared" si="292"/>
        <v>2016</v>
      </c>
      <c r="V3104" t="str">
        <f t="shared" si="293"/>
        <v>July</v>
      </c>
    </row>
    <row r="3105" spans="1:22" ht="45" x14ac:dyDescent="0.2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8032</v>
      </c>
      <c r="O3105">
        <f t="shared" si="288"/>
        <v>0.27</v>
      </c>
      <c r="P3105">
        <f t="shared" si="289"/>
        <v>5.5</v>
      </c>
      <c r="Q3105" t="s">
        <v>8317</v>
      </c>
      <c r="R3105" t="s">
        <v>8357</v>
      </c>
      <c r="S3105" s="11">
        <f t="shared" si="290"/>
        <v>42107.156319444446</v>
      </c>
      <c r="T3105" s="11">
        <f t="shared" si="291"/>
        <v>42167.156319444446</v>
      </c>
      <c r="U3105" t="str">
        <f t="shared" si="292"/>
        <v>2015</v>
      </c>
      <c r="V3105" t="str">
        <f t="shared" si="293"/>
        <v>April</v>
      </c>
    </row>
    <row r="3106" spans="1:22" ht="60" x14ac:dyDescent="0.2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8032</v>
      </c>
      <c r="O3106">
        <f t="shared" si="288"/>
        <v>29.63</v>
      </c>
      <c r="P3106">
        <f t="shared" si="289"/>
        <v>237</v>
      </c>
      <c r="Q3106" t="s">
        <v>8317</v>
      </c>
      <c r="R3106" t="s">
        <v>8357</v>
      </c>
      <c r="S3106" s="11">
        <f t="shared" si="290"/>
        <v>42006.908692129626</v>
      </c>
      <c r="T3106" s="11">
        <f t="shared" si="291"/>
        <v>42038.083333333328</v>
      </c>
      <c r="U3106" t="str">
        <f t="shared" si="292"/>
        <v>2015</v>
      </c>
      <c r="V3106" t="str">
        <f t="shared" si="293"/>
        <v>January</v>
      </c>
    </row>
    <row r="3107" spans="1:22" ht="75" x14ac:dyDescent="0.2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8032</v>
      </c>
      <c r="O3107">
        <f t="shared" si="288"/>
        <v>42.36</v>
      </c>
      <c r="P3107">
        <f t="shared" si="289"/>
        <v>79.87</v>
      </c>
      <c r="Q3107" t="s">
        <v>8317</v>
      </c>
      <c r="R3107" t="s">
        <v>8357</v>
      </c>
      <c r="S3107" s="11">
        <f t="shared" si="290"/>
        <v>41876.718935185185</v>
      </c>
      <c r="T3107" s="11">
        <f t="shared" si="291"/>
        <v>41931.208333333336</v>
      </c>
      <c r="U3107" t="str">
        <f t="shared" si="292"/>
        <v>2014</v>
      </c>
      <c r="V3107" t="str">
        <f t="shared" si="293"/>
        <v>August</v>
      </c>
    </row>
    <row r="3108" spans="1:22" ht="90" x14ac:dyDescent="0.2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8032</v>
      </c>
      <c r="O3108">
        <f t="shared" si="288"/>
        <v>4.0999999999999996</v>
      </c>
      <c r="P3108">
        <f t="shared" si="289"/>
        <v>10.25</v>
      </c>
      <c r="Q3108" t="s">
        <v>8317</v>
      </c>
      <c r="R3108" t="s">
        <v>8357</v>
      </c>
      <c r="S3108" s="11">
        <f t="shared" si="290"/>
        <v>42241.429120370376</v>
      </c>
      <c r="T3108" s="11">
        <f t="shared" si="291"/>
        <v>42263.916666666672</v>
      </c>
      <c r="U3108" t="str">
        <f t="shared" si="292"/>
        <v>2015</v>
      </c>
      <c r="V3108" t="str">
        <f t="shared" si="293"/>
        <v>August</v>
      </c>
    </row>
    <row r="3109" spans="1:22" ht="75" x14ac:dyDescent="0.2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8032</v>
      </c>
      <c r="O3109">
        <f t="shared" si="288"/>
        <v>19.760000000000002</v>
      </c>
      <c r="P3109">
        <f t="shared" si="289"/>
        <v>272.58999999999997</v>
      </c>
      <c r="Q3109" t="s">
        <v>8317</v>
      </c>
      <c r="R3109" t="s">
        <v>8357</v>
      </c>
      <c r="S3109" s="11">
        <f t="shared" si="290"/>
        <v>42128.814247685179</v>
      </c>
      <c r="T3109" s="11">
        <f t="shared" si="291"/>
        <v>42135.814247685179</v>
      </c>
      <c r="U3109" t="str">
        <f t="shared" si="292"/>
        <v>2015</v>
      </c>
      <c r="V3109" t="str">
        <f t="shared" si="293"/>
        <v>May</v>
      </c>
    </row>
    <row r="3110" spans="1:22" ht="60" x14ac:dyDescent="0.2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8032</v>
      </c>
      <c r="O3110">
        <f t="shared" si="288"/>
        <v>0.05</v>
      </c>
      <c r="P3110">
        <f t="shared" si="289"/>
        <v>13</v>
      </c>
      <c r="Q3110" t="s">
        <v>8317</v>
      </c>
      <c r="R3110" t="s">
        <v>8357</v>
      </c>
      <c r="S3110" s="11">
        <f t="shared" si="290"/>
        <v>42062.680486111116</v>
      </c>
      <c r="T3110" s="11">
        <f t="shared" si="291"/>
        <v>42122.638819444444</v>
      </c>
      <c r="U3110" t="str">
        <f t="shared" si="292"/>
        <v>2015</v>
      </c>
      <c r="V3110" t="str">
        <f t="shared" si="293"/>
        <v>February</v>
      </c>
    </row>
    <row r="3111" spans="1:22" ht="75" x14ac:dyDescent="0.2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8032</v>
      </c>
      <c r="O3111">
        <f t="shared" si="288"/>
        <v>25.03</v>
      </c>
      <c r="P3111">
        <f t="shared" si="289"/>
        <v>58.18</v>
      </c>
      <c r="Q3111" t="s">
        <v>8317</v>
      </c>
      <c r="R3111" t="s">
        <v>8357</v>
      </c>
      <c r="S3111" s="11">
        <f t="shared" si="290"/>
        <v>41844.125115740739</v>
      </c>
      <c r="T3111" s="11">
        <f t="shared" si="291"/>
        <v>41879.125115740739</v>
      </c>
      <c r="U3111" t="str">
        <f t="shared" si="292"/>
        <v>2014</v>
      </c>
      <c r="V3111" t="str">
        <f t="shared" si="293"/>
        <v>July</v>
      </c>
    </row>
    <row r="3112" spans="1:22" ht="60" x14ac:dyDescent="0.2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8032</v>
      </c>
      <c r="O3112">
        <f t="shared" si="288"/>
        <v>0.04</v>
      </c>
      <c r="P3112">
        <f t="shared" si="289"/>
        <v>10</v>
      </c>
      <c r="Q3112" t="s">
        <v>8317</v>
      </c>
      <c r="R3112" t="s">
        <v>8357</v>
      </c>
      <c r="S3112" s="11">
        <f t="shared" si="290"/>
        <v>42745.031469907408</v>
      </c>
      <c r="T3112" s="11">
        <f t="shared" si="291"/>
        <v>42785.031469907408</v>
      </c>
      <c r="U3112" t="str">
        <f t="shared" si="292"/>
        <v>2017</v>
      </c>
      <c r="V3112" t="str">
        <f t="shared" si="293"/>
        <v>January</v>
      </c>
    </row>
    <row r="3113" spans="1:22" ht="60" x14ac:dyDescent="0.2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8032</v>
      </c>
      <c r="O3113">
        <f t="shared" si="288"/>
        <v>26.64</v>
      </c>
      <c r="P3113">
        <f t="shared" si="289"/>
        <v>70.11</v>
      </c>
      <c r="Q3113" t="s">
        <v>8317</v>
      </c>
      <c r="R3113" t="s">
        <v>8357</v>
      </c>
      <c r="S3113" s="11">
        <f t="shared" si="290"/>
        <v>41885.595138888886</v>
      </c>
      <c r="T3113" s="11">
        <f t="shared" si="291"/>
        <v>41916.595138888886</v>
      </c>
      <c r="U3113" t="str">
        <f t="shared" si="292"/>
        <v>2014</v>
      </c>
      <c r="V3113" t="str">
        <f t="shared" si="293"/>
        <v>September</v>
      </c>
    </row>
    <row r="3114" spans="1:22" ht="75" x14ac:dyDescent="0.2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8032</v>
      </c>
      <c r="O3114">
        <f t="shared" si="288"/>
        <v>4.74</v>
      </c>
      <c r="P3114">
        <f t="shared" si="289"/>
        <v>57.89</v>
      </c>
      <c r="Q3114" t="s">
        <v>8317</v>
      </c>
      <c r="R3114" t="s">
        <v>8357</v>
      </c>
      <c r="S3114" s="11">
        <f t="shared" si="290"/>
        <v>42615.121921296297</v>
      </c>
      <c r="T3114" s="11">
        <f t="shared" si="291"/>
        <v>42675.121921296297</v>
      </c>
      <c r="U3114" t="str">
        <f t="shared" si="292"/>
        <v>2016</v>
      </c>
      <c r="V3114" t="str">
        <f t="shared" si="293"/>
        <v>September</v>
      </c>
    </row>
    <row r="3115" spans="1:22" ht="75" x14ac:dyDescent="0.2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8032</v>
      </c>
      <c r="O3115">
        <f t="shared" si="288"/>
        <v>4.24</v>
      </c>
      <c r="P3115">
        <f t="shared" si="289"/>
        <v>125.27</v>
      </c>
      <c r="Q3115" t="s">
        <v>8317</v>
      </c>
      <c r="R3115" t="s">
        <v>8357</v>
      </c>
      <c r="S3115" s="11">
        <f t="shared" si="290"/>
        <v>42081.731273148151</v>
      </c>
      <c r="T3115" s="11">
        <f t="shared" si="291"/>
        <v>42111.731273148151</v>
      </c>
      <c r="U3115" t="str">
        <f t="shared" si="292"/>
        <v>2015</v>
      </c>
      <c r="V3115" t="str">
        <f t="shared" si="293"/>
        <v>March</v>
      </c>
    </row>
    <row r="3116" spans="1:22" ht="75" x14ac:dyDescent="0.2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8032</v>
      </c>
      <c r="O3116">
        <f t="shared" si="288"/>
        <v>0</v>
      </c>
      <c r="P3116">
        <f t="shared" si="289"/>
        <v>0</v>
      </c>
      <c r="Q3116" t="s">
        <v>8317</v>
      </c>
      <c r="R3116" t="s">
        <v>8357</v>
      </c>
      <c r="S3116" s="11">
        <f t="shared" si="290"/>
        <v>41843.632523148146</v>
      </c>
      <c r="T3116" s="11">
        <f t="shared" si="291"/>
        <v>41903.632523148146</v>
      </c>
      <c r="U3116" t="str">
        <f t="shared" si="292"/>
        <v>2014</v>
      </c>
      <c r="V3116" t="str">
        <f t="shared" si="293"/>
        <v>July</v>
      </c>
    </row>
    <row r="3117" spans="1:22" ht="75" x14ac:dyDescent="0.2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8032</v>
      </c>
      <c r="O3117">
        <f t="shared" si="288"/>
        <v>3</v>
      </c>
      <c r="P3117">
        <f t="shared" si="289"/>
        <v>300</v>
      </c>
      <c r="Q3117" t="s">
        <v>8317</v>
      </c>
      <c r="R3117" t="s">
        <v>8357</v>
      </c>
      <c r="S3117" s="11">
        <f t="shared" si="290"/>
        <v>42496.447071759263</v>
      </c>
      <c r="T3117" s="11">
        <f t="shared" si="291"/>
        <v>42526.447071759263</v>
      </c>
      <c r="U3117" t="str">
        <f t="shared" si="292"/>
        <v>2016</v>
      </c>
      <c r="V3117" t="str">
        <f t="shared" si="293"/>
        <v>May</v>
      </c>
    </row>
    <row r="3118" spans="1:22" ht="60" x14ac:dyDescent="0.2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8032</v>
      </c>
      <c r="O3118">
        <f t="shared" si="288"/>
        <v>57.33</v>
      </c>
      <c r="P3118">
        <f t="shared" si="289"/>
        <v>43</v>
      </c>
      <c r="Q3118" t="s">
        <v>8317</v>
      </c>
      <c r="R3118" t="s">
        <v>8357</v>
      </c>
      <c r="S3118" s="11">
        <f t="shared" si="290"/>
        <v>42081.515335648146</v>
      </c>
      <c r="T3118" s="11">
        <f t="shared" si="291"/>
        <v>42095.515335648146</v>
      </c>
      <c r="U3118" t="str">
        <f t="shared" si="292"/>
        <v>2015</v>
      </c>
      <c r="V3118" t="str">
        <f t="shared" si="293"/>
        <v>March</v>
      </c>
    </row>
    <row r="3119" spans="1:22" ht="60" x14ac:dyDescent="0.2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8032</v>
      </c>
      <c r="O3119">
        <f t="shared" si="288"/>
        <v>0.1</v>
      </c>
      <c r="P3119">
        <f t="shared" si="289"/>
        <v>1</v>
      </c>
      <c r="Q3119" t="s">
        <v>8317</v>
      </c>
      <c r="R3119" t="s">
        <v>8357</v>
      </c>
      <c r="S3119" s="11">
        <f t="shared" si="290"/>
        <v>42509.374537037031</v>
      </c>
      <c r="T3119" s="11">
        <f t="shared" si="291"/>
        <v>42517.55</v>
      </c>
      <c r="U3119" t="str">
        <f t="shared" si="292"/>
        <v>2016</v>
      </c>
      <c r="V3119" t="str">
        <f t="shared" si="293"/>
        <v>May</v>
      </c>
    </row>
    <row r="3120" spans="1:22" ht="75" x14ac:dyDescent="0.2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8032</v>
      </c>
      <c r="O3120">
        <f t="shared" si="288"/>
        <v>0.31</v>
      </c>
      <c r="P3120">
        <f t="shared" si="289"/>
        <v>775</v>
      </c>
      <c r="Q3120" t="s">
        <v>8317</v>
      </c>
      <c r="R3120" t="s">
        <v>8357</v>
      </c>
      <c r="S3120" s="11">
        <f t="shared" si="290"/>
        <v>42534.649571759262</v>
      </c>
      <c r="T3120" s="11">
        <f t="shared" si="291"/>
        <v>42553.649571759262</v>
      </c>
      <c r="U3120" t="str">
        <f t="shared" si="292"/>
        <v>2016</v>
      </c>
      <c r="V3120" t="str">
        <f t="shared" si="293"/>
        <v>June</v>
      </c>
    </row>
    <row r="3121" spans="1:22" ht="75" x14ac:dyDescent="0.2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8032</v>
      </c>
      <c r="O3121">
        <f t="shared" si="288"/>
        <v>0.05</v>
      </c>
      <c r="P3121">
        <f t="shared" si="289"/>
        <v>5</v>
      </c>
      <c r="Q3121" t="s">
        <v>8317</v>
      </c>
      <c r="R3121" t="s">
        <v>8357</v>
      </c>
      <c r="S3121" s="11">
        <f t="shared" si="290"/>
        <v>42060.04550925926</v>
      </c>
      <c r="T3121" s="11">
        <f t="shared" si="291"/>
        <v>42090.003842592589</v>
      </c>
      <c r="U3121" t="str">
        <f t="shared" si="292"/>
        <v>2015</v>
      </c>
      <c r="V3121" t="str">
        <f t="shared" si="293"/>
        <v>February</v>
      </c>
    </row>
    <row r="3122" spans="1:22" ht="60" x14ac:dyDescent="0.2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8032</v>
      </c>
      <c r="O3122">
        <f t="shared" si="288"/>
        <v>0.01</v>
      </c>
      <c r="P3122">
        <f t="shared" si="289"/>
        <v>12.8</v>
      </c>
      <c r="Q3122" t="s">
        <v>8317</v>
      </c>
      <c r="R3122" t="s">
        <v>8357</v>
      </c>
      <c r="S3122" s="11">
        <f t="shared" si="290"/>
        <v>42435.942083333335</v>
      </c>
      <c r="T3122" s="11">
        <f t="shared" si="291"/>
        <v>42495.900416666671</v>
      </c>
      <c r="U3122" t="str">
        <f t="shared" si="292"/>
        <v>2016</v>
      </c>
      <c r="V3122" t="str">
        <f t="shared" si="293"/>
        <v>March</v>
      </c>
    </row>
    <row r="3123" spans="1:22" ht="60" x14ac:dyDescent="0.2">
      <c r="A3123">
        <v>3121</v>
      </c>
      <c r="B3123" s="3" t="s">
        <v>8283</v>
      </c>
      <c r="C3123" s="3" t="s">
        <v>6961</v>
      </c>
      <c r="D3123">
        <v>1500</v>
      </c>
      <c r="E3123">
        <v>10</v>
      </c>
      <c r="F3123" t="s">
        <v>8036</v>
      </c>
      <c r="G3123" t="s">
        <v>7958</v>
      </c>
      <c r="H3123" t="s">
        <v>7980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8032</v>
      </c>
      <c r="O3123">
        <f t="shared" si="288"/>
        <v>0.67</v>
      </c>
      <c r="P3123">
        <f t="shared" si="289"/>
        <v>10</v>
      </c>
      <c r="Q3123" t="s">
        <v>8317</v>
      </c>
      <c r="R3123" t="s">
        <v>8357</v>
      </c>
      <c r="S3123" s="11">
        <f t="shared" si="290"/>
        <v>41848.679803240739</v>
      </c>
      <c r="T3123" s="11">
        <f t="shared" si="291"/>
        <v>41908.679803240739</v>
      </c>
      <c r="U3123" t="str">
        <f t="shared" si="292"/>
        <v>2014</v>
      </c>
      <c r="V3123" t="str">
        <f t="shared" si="293"/>
        <v>July</v>
      </c>
    </row>
    <row r="3124" spans="1:22" ht="30" x14ac:dyDescent="0.2">
      <c r="A3124">
        <v>3122</v>
      </c>
      <c r="B3124" s="3" t="s">
        <v>8284</v>
      </c>
      <c r="C3124" s="3" t="s">
        <v>6962</v>
      </c>
      <c r="D3124">
        <v>199</v>
      </c>
      <c r="E3124">
        <v>116</v>
      </c>
      <c r="F3124" t="s">
        <v>8036</v>
      </c>
      <c r="G3124" t="s">
        <v>7953</v>
      </c>
      <c r="H3124" t="s">
        <v>7975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8032</v>
      </c>
      <c r="O3124">
        <f t="shared" si="288"/>
        <v>58.29</v>
      </c>
      <c r="P3124">
        <f t="shared" si="289"/>
        <v>58</v>
      </c>
      <c r="Q3124" t="s">
        <v>8317</v>
      </c>
      <c r="R3124" t="s">
        <v>8357</v>
      </c>
      <c r="S3124" s="11">
        <f t="shared" si="290"/>
        <v>42678.932083333333</v>
      </c>
      <c r="T3124" s="11">
        <f t="shared" si="291"/>
        <v>42683.973750000005</v>
      </c>
      <c r="U3124" t="str">
        <f t="shared" si="292"/>
        <v>2016</v>
      </c>
      <c r="V3124" t="str">
        <f t="shared" si="293"/>
        <v>November</v>
      </c>
    </row>
    <row r="3125" spans="1:22" ht="75" x14ac:dyDescent="0.2">
      <c r="A3125">
        <v>3123</v>
      </c>
      <c r="B3125" s="3" t="s">
        <v>8285</v>
      </c>
      <c r="C3125" s="3" t="s">
        <v>6963</v>
      </c>
      <c r="D3125">
        <v>125000</v>
      </c>
      <c r="E3125">
        <v>85192</v>
      </c>
      <c r="F3125" t="s">
        <v>8036</v>
      </c>
      <c r="G3125" t="s">
        <v>7953</v>
      </c>
      <c r="H3125" t="s">
        <v>7975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8032</v>
      </c>
      <c r="O3125">
        <f t="shared" si="288"/>
        <v>68.150000000000006</v>
      </c>
      <c r="P3125">
        <f t="shared" si="289"/>
        <v>244.8</v>
      </c>
      <c r="Q3125" t="s">
        <v>8317</v>
      </c>
      <c r="R3125" t="s">
        <v>8357</v>
      </c>
      <c r="S3125" s="11">
        <f t="shared" si="290"/>
        <v>42530.993032407408</v>
      </c>
      <c r="T3125" s="11">
        <f t="shared" si="291"/>
        <v>42560.993032407408</v>
      </c>
      <c r="U3125" t="str">
        <f t="shared" si="292"/>
        <v>2016</v>
      </c>
      <c r="V3125" t="str">
        <f t="shared" si="293"/>
        <v>June</v>
      </c>
    </row>
    <row r="3126" spans="1:22" ht="60" x14ac:dyDescent="0.2">
      <c r="A3126">
        <v>3124</v>
      </c>
      <c r="B3126" s="3" t="s">
        <v>8286</v>
      </c>
      <c r="C3126" s="3" t="s">
        <v>6964</v>
      </c>
      <c r="D3126">
        <v>800000</v>
      </c>
      <c r="E3126">
        <v>26</v>
      </c>
      <c r="F3126" t="s">
        <v>8036</v>
      </c>
      <c r="G3126" t="s">
        <v>7953</v>
      </c>
      <c r="H3126" t="s">
        <v>7975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8032</v>
      </c>
      <c r="O3126">
        <f t="shared" si="288"/>
        <v>0</v>
      </c>
      <c r="P3126">
        <f t="shared" si="289"/>
        <v>6.5</v>
      </c>
      <c r="Q3126" t="s">
        <v>8317</v>
      </c>
      <c r="R3126" t="s">
        <v>8357</v>
      </c>
      <c r="S3126" s="11">
        <f t="shared" si="290"/>
        <v>41977.780104166668</v>
      </c>
      <c r="T3126" s="11">
        <f t="shared" si="291"/>
        <v>42037.780104166668</v>
      </c>
      <c r="U3126" t="str">
        <f t="shared" si="292"/>
        <v>2014</v>
      </c>
      <c r="V3126" t="str">
        <f t="shared" si="293"/>
        <v>December</v>
      </c>
    </row>
    <row r="3127" spans="1:22" x14ac:dyDescent="0.2">
      <c r="A3127">
        <v>3125</v>
      </c>
      <c r="B3127" s="3" t="s">
        <v>8287</v>
      </c>
      <c r="C3127" s="3" t="s">
        <v>6965</v>
      </c>
      <c r="D3127">
        <v>1500000</v>
      </c>
      <c r="E3127">
        <v>0</v>
      </c>
      <c r="F3127" t="s">
        <v>8036</v>
      </c>
      <c r="G3127" t="s">
        <v>7953</v>
      </c>
      <c r="H3127" t="s">
        <v>7975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8032</v>
      </c>
      <c r="O3127">
        <f t="shared" si="288"/>
        <v>0</v>
      </c>
      <c r="P3127">
        <f t="shared" si="289"/>
        <v>0</v>
      </c>
      <c r="Q3127" t="s">
        <v>8317</v>
      </c>
      <c r="R3127" t="s">
        <v>8357</v>
      </c>
      <c r="S3127" s="11">
        <f t="shared" si="290"/>
        <v>42346.20685185185</v>
      </c>
      <c r="T3127" s="11">
        <f t="shared" si="291"/>
        <v>42376.20685185185</v>
      </c>
      <c r="U3127" t="str">
        <f t="shared" si="292"/>
        <v>2015</v>
      </c>
      <c r="V3127" t="str">
        <f t="shared" si="293"/>
        <v>December</v>
      </c>
    </row>
    <row r="3128" spans="1:22" ht="90" x14ac:dyDescent="0.2">
      <c r="A3128">
        <v>3126</v>
      </c>
      <c r="B3128" s="3" t="s">
        <v>8288</v>
      </c>
      <c r="C3128" s="3" t="s">
        <v>6966</v>
      </c>
      <c r="D3128">
        <v>25000</v>
      </c>
      <c r="E3128">
        <v>1040</v>
      </c>
      <c r="F3128" t="s">
        <v>8036</v>
      </c>
      <c r="G3128" t="s">
        <v>7953</v>
      </c>
      <c r="H3128" t="s">
        <v>7975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8032</v>
      </c>
      <c r="O3128">
        <f t="shared" si="288"/>
        <v>4.16</v>
      </c>
      <c r="P3128">
        <f t="shared" si="289"/>
        <v>61.18</v>
      </c>
      <c r="Q3128" t="s">
        <v>8317</v>
      </c>
      <c r="R3128" t="s">
        <v>8357</v>
      </c>
      <c r="S3128" s="11">
        <f t="shared" si="290"/>
        <v>42427.01807870371</v>
      </c>
      <c r="T3128" s="11">
        <f t="shared" si="291"/>
        <v>42456.976412037038</v>
      </c>
      <c r="U3128" t="str">
        <f t="shared" si="292"/>
        <v>2016</v>
      </c>
      <c r="V3128" t="str">
        <f t="shared" si="293"/>
        <v>February</v>
      </c>
    </row>
    <row r="3129" spans="1:22" ht="75" x14ac:dyDescent="0.2">
      <c r="A3129">
        <v>3127</v>
      </c>
      <c r="B3129" s="3" t="s">
        <v>8289</v>
      </c>
      <c r="C3129" s="3" t="s">
        <v>6967</v>
      </c>
      <c r="D3129">
        <v>100000</v>
      </c>
      <c r="E3129">
        <v>0</v>
      </c>
      <c r="F3129" t="s">
        <v>8036</v>
      </c>
      <c r="G3129" t="s">
        <v>7953</v>
      </c>
      <c r="H3129" t="s">
        <v>7975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8032</v>
      </c>
      <c r="O3129">
        <f t="shared" si="288"/>
        <v>0</v>
      </c>
      <c r="P3129">
        <f t="shared" si="289"/>
        <v>0</v>
      </c>
      <c r="Q3129" t="s">
        <v>8317</v>
      </c>
      <c r="R3129" t="s">
        <v>8357</v>
      </c>
      <c r="S3129" s="11">
        <f t="shared" si="290"/>
        <v>42034.856817129628</v>
      </c>
      <c r="T3129" s="11">
        <f t="shared" si="291"/>
        <v>42064.856817129628</v>
      </c>
      <c r="U3129" t="str">
        <f t="shared" si="292"/>
        <v>2015</v>
      </c>
      <c r="V3129" t="str">
        <f t="shared" si="293"/>
        <v>January</v>
      </c>
    </row>
    <row r="3130" spans="1:22" ht="75" x14ac:dyDescent="0.2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8000</v>
      </c>
      <c r="O3130">
        <f t="shared" si="288"/>
        <v>108.61</v>
      </c>
      <c r="P3130">
        <f t="shared" si="289"/>
        <v>139.24</v>
      </c>
      <c r="Q3130" t="s">
        <v>8317</v>
      </c>
      <c r="R3130" t="s">
        <v>8318</v>
      </c>
      <c r="S3130" s="11">
        <f t="shared" si="290"/>
        <v>42780.825706018513</v>
      </c>
      <c r="T3130" s="11">
        <f t="shared" si="291"/>
        <v>42810.784039351856</v>
      </c>
      <c r="U3130" t="str">
        <f t="shared" si="292"/>
        <v>2017</v>
      </c>
      <c r="V3130" t="str">
        <f t="shared" si="293"/>
        <v>February</v>
      </c>
    </row>
    <row r="3131" spans="1:22" ht="75" x14ac:dyDescent="0.2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8000</v>
      </c>
      <c r="O3131">
        <f t="shared" si="288"/>
        <v>0.8</v>
      </c>
      <c r="P3131">
        <f t="shared" si="289"/>
        <v>10</v>
      </c>
      <c r="Q3131" t="s">
        <v>8317</v>
      </c>
      <c r="R3131" t="s">
        <v>8318</v>
      </c>
      <c r="S3131" s="11">
        <f t="shared" si="290"/>
        <v>42803.842812499999</v>
      </c>
      <c r="T3131" s="11">
        <f t="shared" si="291"/>
        <v>42843.801145833335</v>
      </c>
      <c r="U3131" t="str">
        <f t="shared" si="292"/>
        <v>2017</v>
      </c>
      <c r="V3131" t="str">
        <f t="shared" si="293"/>
        <v>March</v>
      </c>
    </row>
    <row r="3132" spans="1:22" ht="60" x14ac:dyDescent="0.2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8000</v>
      </c>
      <c r="O3132">
        <f t="shared" si="288"/>
        <v>3.75</v>
      </c>
      <c r="P3132">
        <f t="shared" si="289"/>
        <v>93.75</v>
      </c>
      <c r="Q3132" t="s">
        <v>8317</v>
      </c>
      <c r="R3132" t="s">
        <v>8318</v>
      </c>
      <c r="S3132" s="11">
        <f t="shared" si="290"/>
        <v>42808.640231481477</v>
      </c>
      <c r="T3132" s="11">
        <f t="shared" si="291"/>
        <v>42839.207638888889</v>
      </c>
      <c r="U3132" t="str">
        <f t="shared" si="292"/>
        <v>2017</v>
      </c>
      <c r="V3132" t="str">
        <f t="shared" si="293"/>
        <v>March</v>
      </c>
    </row>
    <row r="3133" spans="1:22" ht="30" x14ac:dyDescent="0.2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8000</v>
      </c>
      <c r="O3133">
        <f t="shared" si="288"/>
        <v>15.73</v>
      </c>
      <c r="P3133">
        <f t="shared" si="289"/>
        <v>53.75</v>
      </c>
      <c r="Q3133" t="s">
        <v>8317</v>
      </c>
      <c r="R3133" t="s">
        <v>8318</v>
      </c>
      <c r="S3133" s="11">
        <f t="shared" si="290"/>
        <v>42803.579224537039</v>
      </c>
      <c r="T3133" s="11">
        <f t="shared" si="291"/>
        <v>42833.537557870368</v>
      </c>
      <c r="U3133" t="str">
        <f t="shared" si="292"/>
        <v>2017</v>
      </c>
      <c r="V3133" t="str">
        <f t="shared" si="293"/>
        <v>March</v>
      </c>
    </row>
    <row r="3134" spans="1:22" ht="45" x14ac:dyDescent="0.2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8000</v>
      </c>
      <c r="O3134">
        <f t="shared" si="288"/>
        <v>0.03</v>
      </c>
      <c r="P3134">
        <f t="shared" si="289"/>
        <v>10</v>
      </c>
      <c r="Q3134" t="s">
        <v>8317</v>
      </c>
      <c r="R3134" t="s">
        <v>8318</v>
      </c>
      <c r="S3134" s="11">
        <f t="shared" si="290"/>
        <v>42786.350231481483</v>
      </c>
      <c r="T3134" s="11">
        <f t="shared" si="291"/>
        <v>42846.308564814812</v>
      </c>
      <c r="U3134" t="str">
        <f t="shared" si="292"/>
        <v>2017</v>
      </c>
      <c r="V3134" t="str">
        <f t="shared" si="293"/>
        <v>February</v>
      </c>
    </row>
    <row r="3135" spans="1:22" ht="75" x14ac:dyDescent="0.2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8000</v>
      </c>
      <c r="O3135">
        <f t="shared" si="288"/>
        <v>108</v>
      </c>
      <c r="P3135">
        <f t="shared" si="289"/>
        <v>33.75</v>
      </c>
      <c r="Q3135" t="s">
        <v>8317</v>
      </c>
      <c r="R3135" t="s">
        <v>8318</v>
      </c>
      <c r="S3135" s="11">
        <f t="shared" si="290"/>
        <v>42788.565208333333</v>
      </c>
      <c r="T3135" s="11">
        <f t="shared" si="291"/>
        <v>42818.523541666669</v>
      </c>
      <c r="U3135" t="str">
        <f t="shared" si="292"/>
        <v>2017</v>
      </c>
      <c r="V3135" t="str">
        <f t="shared" si="293"/>
        <v>February</v>
      </c>
    </row>
    <row r="3136" spans="1:22" ht="75" x14ac:dyDescent="0.2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8000</v>
      </c>
      <c r="O3136">
        <f t="shared" si="288"/>
        <v>22.5</v>
      </c>
      <c r="P3136">
        <f t="shared" si="289"/>
        <v>18.75</v>
      </c>
      <c r="Q3136" t="s">
        <v>8317</v>
      </c>
      <c r="R3136" t="s">
        <v>8318</v>
      </c>
      <c r="S3136" s="11">
        <f t="shared" si="290"/>
        <v>42800.720127314817</v>
      </c>
      <c r="T3136" s="11">
        <f t="shared" si="291"/>
        <v>42821.678460648152</v>
      </c>
      <c r="U3136" t="str">
        <f t="shared" si="292"/>
        <v>2017</v>
      </c>
      <c r="V3136" t="str">
        <f t="shared" si="293"/>
        <v>March</v>
      </c>
    </row>
    <row r="3137" spans="1:22" ht="75" x14ac:dyDescent="0.2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8000</v>
      </c>
      <c r="O3137">
        <f t="shared" si="288"/>
        <v>20.85</v>
      </c>
      <c r="P3137">
        <f t="shared" si="289"/>
        <v>23.14</v>
      </c>
      <c r="Q3137" t="s">
        <v>8317</v>
      </c>
      <c r="R3137" t="s">
        <v>8318</v>
      </c>
      <c r="S3137" s="11">
        <f t="shared" si="290"/>
        <v>42807.151863425926</v>
      </c>
      <c r="T3137" s="11">
        <f t="shared" si="291"/>
        <v>42829.151863425926</v>
      </c>
      <c r="U3137" t="str">
        <f t="shared" si="292"/>
        <v>2017</v>
      </c>
      <c r="V3137" t="str">
        <f t="shared" si="293"/>
        <v>March</v>
      </c>
    </row>
    <row r="3138" spans="1:22" ht="75" x14ac:dyDescent="0.2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8000</v>
      </c>
      <c r="O3138">
        <f t="shared" si="288"/>
        <v>127.8</v>
      </c>
      <c r="P3138">
        <f t="shared" si="289"/>
        <v>29.05</v>
      </c>
      <c r="Q3138" t="s">
        <v>8317</v>
      </c>
      <c r="R3138" t="s">
        <v>8318</v>
      </c>
      <c r="S3138" s="11">
        <f t="shared" si="290"/>
        <v>42789.462430555555</v>
      </c>
      <c r="T3138" s="11">
        <f t="shared" si="291"/>
        <v>42825.957638888889</v>
      </c>
      <c r="U3138" t="str">
        <f t="shared" si="292"/>
        <v>2017</v>
      </c>
      <c r="V3138" t="str">
        <f t="shared" si="293"/>
        <v>February</v>
      </c>
    </row>
    <row r="3139" spans="1:22" ht="75" x14ac:dyDescent="0.2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8000</v>
      </c>
      <c r="O3139">
        <f t="shared" ref="O3139:O3202" si="294">ROUND((E3139/D3139)*100,2)</f>
        <v>3.33</v>
      </c>
      <c r="P3139">
        <f t="shared" ref="P3139:P3202" si="295">IF(L3139&gt;0,ROUND(E3139/L3139,2),0)</f>
        <v>50</v>
      </c>
      <c r="Q3139" t="s">
        <v>8317</v>
      </c>
      <c r="R3139" t="s">
        <v>8318</v>
      </c>
      <c r="S3139" s="11">
        <f t="shared" ref="S3139:S3202" si="296">(((J3139/60)/60)/24)+DATE(1970,1,1)</f>
        <v>42807.885057870371</v>
      </c>
      <c r="T3139" s="11">
        <f t="shared" ref="T3139:T3202" si="297">(((I3139/60)/60)/24)+DATE(1970,1,1)</f>
        <v>42858.8</v>
      </c>
      <c r="U3139" t="str">
        <f t="shared" ref="U3139:U3202" si="298">TEXT(S3139,"yyyy")</f>
        <v>2017</v>
      </c>
      <c r="V3139" t="str">
        <f t="shared" ref="V3139:V3202" si="299">TEXT(S3139,"mmmm")</f>
        <v>March</v>
      </c>
    </row>
    <row r="3140" spans="1:22" ht="90" x14ac:dyDescent="0.2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8000</v>
      </c>
      <c r="O3140">
        <f t="shared" si="294"/>
        <v>0</v>
      </c>
      <c r="P3140">
        <f t="shared" si="295"/>
        <v>0</v>
      </c>
      <c r="Q3140" t="s">
        <v>8317</v>
      </c>
      <c r="R3140" t="s">
        <v>8318</v>
      </c>
      <c r="S3140" s="11">
        <f t="shared" si="296"/>
        <v>42809.645914351851</v>
      </c>
      <c r="T3140" s="11">
        <f t="shared" si="297"/>
        <v>42828.645914351851</v>
      </c>
      <c r="U3140" t="str">
        <f t="shared" si="298"/>
        <v>2017</v>
      </c>
      <c r="V3140" t="str">
        <f t="shared" si="299"/>
        <v>March</v>
      </c>
    </row>
    <row r="3141" spans="1:22" ht="75" x14ac:dyDescent="0.2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8000</v>
      </c>
      <c r="O3141">
        <f t="shared" si="294"/>
        <v>5.4</v>
      </c>
      <c r="P3141">
        <f t="shared" si="295"/>
        <v>450</v>
      </c>
      <c r="Q3141" t="s">
        <v>8317</v>
      </c>
      <c r="R3141" t="s">
        <v>8318</v>
      </c>
      <c r="S3141" s="11">
        <f t="shared" si="296"/>
        <v>42785.270370370374</v>
      </c>
      <c r="T3141" s="11">
        <f t="shared" si="297"/>
        <v>42819.189583333333</v>
      </c>
      <c r="U3141" t="str">
        <f t="shared" si="298"/>
        <v>2017</v>
      </c>
      <c r="V3141" t="str">
        <f t="shared" si="299"/>
        <v>February</v>
      </c>
    </row>
    <row r="3142" spans="1:22" ht="75" x14ac:dyDescent="0.2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8000</v>
      </c>
      <c r="O3142">
        <f t="shared" si="294"/>
        <v>0.96</v>
      </c>
      <c r="P3142">
        <f t="shared" si="295"/>
        <v>24</v>
      </c>
      <c r="Q3142" t="s">
        <v>8317</v>
      </c>
      <c r="R3142" t="s">
        <v>8318</v>
      </c>
      <c r="S3142" s="11">
        <f t="shared" si="296"/>
        <v>42802.718784722223</v>
      </c>
      <c r="T3142" s="11">
        <f t="shared" si="297"/>
        <v>42832.677118055552</v>
      </c>
      <c r="U3142" t="str">
        <f t="shared" si="298"/>
        <v>2017</v>
      </c>
      <c r="V3142" t="str">
        <f t="shared" si="299"/>
        <v>March</v>
      </c>
    </row>
    <row r="3143" spans="1:22" ht="75" x14ac:dyDescent="0.2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8000</v>
      </c>
      <c r="O3143">
        <f t="shared" si="294"/>
        <v>51.6</v>
      </c>
      <c r="P3143">
        <f t="shared" si="295"/>
        <v>32.25</v>
      </c>
      <c r="Q3143" t="s">
        <v>8317</v>
      </c>
      <c r="R3143" t="s">
        <v>8318</v>
      </c>
      <c r="S3143" s="11">
        <f t="shared" si="296"/>
        <v>42800.753333333334</v>
      </c>
      <c r="T3143" s="11">
        <f t="shared" si="297"/>
        <v>42841.833333333328</v>
      </c>
      <c r="U3143" t="str">
        <f t="shared" si="298"/>
        <v>2017</v>
      </c>
      <c r="V3143" t="str">
        <f t="shared" si="299"/>
        <v>March</v>
      </c>
    </row>
    <row r="3144" spans="1:22" ht="60" x14ac:dyDescent="0.2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8000</v>
      </c>
      <c r="O3144">
        <f t="shared" si="294"/>
        <v>1.64</v>
      </c>
      <c r="P3144">
        <f t="shared" si="295"/>
        <v>15</v>
      </c>
      <c r="Q3144" t="s">
        <v>8317</v>
      </c>
      <c r="R3144" t="s">
        <v>8318</v>
      </c>
      <c r="S3144" s="11">
        <f t="shared" si="296"/>
        <v>42783.513182870374</v>
      </c>
      <c r="T3144" s="11">
        <f t="shared" si="297"/>
        <v>42813.471516203703</v>
      </c>
      <c r="U3144" t="str">
        <f t="shared" si="298"/>
        <v>2017</v>
      </c>
      <c r="V3144" t="str">
        <f t="shared" si="299"/>
        <v>February</v>
      </c>
    </row>
    <row r="3145" spans="1:22" ht="90" x14ac:dyDescent="0.2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8000</v>
      </c>
      <c r="O3145">
        <f t="shared" si="294"/>
        <v>0</v>
      </c>
      <c r="P3145">
        <f t="shared" si="295"/>
        <v>0</v>
      </c>
      <c r="Q3145" t="s">
        <v>8317</v>
      </c>
      <c r="R3145" t="s">
        <v>8318</v>
      </c>
      <c r="S3145" s="11">
        <f t="shared" si="296"/>
        <v>42808.358287037037</v>
      </c>
      <c r="T3145" s="11">
        <f t="shared" si="297"/>
        <v>42834.358287037037</v>
      </c>
      <c r="U3145" t="str">
        <f t="shared" si="298"/>
        <v>2017</v>
      </c>
      <c r="V3145" t="str">
        <f t="shared" si="299"/>
        <v>March</v>
      </c>
    </row>
    <row r="3146" spans="1:22" ht="75" x14ac:dyDescent="0.2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8000</v>
      </c>
      <c r="O3146">
        <f t="shared" si="294"/>
        <v>75.400000000000006</v>
      </c>
      <c r="P3146">
        <f t="shared" si="295"/>
        <v>251.33</v>
      </c>
      <c r="Q3146" t="s">
        <v>8317</v>
      </c>
      <c r="R3146" t="s">
        <v>8318</v>
      </c>
      <c r="S3146" s="11">
        <f t="shared" si="296"/>
        <v>42796.538275462968</v>
      </c>
      <c r="T3146" s="11">
        <f t="shared" si="297"/>
        <v>42813.25</v>
      </c>
      <c r="U3146" t="str">
        <f t="shared" si="298"/>
        <v>2017</v>
      </c>
      <c r="V3146" t="str">
        <f t="shared" si="299"/>
        <v>March</v>
      </c>
    </row>
    <row r="3147" spans="1:22" ht="60" x14ac:dyDescent="0.2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8000</v>
      </c>
      <c r="O3147">
        <f t="shared" si="294"/>
        <v>0</v>
      </c>
      <c r="P3147">
        <f t="shared" si="295"/>
        <v>0</v>
      </c>
      <c r="Q3147" t="s">
        <v>8317</v>
      </c>
      <c r="R3147" t="s">
        <v>8318</v>
      </c>
      <c r="S3147" s="11">
        <f t="shared" si="296"/>
        <v>42762.040902777779</v>
      </c>
      <c r="T3147" s="11">
        <f t="shared" si="297"/>
        <v>42821.999236111107</v>
      </c>
      <c r="U3147" t="str">
        <f t="shared" si="298"/>
        <v>2017</v>
      </c>
      <c r="V3147" t="str">
        <f t="shared" si="299"/>
        <v>January</v>
      </c>
    </row>
    <row r="3148" spans="1:22" ht="60" x14ac:dyDescent="0.2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8000</v>
      </c>
      <c r="O3148">
        <f t="shared" si="294"/>
        <v>10.5</v>
      </c>
      <c r="P3148">
        <f t="shared" si="295"/>
        <v>437.5</v>
      </c>
      <c r="Q3148" t="s">
        <v>8317</v>
      </c>
      <c r="R3148" t="s">
        <v>8318</v>
      </c>
      <c r="S3148" s="11">
        <f t="shared" si="296"/>
        <v>42796.682476851856</v>
      </c>
      <c r="T3148" s="11">
        <f t="shared" si="297"/>
        <v>42841.640810185185</v>
      </c>
      <c r="U3148" t="str">
        <f t="shared" si="298"/>
        <v>2017</v>
      </c>
      <c r="V3148" t="str">
        <f t="shared" si="299"/>
        <v>March</v>
      </c>
    </row>
    <row r="3149" spans="1:22" ht="75" x14ac:dyDescent="0.2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8000</v>
      </c>
      <c r="O3149">
        <f t="shared" si="294"/>
        <v>117.53</v>
      </c>
      <c r="P3149">
        <f t="shared" si="295"/>
        <v>110.35</v>
      </c>
      <c r="Q3149" t="s">
        <v>8317</v>
      </c>
      <c r="R3149" t="s">
        <v>8318</v>
      </c>
      <c r="S3149" s="11">
        <f t="shared" si="296"/>
        <v>41909.969386574077</v>
      </c>
      <c r="T3149" s="11">
        <f t="shared" si="297"/>
        <v>41950.011053240742</v>
      </c>
      <c r="U3149" t="str">
        <f t="shared" si="298"/>
        <v>2014</v>
      </c>
      <c r="V3149" t="str">
        <f t="shared" si="299"/>
        <v>September</v>
      </c>
    </row>
    <row r="3150" spans="1:22" ht="60" x14ac:dyDescent="0.2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8000</v>
      </c>
      <c r="O3150">
        <f t="shared" si="294"/>
        <v>131.16999999999999</v>
      </c>
      <c r="P3150">
        <f t="shared" si="295"/>
        <v>41.42</v>
      </c>
      <c r="Q3150" t="s">
        <v>8317</v>
      </c>
      <c r="R3150" t="s">
        <v>8318</v>
      </c>
      <c r="S3150" s="11">
        <f t="shared" si="296"/>
        <v>41891.665324074071</v>
      </c>
      <c r="T3150" s="11">
        <f t="shared" si="297"/>
        <v>41913.166666666664</v>
      </c>
      <c r="U3150" t="str">
        <f t="shared" si="298"/>
        <v>2014</v>
      </c>
      <c r="V3150" t="str">
        <f t="shared" si="299"/>
        <v>September</v>
      </c>
    </row>
    <row r="3151" spans="1:22" ht="75" x14ac:dyDescent="0.2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8000</v>
      </c>
      <c r="O3151">
        <f t="shared" si="294"/>
        <v>104</v>
      </c>
      <c r="P3151">
        <f t="shared" si="295"/>
        <v>52</v>
      </c>
      <c r="Q3151" t="s">
        <v>8317</v>
      </c>
      <c r="R3151" t="s">
        <v>8318</v>
      </c>
      <c r="S3151" s="11">
        <f t="shared" si="296"/>
        <v>41226.017361111109</v>
      </c>
      <c r="T3151" s="11">
        <f t="shared" si="297"/>
        <v>41250.083333333336</v>
      </c>
      <c r="U3151" t="str">
        <f t="shared" si="298"/>
        <v>2012</v>
      </c>
      <c r="V3151" t="str">
        <f t="shared" si="299"/>
        <v>November</v>
      </c>
    </row>
    <row r="3152" spans="1:22" ht="90" x14ac:dyDescent="0.2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8000</v>
      </c>
      <c r="O3152">
        <f t="shared" si="294"/>
        <v>101</v>
      </c>
      <c r="P3152">
        <f t="shared" si="295"/>
        <v>33.99</v>
      </c>
      <c r="Q3152" t="s">
        <v>8317</v>
      </c>
      <c r="R3152" t="s">
        <v>8318</v>
      </c>
      <c r="S3152" s="11">
        <f t="shared" si="296"/>
        <v>40478.263923611114</v>
      </c>
      <c r="T3152" s="11">
        <f t="shared" si="297"/>
        <v>40568.166666666664</v>
      </c>
      <c r="U3152" t="str">
        <f t="shared" si="298"/>
        <v>2010</v>
      </c>
      <c r="V3152" t="str">
        <f t="shared" si="299"/>
        <v>October</v>
      </c>
    </row>
    <row r="3153" spans="1:22" ht="60" x14ac:dyDescent="0.2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8000</v>
      </c>
      <c r="O3153">
        <f t="shared" si="294"/>
        <v>100.4</v>
      </c>
      <c r="P3153">
        <f t="shared" si="295"/>
        <v>103.35</v>
      </c>
      <c r="Q3153" t="s">
        <v>8317</v>
      </c>
      <c r="R3153" t="s">
        <v>8318</v>
      </c>
      <c r="S3153" s="11">
        <f t="shared" si="296"/>
        <v>41862.83997685185</v>
      </c>
      <c r="T3153" s="11">
        <f t="shared" si="297"/>
        <v>41892.83997685185</v>
      </c>
      <c r="U3153" t="str">
        <f t="shared" si="298"/>
        <v>2014</v>
      </c>
      <c r="V3153" t="str">
        <f t="shared" si="299"/>
        <v>August</v>
      </c>
    </row>
    <row r="3154" spans="1:22" ht="60" x14ac:dyDescent="0.2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8000</v>
      </c>
      <c r="O3154">
        <f t="shared" si="294"/>
        <v>105.95</v>
      </c>
      <c r="P3154">
        <f t="shared" si="295"/>
        <v>34.79</v>
      </c>
      <c r="Q3154" t="s">
        <v>8317</v>
      </c>
      <c r="R3154" t="s">
        <v>8318</v>
      </c>
      <c r="S3154" s="11">
        <f t="shared" si="296"/>
        <v>41550.867673611108</v>
      </c>
      <c r="T3154" s="11">
        <f t="shared" si="297"/>
        <v>41580.867673611108</v>
      </c>
      <c r="U3154" t="str">
        <f t="shared" si="298"/>
        <v>2013</v>
      </c>
      <c r="V3154" t="str">
        <f t="shared" si="299"/>
        <v>October</v>
      </c>
    </row>
    <row r="3155" spans="1:22" ht="60" x14ac:dyDescent="0.2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8000</v>
      </c>
      <c r="O3155">
        <f t="shared" si="294"/>
        <v>335.58</v>
      </c>
      <c r="P3155">
        <f t="shared" si="295"/>
        <v>41.77</v>
      </c>
      <c r="Q3155" t="s">
        <v>8317</v>
      </c>
      <c r="R3155" t="s">
        <v>8318</v>
      </c>
      <c r="S3155" s="11">
        <f t="shared" si="296"/>
        <v>40633.154363425929</v>
      </c>
      <c r="T3155" s="11">
        <f t="shared" si="297"/>
        <v>40664.207638888889</v>
      </c>
      <c r="U3155" t="str">
        <f t="shared" si="298"/>
        <v>2011</v>
      </c>
      <c r="V3155" t="str">
        <f t="shared" si="299"/>
        <v>March</v>
      </c>
    </row>
    <row r="3156" spans="1:22" ht="75" x14ac:dyDescent="0.2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8000</v>
      </c>
      <c r="O3156">
        <f t="shared" si="294"/>
        <v>112.93</v>
      </c>
      <c r="P3156">
        <f t="shared" si="295"/>
        <v>64.27</v>
      </c>
      <c r="Q3156" t="s">
        <v>8317</v>
      </c>
      <c r="R3156" t="s">
        <v>8318</v>
      </c>
      <c r="S3156" s="11">
        <f t="shared" si="296"/>
        <v>40970.875671296293</v>
      </c>
      <c r="T3156" s="11">
        <f t="shared" si="297"/>
        <v>41000.834004629629</v>
      </c>
      <c r="U3156" t="str">
        <f t="shared" si="298"/>
        <v>2012</v>
      </c>
      <c r="V3156" t="str">
        <f t="shared" si="299"/>
        <v>March</v>
      </c>
    </row>
    <row r="3157" spans="1:22" ht="75" x14ac:dyDescent="0.2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8000</v>
      </c>
      <c r="O3157">
        <f t="shared" si="294"/>
        <v>188.5</v>
      </c>
      <c r="P3157">
        <f t="shared" si="295"/>
        <v>31.21</v>
      </c>
      <c r="Q3157" t="s">
        <v>8317</v>
      </c>
      <c r="R3157" t="s">
        <v>8318</v>
      </c>
      <c r="S3157" s="11">
        <f t="shared" si="296"/>
        <v>41233.499131944445</v>
      </c>
      <c r="T3157" s="11">
        <f t="shared" si="297"/>
        <v>41263.499131944445</v>
      </c>
      <c r="U3157" t="str">
        <f t="shared" si="298"/>
        <v>2012</v>
      </c>
      <c r="V3157" t="str">
        <f t="shared" si="299"/>
        <v>November</v>
      </c>
    </row>
    <row r="3158" spans="1:22" ht="75" x14ac:dyDescent="0.2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8000</v>
      </c>
      <c r="O3158">
        <f t="shared" si="294"/>
        <v>101.82</v>
      </c>
      <c r="P3158">
        <f t="shared" si="295"/>
        <v>62.92</v>
      </c>
      <c r="Q3158" t="s">
        <v>8317</v>
      </c>
      <c r="R3158" t="s">
        <v>8318</v>
      </c>
      <c r="S3158" s="11">
        <f t="shared" si="296"/>
        <v>41026.953055555554</v>
      </c>
      <c r="T3158" s="11">
        <f t="shared" si="297"/>
        <v>41061.953055555554</v>
      </c>
      <c r="U3158" t="str">
        <f t="shared" si="298"/>
        <v>2012</v>
      </c>
      <c r="V3158" t="str">
        <f t="shared" si="299"/>
        <v>April</v>
      </c>
    </row>
    <row r="3159" spans="1:22" ht="30" x14ac:dyDescent="0.2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8000</v>
      </c>
      <c r="O3159">
        <f t="shared" si="294"/>
        <v>101</v>
      </c>
      <c r="P3159">
        <f t="shared" si="295"/>
        <v>98.54</v>
      </c>
      <c r="Q3159" t="s">
        <v>8317</v>
      </c>
      <c r="R3159" t="s">
        <v>8318</v>
      </c>
      <c r="S3159" s="11">
        <f t="shared" si="296"/>
        <v>41829.788252314815</v>
      </c>
      <c r="T3159" s="11">
        <f t="shared" si="297"/>
        <v>41839.208333333336</v>
      </c>
      <c r="U3159" t="str">
        <f t="shared" si="298"/>
        <v>2014</v>
      </c>
      <c r="V3159" t="str">
        <f t="shared" si="299"/>
        <v>July</v>
      </c>
    </row>
    <row r="3160" spans="1:22" ht="30" x14ac:dyDescent="0.2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8000</v>
      </c>
      <c r="O3160">
        <f t="shared" si="294"/>
        <v>114</v>
      </c>
      <c r="P3160">
        <f t="shared" si="295"/>
        <v>82.61</v>
      </c>
      <c r="Q3160" t="s">
        <v>8317</v>
      </c>
      <c r="R3160" t="s">
        <v>8318</v>
      </c>
      <c r="S3160" s="11">
        <f t="shared" si="296"/>
        <v>41447.839722222219</v>
      </c>
      <c r="T3160" s="11">
        <f t="shared" si="297"/>
        <v>41477.839722222219</v>
      </c>
      <c r="U3160" t="str">
        <f t="shared" si="298"/>
        <v>2013</v>
      </c>
      <c r="V3160" t="str">
        <f t="shared" si="299"/>
        <v>June</v>
      </c>
    </row>
    <row r="3161" spans="1:22" ht="60" x14ac:dyDescent="0.2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8000</v>
      </c>
      <c r="O3161">
        <f t="shared" si="294"/>
        <v>133.47999999999999</v>
      </c>
      <c r="P3161">
        <f t="shared" si="295"/>
        <v>38.5</v>
      </c>
      <c r="Q3161" t="s">
        <v>8317</v>
      </c>
      <c r="R3161" t="s">
        <v>8318</v>
      </c>
      <c r="S3161" s="11">
        <f t="shared" si="296"/>
        <v>40884.066678240742</v>
      </c>
      <c r="T3161" s="11">
        <f t="shared" si="297"/>
        <v>40926.958333333336</v>
      </c>
      <c r="U3161" t="str">
        <f t="shared" si="298"/>
        <v>2011</v>
      </c>
      <c r="V3161" t="str">
        <f t="shared" si="299"/>
        <v>December</v>
      </c>
    </row>
    <row r="3162" spans="1:22" ht="75" x14ac:dyDescent="0.2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8000</v>
      </c>
      <c r="O3162">
        <f t="shared" si="294"/>
        <v>101.53</v>
      </c>
      <c r="P3162">
        <f t="shared" si="295"/>
        <v>80.16</v>
      </c>
      <c r="Q3162" t="s">
        <v>8317</v>
      </c>
      <c r="R3162" t="s">
        <v>8318</v>
      </c>
      <c r="S3162" s="11">
        <f t="shared" si="296"/>
        <v>41841.26489583333</v>
      </c>
      <c r="T3162" s="11">
        <f t="shared" si="297"/>
        <v>41864.207638888889</v>
      </c>
      <c r="U3162" t="str">
        <f t="shared" si="298"/>
        <v>2014</v>
      </c>
      <c r="V3162" t="str">
        <f t="shared" si="299"/>
        <v>July</v>
      </c>
    </row>
    <row r="3163" spans="1:22" ht="75" x14ac:dyDescent="0.2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8000</v>
      </c>
      <c r="O3163">
        <f t="shared" si="294"/>
        <v>105.1</v>
      </c>
      <c r="P3163">
        <f t="shared" si="295"/>
        <v>28.41</v>
      </c>
      <c r="Q3163" t="s">
        <v>8317</v>
      </c>
      <c r="R3163" t="s">
        <v>8318</v>
      </c>
      <c r="S3163" s="11">
        <f t="shared" si="296"/>
        <v>41897.536134259259</v>
      </c>
      <c r="T3163" s="11">
        <f t="shared" si="297"/>
        <v>41927.536134259259</v>
      </c>
      <c r="U3163" t="str">
        <f t="shared" si="298"/>
        <v>2014</v>
      </c>
      <c r="V3163" t="str">
        <f t="shared" si="299"/>
        <v>September</v>
      </c>
    </row>
    <row r="3164" spans="1:22" ht="75" x14ac:dyDescent="0.2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8000</v>
      </c>
      <c r="O3164">
        <f t="shared" si="294"/>
        <v>127.15</v>
      </c>
      <c r="P3164">
        <f t="shared" si="295"/>
        <v>80.73</v>
      </c>
      <c r="Q3164" t="s">
        <v>8317</v>
      </c>
      <c r="R3164" t="s">
        <v>8318</v>
      </c>
      <c r="S3164" s="11">
        <f t="shared" si="296"/>
        <v>41799.685902777775</v>
      </c>
      <c r="T3164" s="11">
        <f t="shared" si="297"/>
        <v>41827.083333333336</v>
      </c>
      <c r="U3164" t="str">
        <f t="shared" si="298"/>
        <v>2014</v>
      </c>
      <c r="V3164" t="str">
        <f t="shared" si="299"/>
        <v>June</v>
      </c>
    </row>
    <row r="3165" spans="1:22" ht="75" x14ac:dyDescent="0.2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8000</v>
      </c>
      <c r="O3165">
        <f t="shared" si="294"/>
        <v>111.15</v>
      </c>
      <c r="P3165">
        <f t="shared" si="295"/>
        <v>200.69</v>
      </c>
      <c r="Q3165" t="s">
        <v>8317</v>
      </c>
      <c r="R3165" t="s">
        <v>8318</v>
      </c>
      <c r="S3165" s="11">
        <f t="shared" si="296"/>
        <v>41775.753761574073</v>
      </c>
      <c r="T3165" s="11">
        <f t="shared" si="297"/>
        <v>41805.753761574073</v>
      </c>
      <c r="U3165" t="str">
        <f t="shared" si="298"/>
        <v>2014</v>
      </c>
      <c r="V3165" t="str">
        <f t="shared" si="299"/>
        <v>May</v>
      </c>
    </row>
    <row r="3166" spans="1:22" ht="75" x14ac:dyDescent="0.2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8000</v>
      </c>
      <c r="O3166">
        <f t="shared" si="294"/>
        <v>106.76</v>
      </c>
      <c r="P3166">
        <f t="shared" si="295"/>
        <v>37.590000000000003</v>
      </c>
      <c r="Q3166" t="s">
        <v>8317</v>
      </c>
      <c r="R3166" t="s">
        <v>8318</v>
      </c>
      <c r="S3166" s="11">
        <f t="shared" si="296"/>
        <v>41766.80572916667</v>
      </c>
      <c r="T3166" s="11">
        <f t="shared" si="297"/>
        <v>41799.80572916667</v>
      </c>
      <c r="U3166" t="str">
        <f t="shared" si="298"/>
        <v>2014</v>
      </c>
      <c r="V3166" t="str">
        <f t="shared" si="299"/>
        <v>May</v>
      </c>
    </row>
    <row r="3167" spans="1:22" ht="75" x14ac:dyDescent="0.2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8000</v>
      </c>
      <c r="O3167">
        <f t="shared" si="294"/>
        <v>162.66999999999999</v>
      </c>
      <c r="P3167">
        <f t="shared" si="295"/>
        <v>58.1</v>
      </c>
      <c r="Q3167" t="s">
        <v>8317</v>
      </c>
      <c r="R3167" t="s">
        <v>8318</v>
      </c>
      <c r="S3167" s="11">
        <f t="shared" si="296"/>
        <v>40644.159259259257</v>
      </c>
      <c r="T3167" s="11">
        <f t="shared" si="297"/>
        <v>40666.165972222225</v>
      </c>
      <c r="U3167" t="str">
        <f t="shared" si="298"/>
        <v>2011</v>
      </c>
      <c r="V3167" t="str">
        <f t="shared" si="299"/>
        <v>April</v>
      </c>
    </row>
    <row r="3168" spans="1:22" ht="60" x14ac:dyDescent="0.2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8000</v>
      </c>
      <c r="O3168">
        <f t="shared" si="294"/>
        <v>160.22999999999999</v>
      </c>
      <c r="P3168">
        <f t="shared" si="295"/>
        <v>60.3</v>
      </c>
      <c r="Q3168" t="s">
        <v>8317</v>
      </c>
      <c r="R3168" t="s">
        <v>8318</v>
      </c>
      <c r="S3168" s="11">
        <f t="shared" si="296"/>
        <v>41940.69158564815</v>
      </c>
      <c r="T3168" s="11">
        <f t="shared" si="297"/>
        <v>41969.332638888889</v>
      </c>
      <c r="U3168" t="str">
        <f t="shared" si="298"/>
        <v>2014</v>
      </c>
      <c r="V3168" t="str">
        <f t="shared" si="299"/>
        <v>October</v>
      </c>
    </row>
    <row r="3169" spans="1:22" ht="60" x14ac:dyDescent="0.2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8000</v>
      </c>
      <c r="O3169">
        <f t="shared" si="294"/>
        <v>116.17</v>
      </c>
      <c r="P3169">
        <f t="shared" si="295"/>
        <v>63.36</v>
      </c>
      <c r="Q3169" t="s">
        <v>8317</v>
      </c>
      <c r="R3169" t="s">
        <v>8318</v>
      </c>
      <c r="S3169" s="11">
        <f t="shared" si="296"/>
        <v>41839.175706018519</v>
      </c>
      <c r="T3169" s="11">
        <f t="shared" si="297"/>
        <v>41853.175706018519</v>
      </c>
      <c r="U3169" t="str">
        <f t="shared" si="298"/>
        <v>2014</v>
      </c>
      <c r="V3169" t="str">
        <f t="shared" si="299"/>
        <v>July</v>
      </c>
    </row>
    <row r="3170" spans="1:22" ht="75" x14ac:dyDescent="0.2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8000</v>
      </c>
      <c r="O3170">
        <f t="shared" si="294"/>
        <v>124.2</v>
      </c>
      <c r="P3170">
        <f t="shared" si="295"/>
        <v>50.9</v>
      </c>
      <c r="Q3170" t="s">
        <v>8317</v>
      </c>
      <c r="R3170" t="s">
        <v>8318</v>
      </c>
      <c r="S3170" s="11">
        <f t="shared" si="296"/>
        <v>41772.105937500004</v>
      </c>
      <c r="T3170" s="11">
        <f t="shared" si="297"/>
        <v>41803.916666666664</v>
      </c>
      <c r="U3170" t="str">
        <f t="shared" si="298"/>
        <v>2014</v>
      </c>
      <c r="V3170" t="str">
        <f t="shared" si="299"/>
        <v>May</v>
      </c>
    </row>
    <row r="3171" spans="1:22" ht="45" x14ac:dyDescent="0.2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8000</v>
      </c>
      <c r="O3171">
        <f t="shared" si="294"/>
        <v>103.01</v>
      </c>
      <c r="P3171">
        <f t="shared" si="295"/>
        <v>100.5</v>
      </c>
      <c r="Q3171" t="s">
        <v>8317</v>
      </c>
      <c r="R3171" t="s">
        <v>8318</v>
      </c>
      <c r="S3171" s="11">
        <f t="shared" si="296"/>
        <v>41591.737974537034</v>
      </c>
      <c r="T3171" s="11">
        <f t="shared" si="297"/>
        <v>41621.207638888889</v>
      </c>
      <c r="U3171" t="str">
        <f t="shared" si="298"/>
        <v>2013</v>
      </c>
      <c r="V3171" t="str">
        <f t="shared" si="299"/>
        <v>November</v>
      </c>
    </row>
    <row r="3172" spans="1:22" ht="60" x14ac:dyDescent="0.2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8000</v>
      </c>
      <c r="O3172">
        <f t="shared" si="294"/>
        <v>112.25</v>
      </c>
      <c r="P3172">
        <f t="shared" si="295"/>
        <v>31.62</v>
      </c>
      <c r="Q3172" t="s">
        <v>8317</v>
      </c>
      <c r="R3172" t="s">
        <v>8318</v>
      </c>
      <c r="S3172" s="11">
        <f t="shared" si="296"/>
        <v>41789.080370370371</v>
      </c>
      <c r="T3172" s="11">
        <f t="shared" si="297"/>
        <v>41822.166666666664</v>
      </c>
      <c r="U3172" t="str">
        <f t="shared" si="298"/>
        <v>2014</v>
      </c>
      <c r="V3172" t="str">
        <f t="shared" si="299"/>
        <v>May</v>
      </c>
    </row>
    <row r="3173" spans="1:22" ht="75" x14ac:dyDescent="0.2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8000</v>
      </c>
      <c r="O3173">
        <f t="shared" si="294"/>
        <v>108.81</v>
      </c>
      <c r="P3173">
        <f t="shared" si="295"/>
        <v>65.099999999999994</v>
      </c>
      <c r="Q3173" t="s">
        <v>8317</v>
      </c>
      <c r="R3173" t="s">
        <v>8318</v>
      </c>
      <c r="S3173" s="11">
        <f t="shared" si="296"/>
        <v>42466.608310185184</v>
      </c>
      <c r="T3173" s="11">
        <f t="shared" si="297"/>
        <v>42496.608310185184</v>
      </c>
      <c r="U3173" t="str">
        <f t="shared" si="298"/>
        <v>2016</v>
      </c>
      <c r="V3173" t="str">
        <f t="shared" si="299"/>
        <v>April</v>
      </c>
    </row>
    <row r="3174" spans="1:22" ht="60" x14ac:dyDescent="0.2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8000</v>
      </c>
      <c r="O3174">
        <f t="shared" si="294"/>
        <v>115</v>
      </c>
      <c r="P3174">
        <f t="shared" si="295"/>
        <v>79.31</v>
      </c>
      <c r="Q3174" t="s">
        <v>8317</v>
      </c>
      <c r="R3174" t="s">
        <v>8318</v>
      </c>
      <c r="S3174" s="11">
        <f t="shared" si="296"/>
        <v>40923.729953703703</v>
      </c>
      <c r="T3174" s="11">
        <f t="shared" si="297"/>
        <v>40953.729953703703</v>
      </c>
      <c r="U3174" t="str">
        <f t="shared" si="298"/>
        <v>2012</v>
      </c>
      <c r="V3174" t="str">
        <f t="shared" si="299"/>
        <v>January</v>
      </c>
    </row>
    <row r="3175" spans="1:22" ht="75" x14ac:dyDescent="0.2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8000</v>
      </c>
      <c r="O3175">
        <f t="shared" si="294"/>
        <v>103</v>
      </c>
      <c r="P3175">
        <f t="shared" si="295"/>
        <v>139.19</v>
      </c>
      <c r="Q3175" t="s">
        <v>8317</v>
      </c>
      <c r="R3175" t="s">
        <v>8318</v>
      </c>
      <c r="S3175" s="11">
        <f t="shared" si="296"/>
        <v>41878.878379629627</v>
      </c>
      <c r="T3175" s="11">
        <f t="shared" si="297"/>
        <v>41908.878379629627</v>
      </c>
      <c r="U3175" t="str">
        <f t="shared" si="298"/>
        <v>2014</v>
      </c>
      <c r="V3175" t="str">
        <f t="shared" si="299"/>
        <v>August</v>
      </c>
    </row>
    <row r="3176" spans="1:22" ht="75" x14ac:dyDescent="0.2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8000</v>
      </c>
      <c r="O3176">
        <f t="shared" si="294"/>
        <v>101.13</v>
      </c>
      <c r="P3176">
        <f t="shared" si="295"/>
        <v>131.91</v>
      </c>
      <c r="Q3176" t="s">
        <v>8317</v>
      </c>
      <c r="R3176" t="s">
        <v>8318</v>
      </c>
      <c r="S3176" s="11">
        <f t="shared" si="296"/>
        <v>41862.864675925928</v>
      </c>
      <c r="T3176" s="11">
        <f t="shared" si="297"/>
        <v>41876.864675925928</v>
      </c>
      <c r="U3176" t="str">
        <f t="shared" si="298"/>
        <v>2014</v>
      </c>
      <c r="V3176" t="str">
        <f t="shared" si="299"/>
        <v>August</v>
      </c>
    </row>
    <row r="3177" spans="1:22" ht="90" x14ac:dyDescent="0.2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8000</v>
      </c>
      <c r="O3177">
        <f t="shared" si="294"/>
        <v>109.56</v>
      </c>
      <c r="P3177">
        <f t="shared" si="295"/>
        <v>91.3</v>
      </c>
      <c r="Q3177" t="s">
        <v>8317</v>
      </c>
      <c r="R3177" t="s">
        <v>8318</v>
      </c>
      <c r="S3177" s="11">
        <f t="shared" si="296"/>
        <v>40531.886886574073</v>
      </c>
      <c r="T3177" s="11">
        <f t="shared" si="297"/>
        <v>40591.886886574073</v>
      </c>
      <c r="U3177" t="str">
        <f t="shared" si="298"/>
        <v>2010</v>
      </c>
      <c r="V3177" t="str">
        <f t="shared" si="299"/>
        <v>December</v>
      </c>
    </row>
    <row r="3178" spans="1:22" ht="75" x14ac:dyDescent="0.2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8000</v>
      </c>
      <c r="O3178">
        <f t="shared" si="294"/>
        <v>114.84</v>
      </c>
      <c r="P3178">
        <f t="shared" si="295"/>
        <v>39.67</v>
      </c>
      <c r="Q3178" t="s">
        <v>8317</v>
      </c>
      <c r="R3178" t="s">
        <v>8318</v>
      </c>
      <c r="S3178" s="11">
        <f t="shared" si="296"/>
        <v>41477.930914351848</v>
      </c>
      <c r="T3178" s="11">
        <f t="shared" si="297"/>
        <v>41504.625</v>
      </c>
      <c r="U3178" t="str">
        <f t="shared" si="298"/>
        <v>2013</v>
      </c>
      <c r="V3178" t="str">
        <f t="shared" si="299"/>
        <v>July</v>
      </c>
    </row>
    <row r="3179" spans="1:22" ht="75" x14ac:dyDescent="0.2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8000</v>
      </c>
      <c r="O3179">
        <f t="shared" si="294"/>
        <v>117.4</v>
      </c>
      <c r="P3179">
        <f t="shared" si="295"/>
        <v>57.55</v>
      </c>
      <c r="Q3179" t="s">
        <v>8317</v>
      </c>
      <c r="R3179" t="s">
        <v>8318</v>
      </c>
      <c r="S3179" s="11">
        <f t="shared" si="296"/>
        <v>41781.666770833333</v>
      </c>
      <c r="T3179" s="11">
        <f t="shared" si="297"/>
        <v>41811.666770833333</v>
      </c>
      <c r="U3179" t="str">
        <f t="shared" si="298"/>
        <v>2014</v>
      </c>
      <c r="V3179" t="str">
        <f t="shared" si="299"/>
        <v>May</v>
      </c>
    </row>
    <row r="3180" spans="1:22" ht="75" x14ac:dyDescent="0.2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8000</v>
      </c>
      <c r="O3180">
        <f t="shared" si="294"/>
        <v>171.73</v>
      </c>
      <c r="P3180">
        <f t="shared" si="295"/>
        <v>33.03</v>
      </c>
      <c r="Q3180" t="s">
        <v>8317</v>
      </c>
      <c r="R3180" t="s">
        <v>8318</v>
      </c>
      <c r="S3180" s="11">
        <f t="shared" si="296"/>
        <v>41806.605034722219</v>
      </c>
      <c r="T3180" s="11">
        <f t="shared" si="297"/>
        <v>41836.605034722219</v>
      </c>
      <c r="U3180" t="str">
        <f t="shared" si="298"/>
        <v>2014</v>
      </c>
      <c r="V3180" t="str">
        <f t="shared" si="299"/>
        <v>June</v>
      </c>
    </row>
    <row r="3181" spans="1:22" ht="45" x14ac:dyDescent="0.2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8000</v>
      </c>
      <c r="O3181">
        <f t="shared" si="294"/>
        <v>114.16</v>
      </c>
      <c r="P3181">
        <f t="shared" si="295"/>
        <v>77.34</v>
      </c>
      <c r="Q3181" t="s">
        <v>8317</v>
      </c>
      <c r="R3181" t="s">
        <v>8318</v>
      </c>
      <c r="S3181" s="11">
        <f t="shared" si="296"/>
        <v>41375.702210648145</v>
      </c>
      <c r="T3181" s="11">
        <f t="shared" si="297"/>
        <v>41400.702210648145</v>
      </c>
      <c r="U3181" t="str">
        <f t="shared" si="298"/>
        <v>2013</v>
      </c>
      <c r="V3181" t="str">
        <f t="shared" si="299"/>
        <v>April</v>
      </c>
    </row>
    <row r="3182" spans="1:22" ht="60" x14ac:dyDescent="0.2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8000</v>
      </c>
      <c r="O3182">
        <f t="shared" si="294"/>
        <v>119.75</v>
      </c>
      <c r="P3182">
        <f t="shared" si="295"/>
        <v>31.93</v>
      </c>
      <c r="Q3182" t="s">
        <v>8317</v>
      </c>
      <c r="R3182" t="s">
        <v>8318</v>
      </c>
      <c r="S3182" s="11">
        <f t="shared" si="296"/>
        <v>41780.412604166668</v>
      </c>
      <c r="T3182" s="11">
        <f t="shared" si="297"/>
        <v>41810.412604166668</v>
      </c>
      <c r="U3182" t="str">
        <f t="shared" si="298"/>
        <v>2014</v>
      </c>
      <c r="V3182" t="str">
        <f t="shared" si="299"/>
        <v>May</v>
      </c>
    </row>
    <row r="3183" spans="1:22" ht="75" x14ac:dyDescent="0.2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8000</v>
      </c>
      <c r="O3183">
        <f t="shared" si="294"/>
        <v>109</v>
      </c>
      <c r="P3183">
        <f t="shared" si="295"/>
        <v>36.33</v>
      </c>
      <c r="Q3183" t="s">
        <v>8317</v>
      </c>
      <c r="R3183" t="s">
        <v>8318</v>
      </c>
      <c r="S3183" s="11">
        <f t="shared" si="296"/>
        <v>41779.310034722221</v>
      </c>
      <c r="T3183" s="11">
        <f t="shared" si="297"/>
        <v>41805.666666666664</v>
      </c>
      <c r="U3183" t="str">
        <f t="shared" si="298"/>
        <v>2014</v>
      </c>
      <c r="V3183" t="str">
        <f t="shared" si="299"/>
        <v>May</v>
      </c>
    </row>
    <row r="3184" spans="1:22" ht="75" x14ac:dyDescent="0.2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8000</v>
      </c>
      <c r="O3184">
        <f t="shared" si="294"/>
        <v>100.89</v>
      </c>
      <c r="P3184">
        <f t="shared" si="295"/>
        <v>46.77</v>
      </c>
      <c r="Q3184" t="s">
        <v>8317</v>
      </c>
      <c r="R3184" t="s">
        <v>8318</v>
      </c>
      <c r="S3184" s="11">
        <f t="shared" si="296"/>
        <v>40883.949317129627</v>
      </c>
      <c r="T3184" s="11">
        <f t="shared" si="297"/>
        <v>40939.708333333336</v>
      </c>
      <c r="U3184" t="str">
        <f t="shared" si="298"/>
        <v>2011</v>
      </c>
      <c r="V3184" t="str">
        <f t="shared" si="299"/>
        <v>December</v>
      </c>
    </row>
    <row r="3185" spans="1:22" ht="60" x14ac:dyDescent="0.2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8000</v>
      </c>
      <c r="O3185">
        <f t="shared" si="294"/>
        <v>109</v>
      </c>
      <c r="P3185">
        <f t="shared" si="295"/>
        <v>40.07</v>
      </c>
      <c r="Q3185" t="s">
        <v>8317</v>
      </c>
      <c r="R3185" t="s">
        <v>8318</v>
      </c>
      <c r="S3185" s="11">
        <f t="shared" si="296"/>
        <v>41491.79478009259</v>
      </c>
      <c r="T3185" s="11">
        <f t="shared" si="297"/>
        <v>41509.79478009259</v>
      </c>
      <c r="U3185" t="str">
        <f t="shared" si="298"/>
        <v>2013</v>
      </c>
      <c r="V3185" t="str">
        <f t="shared" si="299"/>
        <v>August</v>
      </c>
    </row>
    <row r="3186" spans="1:22" ht="60" x14ac:dyDescent="0.2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8000</v>
      </c>
      <c r="O3186">
        <f t="shared" si="294"/>
        <v>107.21</v>
      </c>
      <c r="P3186">
        <f t="shared" si="295"/>
        <v>100.22</v>
      </c>
      <c r="Q3186" t="s">
        <v>8317</v>
      </c>
      <c r="R3186" t="s">
        <v>8318</v>
      </c>
      <c r="S3186" s="11">
        <f t="shared" si="296"/>
        <v>41791.993414351848</v>
      </c>
      <c r="T3186" s="11">
        <f t="shared" si="297"/>
        <v>41821.993414351848</v>
      </c>
      <c r="U3186" t="str">
        <f t="shared" si="298"/>
        <v>2014</v>
      </c>
      <c r="V3186" t="str">
        <f t="shared" si="299"/>
        <v>June</v>
      </c>
    </row>
    <row r="3187" spans="1:22" ht="75" x14ac:dyDescent="0.2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8000</v>
      </c>
      <c r="O3187">
        <f t="shared" si="294"/>
        <v>100</v>
      </c>
      <c r="P3187">
        <f t="shared" si="295"/>
        <v>41.67</v>
      </c>
      <c r="Q3187" t="s">
        <v>8317</v>
      </c>
      <c r="R3187" t="s">
        <v>8318</v>
      </c>
      <c r="S3187" s="11">
        <f t="shared" si="296"/>
        <v>41829.977326388893</v>
      </c>
      <c r="T3187" s="11">
        <f t="shared" si="297"/>
        <v>41836.977326388893</v>
      </c>
      <c r="U3187" t="str">
        <f t="shared" si="298"/>
        <v>2014</v>
      </c>
      <c r="V3187" t="str">
        <f t="shared" si="299"/>
        <v>July</v>
      </c>
    </row>
    <row r="3188" spans="1:22" ht="75" x14ac:dyDescent="0.2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8000</v>
      </c>
      <c r="O3188">
        <f t="shared" si="294"/>
        <v>102.19</v>
      </c>
      <c r="P3188">
        <f t="shared" si="295"/>
        <v>46.71</v>
      </c>
      <c r="Q3188" t="s">
        <v>8317</v>
      </c>
      <c r="R3188" t="s">
        <v>8318</v>
      </c>
      <c r="S3188" s="11">
        <f t="shared" si="296"/>
        <v>41868.924050925925</v>
      </c>
      <c r="T3188" s="11">
        <f t="shared" si="297"/>
        <v>41898.875</v>
      </c>
      <c r="U3188" t="str">
        <f t="shared" si="298"/>
        <v>2014</v>
      </c>
      <c r="V3188" t="str">
        <f t="shared" si="299"/>
        <v>August</v>
      </c>
    </row>
    <row r="3189" spans="1:22" ht="90" x14ac:dyDescent="0.2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8000</v>
      </c>
      <c r="O3189">
        <f t="shared" si="294"/>
        <v>116.29</v>
      </c>
      <c r="P3189">
        <f t="shared" si="295"/>
        <v>71.489999999999995</v>
      </c>
      <c r="Q3189" t="s">
        <v>8317</v>
      </c>
      <c r="R3189" t="s">
        <v>8318</v>
      </c>
      <c r="S3189" s="11">
        <f t="shared" si="296"/>
        <v>41835.666354166664</v>
      </c>
      <c r="T3189" s="11">
        <f t="shared" si="297"/>
        <v>41855.666354166664</v>
      </c>
      <c r="U3189" t="str">
        <f t="shared" si="298"/>
        <v>2014</v>
      </c>
      <c r="V3189" t="str">
        <f t="shared" si="299"/>
        <v>July</v>
      </c>
    </row>
    <row r="3190" spans="1:22" ht="75" x14ac:dyDescent="0.2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8034</v>
      </c>
      <c r="O3190">
        <f t="shared" si="294"/>
        <v>65</v>
      </c>
      <c r="P3190">
        <f t="shared" si="295"/>
        <v>14.44</v>
      </c>
      <c r="Q3190" t="s">
        <v>8317</v>
      </c>
      <c r="R3190" t="s">
        <v>8359</v>
      </c>
      <c r="S3190" s="11">
        <f t="shared" si="296"/>
        <v>42144.415532407409</v>
      </c>
      <c r="T3190" s="11">
        <f t="shared" si="297"/>
        <v>42165.415532407409</v>
      </c>
      <c r="U3190" t="str">
        <f t="shared" si="298"/>
        <v>2015</v>
      </c>
      <c r="V3190" t="str">
        <f t="shared" si="299"/>
        <v>May</v>
      </c>
    </row>
    <row r="3191" spans="1:22" ht="75" x14ac:dyDescent="0.2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8034</v>
      </c>
      <c r="O3191">
        <f t="shared" si="294"/>
        <v>12.33</v>
      </c>
      <c r="P3191">
        <f t="shared" si="295"/>
        <v>356.84</v>
      </c>
      <c r="Q3191" t="s">
        <v>8317</v>
      </c>
      <c r="R3191" t="s">
        <v>8359</v>
      </c>
      <c r="S3191" s="11">
        <f t="shared" si="296"/>
        <v>42118.346435185187</v>
      </c>
      <c r="T3191" s="11">
        <f t="shared" si="297"/>
        <v>42148.346435185187</v>
      </c>
      <c r="U3191" t="str">
        <f t="shared" si="298"/>
        <v>2015</v>
      </c>
      <c r="V3191" t="str">
        <f t="shared" si="299"/>
        <v>April</v>
      </c>
    </row>
    <row r="3192" spans="1:22" ht="60" x14ac:dyDescent="0.2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8034</v>
      </c>
      <c r="O3192">
        <f t="shared" si="294"/>
        <v>0</v>
      </c>
      <c r="P3192">
        <f t="shared" si="295"/>
        <v>0</v>
      </c>
      <c r="Q3192" t="s">
        <v>8317</v>
      </c>
      <c r="R3192" t="s">
        <v>8359</v>
      </c>
      <c r="S3192" s="11">
        <f t="shared" si="296"/>
        <v>42683.151331018518</v>
      </c>
      <c r="T3192" s="11">
        <f t="shared" si="297"/>
        <v>42713.192997685182</v>
      </c>
      <c r="U3192" t="str">
        <f t="shared" si="298"/>
        <v>2016</v>
      </c>
      <c r="V3192" t="str">
        <f t="shared" si="299"/>
        <v>November</v>
      </c>
    </row>
    <row r="3193" spans="1:22" ht="75" x14ac:dyDescent="0.2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8034</v>
      </c>
      <c r="O3193">
        <f t="shared" si="294"/>
        <v>4.03</v>
      </c>
      <c r="P3193">
        <f t="shared" si="295"/>
        <v>37.75</v>
      </c>
      <c r="Q3193" t="s">
        <v>8317</v>
      </c>
      <c r="R3193" t="s">
        <v>8359</v>
      </c>
      <c r="S3193" s="11">
        <f t="shared" si="296"/>
        <v>42538.755428240736</v>
      </c>
      <c r="T3193" s="11">
        <f t="shared" si="297"/>
        <v>42598.755428240736</v>
      </c>
      <c r="U3193" t="str">
        <f t="shared" si="298"/>
        <v>2016</v>
      </c>
      <c r="V3193" t="str">
        <f t="shared" si="299"/>
        <v>June</v>
      </c>
    </row>
    <row r="3194" spans="1:22" ht="60" x14ac:dyDescent="0.2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8034</v>
      </c>
      <c r="O3194">
        <f t="shared" si="294"/>
        <v>1.02</v>
      </c>
      <c r="P3194">
        <f t="shared" si="295"/>
        <v>12.75</v>
      </c>
      <c r="Q3194" t="s">
        <v>8317</v>
      </c>
      <c r="R3194" t="s">
        <v>8359</v>
      </c>
      <c r="S3194" s="11">
        <f t="shared" si="296"/>
        <v>42018.94049768518</v>
      </c>
      <c r="T3194" s="11">
        <f t="shared" si="297"/>
        <v>42063.916666666672</v>
      </c>
      <c r="U3194" t="str">
        <f t="shared" si="298"/>
        <v>2015</v>
      </c>
      <c r="V3194" t="str">
        <f t="shared" si="299"/>
        <v>January</v>
      </c>
    </row>
    <row r="3195" spans="1:22" ht="75" x14ac:dyDescent="0.2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8034</v>
      </c>
      <c r="O3195">
        <f t="shared" si="294"/>
        <v>11.74</v>
      </c>
      <c r="P3195">
        <f t="shared" si="295"/>
        <v>24.46</v>
      </c>
      <c r="Q3195" t="s">
        <v>8317</v>
      </c>
      <c r="R3195" t="s">
        <v>8359</v>
      </c>
      <c r="S3195" s="11">
        <f t="shared" si="296"/>
        <v>42010.968240740738</v>
      </c>
      <c r="T3195" s="11">
        <f t="shared" si="297"/>
        <v>42055.968240740738</v>
      </c>
      <c r="U3195" t="str">
        <f t="shared" si="298"/>
        <v>2015</v>
      </c>
      <c r="V3195" t="str">
        <f t="shared" si="299"/>
        <v>January</v>
      </c>
    </row>
    <row r="3196" spans="1:22" ht="75" x14ac:dyDescent="0.2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8034</v>
      </c>
      <c r="O3196">
        <f t="shared" si="294"/>
        <v>0</v>
      </c>
      <c r="P3196">
        <f t="shared" si="295"/>
        <v>0</v>
      </c>
      <c r="Q3196" t="s">
        <v>8317</v>
      </c>
      <c r="R3196" t="s">
        <v>8359</v>
      </c>
      <c r="S3196" s="11">
        <f t="shared" si="296"/>
        <v>42182.062476851846</v>
      </c>
      <c r="T3196" s="11">
        <f t="shared" si="297"/>
        <v>42212.062476851846</v>
      </c>
      <c r="U3196" t="str">
        <f t="shared" si="298"/>
        <v>2015</v>
      </c>
      <c r="V3196" t="str">
        <f t="shared" si="299"/>
        <v>June</v>
      </c>
    </row>
    <row r="3197" spans="1:22" ht="75" x14ac:dyDescent="0.2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8034</v>
      </c>
      <c r="O3197">
        <f t="shared" si="294"/>
        <v>59.14</v>
      </c>
      <c r="P3197">
        <f t="shared" si="295"/>
        <v>53.08</v>
      </c>
      <c r="Q3197" t="s">
        <v>8317</v>
      </c>
      <c r="R3197" t="s">
        <v>8359</v>
      </c>
      <c r="S3197" s="11">
        <f t="shared" si="296"/>
        <v>42017.594236111108</v>
      </c>
      <c r="T3197" s="11">
        <f t="shared" si="297"/>
        <v>42047.594236111108</v>
      </c>
      <c r="U3197" t="str">
        <f t="shared" si="298"/>
        <v>2015</v>
      </c>
      <c r="V3197" t="str">
        <f t="shared" si="299"/>
        <v>January</v>
      </c>
    </row>
    <row r="3198" spans="1:22" ht="75" x14ac:dyDescent="0.2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8034</v>
      </c>
      <c r="O3198">
        <f t="shared" si="294"/>
        <v>0.06</v>
      </c>
      <c r="P3198">
        <f t="shared" si="295"/>
        <v>300</v>
      </c>
      <c r="Q3198" t="s">
        <v>8317</v>
      </c>
      <c r="R3198" t="s">
        <v>8359</v>
      </c>
      <c r="S3198" s="11">
        <f t="shared" si="296"/>
        <v>42157.598090277781</v>
      </c>
      <c r="T3198" s="11">
        <f t="shared" si="297"/>
        <v>42217.583333333328</v>
      </c>
      <c r="U3198" t="str">
        <f t="shared" si="298"/>
        <v>2015</v>
      </c>
      <c r="V3198" t="str">
        <f t="shared" si="299"/>
        <v>June</v>
      </c>
    </row>
    <row r="3199" spans="1:22" ht="45" x14ac:dyDescent="0.2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8034</v>
      </c>
      <c r="O3199">
        <f t="shared" si="294"/>
        <v>11.45</v>
      </c>
      <c r="P3199">
        <f t="shared" si="295"/>
        <v>286.25</v>
      </c>
      <c r="Q3199" t="s">
        <v>8317</v>
      </c>
      <c r="R3199" t="s">
        <v>8359</v>
      </c>
      <c r="S3199" s="11">
        <f t="shared" si="296"/>
        <v>42009.493263888886</v>
      </c>
      <c r="T3199" s="11">
        <f t="shared" si="297"/>
        <v>42039.493263888886</v>
      </c>
      <c r="U3199" t="str">
        <f t="shared" si="298"/>
        <v>2015</v>
      </c>
      <c r="V3199" t="str">
        <f t="shared" si="299"/>
        <v>January</v>
      </c>
    </row>
    <row r="3200" spans="1:22" ht="75" x14ac:dyDescent="0.2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8034</v>
      </c>
      <c r="O3200">
        <f t="shared" si="294"/>
        <v>0.37</v>
      </c>
      <c r="P3200">
        <f t="shared" si="295"/>
        <v>36.67</v>
      </c>
      <c r="Q3200" t="s">
        <v>8317</v>
      </c>
      <c r="R3200" t="s">
        <v>8359</v>
      </c>
      <c r="S3200" s="11">
        <f t="shared" si="296"/>
        <v>42013.424502314811</v>
      </c>
      <c r="T3200" s="11">
        <f t="shared" si="297"/>
        <v>42051.424502314811</v>
      </c>
      <c r="U3200" t="str">
        <f t="shared" si="298"/>
        <v>2015</v>
      </c>
      <c r="V3200" t="str">
        <f t="shared" si="299"/>
        <v>January</v>
      </c>
    </row>
    <row r="3201" spans="1:22" ht="60" x14ac:dyDescent="0.2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8034</v>
      </c>
      <c r="O3201">
        <f t="shared" si="294"/>
        <v>52.16</v>
      </c>
      <c r="P3201">
        <f t="shared" si="295"/>
        <v>49.21</v>
      </c>
      <c r="Q3201" t="s">
        <v>8317</v>
      </c>
      <c r="R3201" t="s">
        <v>8359</v>
      </c>
      <c r="S3201" s="11">
        <f t="shared" si="296"/>
        <v>41858.761782407404</v>
      </c>
      <c r="T3201" s="11">
        <f t="shared" si="297"/>
        <v>41888.875</v>
      </c>
      <c r="U3201" t="str">
        <f t="shared" si="298"/>
        <v>2014</v>
      </c>
      <c r="V3201" t="str">
        <f t="shared" si="299"/>
        <v>August</v>
      </c>
    </row>
    <row r="3202" spans="1:22" ht="75" x14ac:dyDescent="0.2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8034</v>
      </c>
      <c r="O3202">
        <f t="shared" si="294"/>
        <v>0</v>
      </c>
      <c r="P3202">
        <f t="shared" si="295"/>
        <v>1</v>
      </c>
      <c r="Q3202" t="s">
        <v>8317</v>
      </c>
      <c r="R3202" t="s">
        <v>8359</v>
      </c>
      <c r="S3202" s="11">
        <f t="shared" si="296"/>
        <v>42460.320613425924</v>
      </c>
      <c r="T3202" s="11">
        <f t="shared" si="297"/>
        <v>42490.231944444444</v>
      </c>
      <c r="U3202" t="str">
        <f t="shared" si="298"/>
        <v>2016</v>
      </c>
      <c r="V3202" t="str">
        <f t="shared" si="299"/>
        <v>March</v>
      </c>
    </row>
    <row r="3203" spans="1:22" ht="75" x14ac:dyDescent="0.2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8034</v>
      </c>
      <c r="O3203">
        <f t="shared" ref="O3203:O3266" si="300">ROUND((E3203/D3203)*100,2)</f>
        <v>1.25</v>
      </c>
      <c r="P3203">
        <f t="shared" ref="P3203:P3266" si="301">IF(L3203&gt;0,ROUND(E3203/L3203,2),0)</f>
        <v>12.5</v>
      </c>
      <c r="Q3203" t="s">
        <v>8317</v>
      </c>
      <c r="R3203" t="s">
        <v>8359</v>
      </c>
      <c r="S3203" s="11">
        <f t="shared" ref="S3203:S3266" si="302">(((J3203/60)/60)/24)+DATE(1970,1,1)</f>
        <v>41861.767094907409</v>
      </c>
      <c r="T3203" s="11">
        <f t="shared" ref="T3203:T3266" si="303">(((I3203/60)/60)/24)+DATE(1970,1,1)</f>
        <v>41882.767094907409</v>
      </c>
      <c r="U3203" t="str">
        <f t="shared" ref="U3203:U3266" si="304">TEXT(S3203,"yyyy")</f>
        <v>2014</v>
      </c>
      <c r="V3203" t="str">
        <f t="shared" ref="V3203:V3266" si="305">TEXT(S3203,"mmmm")</f>
        <v>August</v>
      </c>
    </row>
    <row r="3204" spans="1:22" ht="75" x14ac:dyDescent="0.2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8034</v>
      </c>
      <c r="O3204">
        <f t="shared" si="300"/>
        <v>54.52</v>
      </c>
      <c r="P3204">
        <f t="shared" si="301"/>
        <v>109.04</v>
      </c>
      <c r="Q3204" t="s">
        <v>8317</v>
      </c>
      <c r="R3204" t="s">
        <v>8359</v>
      </c>
      <c r="S3204" s="11">
        <f t="shared" si="302"/>
        <v>42293.853541666671</v>
      </c>
      <c r="T3204" s="11">
        <f t="shared" si="303"/>
        <v>42352.249305555553</v>
      </c>
      <c r="U3204" t="str">
        <f t="shared" si="304"/>
        <v>2015</v>
      </c>
      <c r="V3204" t="str">
        <f t="shared" si="305"/>
        <v>October</v>
      </c>
    </row>
    <row r="3205" spans="1:22" ht="60" x14ac:dyDescent="0.2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8034</v>
      </c>
      <c r="O3205">
        <f t="shared" si="300"/>
        <v>25</v>
      </c>
      <c r="P3205">
        <f t="shared" si="301"/>
        <v>41.67</v>
      </c>
      <c r="Q3205" t="s">
        <v>8317</v>
      </c>
      <c r="R3205" t="s">
        <v>8359</v>
      </c>
      <c r="S3205" s="11">
        <f t="shared" si="302"/>
        <v>42242.988680555558</v>
      </c>
      <c r="T3205" s="11">
        <f t="shared" si="303"/>
        <v>42272.988680555558</v>
      </c>
      <c r="U3205" t="str">
        <f t="shared" si="304"/>
        <v>2015</v>
      </c>
      <c r="V3205" t="str">
        <f t="shared" si="305"/>
        <v>August</v>
      </c>
    </row>
    <row r="3206" spans="1:22" ht="75" x14ac:dyDescent="0.2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8034</v>
      </c>
      <c r="O3206">
        <f t="shared" si="300"/>
        <v>0</v>
      </c>
      <c r="P3206">
        <f t="shared" si="301"/>
        <v>0</v>
      </c>
      <c r="Q3206" t="s">
        <v>8317</v>
      </c>
      <c r="R3206" t="s">
        <v>8359</v>
      </c>
      <c r="S3206" s="11">
        <f t="shared" si="302"/>
        <v>42172.686099537037</v>
      </c>
      <c r="T3206" s="11">
        <f t="shared" si="303"/>
        <v>42202.676388888889</v>
      </c>
      <c r="U3206" t="str">
        <f t="shared" si="304"/>
        <v>2015</v>
      </c>
      <c r="V3206" t="str">
        <f t="shared" si="305"/>
        <v>June</v>
      </c>
    </row>
    <row r="3207" spans="1:22" ht="75" x14ac:dyDescent="0.2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8034</v>
      </c>
      <c r="O3207">
        <f t="shared" si="300"/>
        <v>3.41</v>
      </c>
      <c r="P3207">
        <f t="shared" si="301"/>
        <v>22.75</v>
      </c>
      <c r="Q3207" t="s">
        <v>8317</v>
      </c>
      <c r="R3207" t="s">
        <v>8359</v>
      </c>
      <c r="S3207" s="11">
        <f t="shared" si="302"/>
        <v>42095.374675925923</v>
      </c>
      <c r="T3207" s="11">
        <f t="shared" si="303"/>
        <v>42125.374675925923</v>
      </c>
      <c r="U3207" t="str">
        <f t="shared" si="304"/>
        <v>2015</v>
      </c>
      <c r="V3207" t="str">
        <f t="shared" si="305"/>
        <v>April</v>
      </c>
    </row>
    <row r="3208" spans="1:22" ht="60" x14ac:dyDescent="0.2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8034</v>
      </c>
      <c r="O3208">
        <f t="shared" si="300"/>
        <v>0</v>
      </c>
      <c r="P3208">
        <f t="shared" si="301"/>
        <v>0</v>
      </c>
      <c r="Q3208" t="s">
        <v>8317</v>
      </c>
      <c r="R3208" t="s">
        <v>8359</v>
      </c>
      <c r="S3208" s="11">
        <f t="shared" si="302"/>
        <v>42236.276053240741</v>
      </c>
      <c r="T3208" s="11">
        <f t="shared" si="303"/>
        <v>42266.276053240741</v>
      </c>
      <c r="U3208" t="str">
        <f t="shared" si="304"/>
        <v>2015</v>
      </c>
      <c r="V3208" t="str">
        <f t="shared" si="305"/>
        <v>August</v>
      </c>
    </row>
    <row r="3209" spans="1:22" ht="75" x14ac:dyDescent="0.2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8034</v>
      </c>
      <c r="O3209">
        <f t="shared" si="300"/>
        <v>46.36</v>
      </c>
      <c r="P3209">
        <f t="shared" si="301"/>
        <v>70.83</v>
      </c>
      <c r="Q3209" t="s">
        <v>8317</v>
      </c>
      <c r="R3209" t="s">
        <v>8359</v>
      </c>
      <c r="S3209" s="11">
        <f t="shared" si="302"/>
        <v>42057.277858796297</v>
      </c>
      <c r="T3209" s="11">
        <f t="shared" si="303"/>
        <v>42117.236192129625</v>
      </c>
      <c r="U3209" t="str">
        <f t="shared" si="304"/>
        <v>2015</v>
      </c>
      <c r="V3209" t="str">
        <f t="shared" si="305"/>
        <v>February</v>
      </c>
    </row>
    <row r="3210" spans="1:22" ht="60" x14ac:dyDescent="0.2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8000</v>
      </c>
      <c r="O3210">
        <f t="shared" si="300"/>
        <v>103.5</v>
      </c>
      <c r="P3210">
        <f t="shared" si="301"/>
        <v>63.11</v>
      </c>
      <c r="Q3210" t="s">
        <v>8317</v>
      </c>
      <c r="R3210" t="s">
        <v>8318</v>
      </c>
      <c r="S3210" s="11">
        <f t="shared" si="302"/>
        <v>41827.605057870373</v>
      </c>
      <c r="T3210" s="11">
        <f t="shared" si="303"/>
        <v>41848.605057870373</v>
      </c>
      <c r="U3210" t="str">
        <f t="shared" si="304"/>
        <v>2014</v>
      </c>
      <c r="V3210" t="str">
        <f t="shared" si="305"/>
        <v>July</v>
      </c>
    </row>
    <row r="3211" spans="1:22" ht="60" x14ac:dyDescent="0.2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8000</v>
      </c>
      <c r="O3211">
        <f t="shared" si="300"/>
        <v>119.32</v>
      </c>
      <c r="P3211">
        <f t="shared" si="301"/>
        <v>50.16</v>
      </c>
      <c r="Q3211" t="s">
        <v>8317</v>
      </c>
      <c r="R3211" t="s">
        <v>8318</v>
      </c>
      <c r="S3211" s="11">
        <f t="shared" si="302"/>
        <v>41778.637245370373</v>
      </c>
      <c r="T3211" s="11">
        <f t="shared" si="303"/>
        <v>41810.958333333336</v>
      </c>
      <c r="U3211" t="str">
        <f t="shared" si="304"/>
        <v>2014</v>
      </c>
      <c r="V3211" t="str">
        <f t="shared" si="305"/>
        <v>May</v>
      </c>
    </row>
    <row r="3212" spans="1:22" ht="75" x14ac:dyDescent="0.2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8000</v>
      </c>
      <c r="O3212">
        <f t="shared" si="300"/>
        <v>125.77</v>
      </c>
      <c r="P3212">
        <f t="shared" si="301"/>
        <v>62.88</v>
      </c>
      <c r="Q3212" t="s">
        <v>8317</v>
      </c>
      <c r="R3212" t="s">
        <v>8318</v>
      </c>
      <c r="S3212" s="11">
        <f t="shared" si="302"/>
        <v>41013.936562499999</v>
      </c>
      <c r="T3212" s="11">
        <f t="shared" si="303"/>
        <v>41061.165972222225</v>
      </c>
      <c r="U3212" t="str">
        <f t="shared" si="304"/>
        <v>2012</v>
      </c>
      <c r="V3212" t="str">
        <f t="shared" si="305"/>
        <v>April</v>
      </c>
    </row>
    <row r="3213" spans="1:22" ht="75" x14ac:dyDescent="0.2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8000</v>
      </c>
      <c r="O3213">
        <f t="shared" si="300"/>
        <v>119.74</v>
      </c>
      <c r="P3213">
        <f t="shared" si="301"/>
        <v>85.53</v>
      </c>
      <c r="Q3213" t="s">
        <v>8317</v>
      </c>
      <c r="R3213" t="s">
        <v>8318</v>
      </c>
      <c r="S3213" s="11">
        <f t="shared" si="302"/>
        <v>41834.586574074077</v>
      </c>
      <c r="T3213" s="11">
        <f t="shared" si="303"/>
        <v>41866.083333333336</v>
      </c>
      <c r="U3213" t="str">
        <f t="shared" si="304"/>
        <v>2014</v>
      </c>
      <c r="V3213" t="str">
        <f t="shared" si="305"/>
        <v>July</v>
      </c>
    </row>
    <row r="3214" spans="1:22" ht="45" x14ac:dyDescent="0.2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8000</v>
      </c>
      <c r="O3214">
        <f t="shared" si="300"/>
        <v>126.25</v>
      </c>
      <c r="P3214">
        <f t="shared" si="301"/>
        <v>53.72</v>
      </c>
      <c r="Q3214" t="s">
        <v>8317</v>
      </c>
      <c r="R3214" t="s">
        <v>8318</v>
      </c>
      <c r="S3214" s="11">
        <f t="shared" si="302"/>
        <v>41829.795729166668</v>
      </c>
      <c r="T3214" s="11">
        <f t="shared" si="303"/>
        <v>41859.795729166668</v>
      </c>
      <c r="U3214" t="str">
        <f t="shared" si="304"/>
        <v>2014</v>
      </c>
      <c r="V3214" t="str">
        <f t="shared" si="305"/>
        <v>July</v>
      </c>
    </row>
    <row r="3215" spans="1:22" ht="75" x14ac:dyDescent="0.2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8000</v>
      </c>
      <c r="O3215">
        <f t="shared" si="300"/>
        <v>100.12</v>
      </c>
      <c r="P3215">
        <f t="shared" si="301"/>
        <v>127.81</v>
      </c>
      <c r="Q3215" t="s">
        <v>8317</v>
      </c>
      <c r="R3215" t="s">
        <v>8318</v>
      </c>
      <c r="S3215" s="11">
        <f t="shared" si="302"/>
        <v>42171.763414351852</v>
      </c>
      <c r="T3215" s="11">
        <f t="shared" si="303"/>
        <v>42211.763414351852</v>
      </c>
      <c r="U3215" t="str">
        <f t="shared" si="304"/>
        <v>2015</v>
      </c>
      <c r="V3215" t="str">
        <f t="shared" si="305"/>
        <v>June</v>
      </c>
    </row>
    <row r="3216" spans="1:22" ht="75" x14ac:dyDescent="0.2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8000</v>
      </c>
      <c r="O3216">
        <f t="shared" si="300"/>
        <v>102.13</v>
      </c>
      <c r="P3216">
        <f t="shared" si="301"/>
        <v>106.57</v>
      </c>
      <c r="Q3216" t="s">
        <v>8317</v>
      </c>
      <c r="R3216" t="s">
        <v>8318</v>
      </c>
      <c r="S3216" s="11">
        <f t="shared" si="302"/>
        <v>42337.792511574073</v>
      </c>
      <c r="T3216" s="11">
        <f t="shared" si="303"/>
        <v>42374.996527777781</v>
      </c>
      <c r="U3216" t="str">
        <f t="shared" si="304"/>
        <v>2015</v>
      </c>
      <c r="V3216" t="str">
        <f t="shared" si="305"/>
        <v>November</v>
      </c>
    </row>
    <row r="3217" spans="1:22" ht="90" x14ac:dyDescent="0.2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8000</v>
      </c>
      <c r="O3217">
        <f t="shared" si="300"/>
        <v>100.35</v>
      </c>
      <c r="P3217">
        <f t="shared" si="301"/>
        <v>262.11</v>
      </c>
      <c r="Q3217" t="s">
        <v>8317</v>
      </c>
      <c r="R3217" t="s">
        <v>8318</v>
      </c>
      <c r="S3217" s="11">
        <f t="shared" si="302"/>
        <v>42219.665173611109</v>
      </c>
      <c r="T3217" s="11">
        <f t="shared" si="303"/>
        <v>42257.165972222225</v>
      </c>
      <c r="U3217" t="str">
        <f t="shared" si="304"/>
        <v>2015</v>
      </c>
      <c r="V3217" t="str">
        <f t="shared" si="305"/>
        <v>August</v>
      </c>
    </row>
    <row r="3218" spans="1:22" ht="75" x14ac:dyDescent="0.2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8000</v>
      </c>
      <c r="O3218">
        <f t="shared" si="300"/>
        <v>100.05</v>
      </c>
      <c r="P3218">
        <f t="shared" si="301"/>
        <v>57.17</v>
      </c>
      <c r="Q3218" t="s">
        <v>8317</v>
      </c>
      <c r="R3218" t="s">
        <v>8318</v>
      </c>
      <c r="S3218" s="11">
        <f t="shared" si="302"/>
        <v>42165.462627314817</v>
      </c>
      <c r="T3218" s="11">
        <f t="shared" si="303"/>
        <v>42196.604166666672</v>
      </c>
      <c r="U3218" t="str">
        <f t="shared" si="304"/>
        <v>2015</v>
      </c>
      <c r="V3218" t="str">
        <f t="shared" si="305"/>
        <v>June</v>
      </c>
    </row>
    <row r="3219" spans="1:22" ht="60" x14ac:dyDescent="0.2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8000</v>
      </c>
      <c r="O3219">
        <f t="shared" si="300"/>
        <v>116.02</v>
      </c>
      <c r="P3219">
        <f t="shared" si="301"/>
        <v>50.2</v>
      </c>
      <c r="Q3219" t="s">
        <v>8317</v>
      </c>
      <c r="R3219" t="s">
        <v>8318</v>
      </c>
      <c r="S3219" s="11">
        <f t="shared" si="302"/>
        <v>42648.546111111107</v>
      </c>
      <c r="T3219" s="11">
        <f t="shared" si="303"/>
        <v>42678.546111111107</v>
      </c>
      <c r="U3219" t="str">
        <f t="shared" si="304"/>
        <v>2016</v>
      </c>
      <c r="V3219" t="str">
        <f t="shared" si="305"/>
        <v>October</v>
      </c>
    </row>
    <row r="3220" spans="1:22" ht="75" x14ac:dyDescent="0.2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8000</v>
      </c>
      <c r="O3220">
        <f t="shared" si="300"/>
        <v>102.1</v>
      </c>
      <c r="P3220">
        <f t="shared" si="301"/>
        <v>66.59</v>
      </c>
      <c r="Q3220" t="s">
        <v>8317</v>
      </c>
      <c r="R3220" t="s">
        <v>8318</v>
      </c>
      <c r="S3220" s="11">
        <f t="shared" si="302"/>
        <v>41971.002152777779</v>
      </c>
      <c r="T3220" s="11">
        <f t="shared" si="303"/>
        <v>42004</v>
      </c>
      <c r="U3220" t="str">
        <f t="shared" si="304"/>
        <v>2014</v>
      </c>
      <c r="V3220" t="str">
        <f t="shared" si="305"/>
        <v>November</v>
      </c>
    </row>
    <row r="3221" spans="1:22" ht="60" x14ac:dyDescent="0.2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8000</v>
      </c>
      <c r="O3221">
        <f t="shared" si="300"/>
        <v>100.11</v>
      </c>
      <c r="P3221">
        <f t="shared" si="301"/>
        <v>168.25</v>
      </c>
      <c r="Q3221" t="s">
        <v>8317</v>
      </c>
      <c r="R3221" t="s">
        <v>8318</v>
      </c>
      <c r="S3221" s="11">
        <f t="shared" si="302"/>
        <v>42050.983182870375</v>
      </c>
      <c r="T3221" s="11">
        <f t="shared" si="303"/>
        <v>42085.941516203704</v>
      </c>
      <c r="U3221" t="str">
        <f t="shared" si="304"/>
        <v>2015</v>
      </c>
      <c r="V3221" t="str">
        <f t="shared" si="305"/>
        <v>February</v>
      </c>
    </row>
    <row r="3222" spans="1:22" ht="45" x14ac:dyDescent="0.2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8000</v>
      </c>
      <c r="O3222">
        <f t="shared" si="300"/>
        <v>100.84</v>
      </c>
      <c r="P3222">
        <f t="shared" si="301"/>
        <v>256.37</v>
      </c>
      <c r="Q3222" t="s">
        <v>8317</v>
      </c>
      <c r="R3222" t="s">
        <v>8318</v>
      </c>
      <c r="S3222" s="11">
        <f t="shared" si="302"/>
        <v>42772.833379629628</v>
      </c>
      <c r="T3222" s="11">
        <f t="shared" si="303"/>
        <v>42806.875</v>
      </c>
      <c r="U3222" t="str">
        <f t="shared" si="304"/>
        <v>2017</v>
      </c>
      <c r="V3222" t="str">
        <f t="shared" si="305"/>
        <v>February</v>
      </c>
    </row>
    <row r="3223" spans="1:22" ht="75" x14ac:dyDescent="0.2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8000</v>
      </c>
      <c r="O3223">
        <f t="shared" si="300"/>
        <v>103.43</v>
      </c>
      <c r="P3223">
        <f t="shared" si="301"/>
        <v>36.61</v>
      </c>
      <c r="Q3223" t="s">
        <v>8317</v>
      </c>
      <c r="R3223" t="s">
        <v>8318</v>
      </c>
      <c r="S3223" s="11">
        <f t="shared" si="302"/>
        <v>42155.696793981479</v>
      </c>
      <c r="T3223" s="11">
        <f t="shared" si="303"/>
        <v>42190.696793981479</v>
      </c>
      <c r="U3223" t="str">
        <f t="shared" si="304"/>
        <v>2015</v>
      </c>
      <c r="V3223" t="str">
        <f t="shared" si="305"/>
        <v>May</v>
      </c>
    </row>
    <row r="3224" spans="1:22" ht="60" x14ac:dyDescent="0.2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8000</v>
      </c>
      <c r="O3224">
        <f t="shared" si="300"/>
        <v>124.8</v>
      </c>
      <c r="P3224">
        <f t="shared" si="301"/>
        <v>37.14</v>
      </c>
      <c r="Q3224" t="s">
        <v>8317</v>
      </c>
      <c r="R3224" t="s">
        <v>8318</v>
      </c>
      <c r="S3224" s="11">
        <f t="shared" si="302"/>
        <v>42270.582141203704</v>
      </c>
      <c r="T3224" s="11">
        <f t="shared" si="303"/>
        <v>42301.895138888889</v>
      </c>
      <c r="U3224" t="str">
        <f t="shared" si="304"/>
        <v>2015</v>
      </c>
      <c r="V3224" t="str">
        <f t="shared" si="305"/>
        <v>September</v>
      </c>
    </row>
    <row r="3225" spans="1:22" ht="75" x14ac:dyDescent="0.2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8000</v>
      </c>
      <c r="O3225">
        <f t="shared" si="300"/>
        <v>109.52</v>
      </c>
      <c r="P3225">
        <f t="shared" si="301"/>
        <v>45.88</v>
      </c>
      <c r="Q3225" t="s">
        <v>8317</v>
      </c>
      <c r="R3225" t="s">
        <v>8318</v>
      </c>
      <c r="S3225" s="11">
        <f t="shared" si="302"/>
        <v>42206.835370370376</v>
      </c>
      <c r="T3225" s="11">
        <f t="shared" si="303"/>
        <v>42236.835370370376</v>
      </c>
      <c r="U3225" t="str">
        <f t="shared" si="304"/>
        <v>2015</v>
      </c>
      <c r="V3225" t="str">
        <f t="shared" si="305"/>
        <v>July</v>
      </c>
    </row>
    <row r="3226" spans="1:22" ht="75" x14ac:dyDescent="0.2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8000</v>
      </c>
      <c r="O3226">
        <f t="shared" si="300"/>
        <v>102.03</v>
      </c>
      <c r="P3226">
        <f t="shared" si="301"/>
        <v>141.71</v>
      </c>
      <c r="Q3226" t="s">
        <v>8317</v>
      </c>
      <c r="R3226" t="s">
        <v>8318</v>
      </c>
      <c r="S3226" s="11">
        <f t="shared" si="302"/>
        <v>42697.850844907407</v>
      </c>
      <c r="T3226" s="11">
        <f t="shared" si="303"/>
        <v>42745.208333333328</v>
      </c>
      <c r="U3226" t="str">
        <f t="shared" si="304"/>
        <v>2016</v>
      </c>
      <c r="V3226" t="str">
        <f t="shared" si="305"/>
        <v>November</v>
      </c>
    </row>
    <row r="3227" spans="1:22" ht="75" x14ac:dyDescent="0.2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8000</v>
      </c>
      <c r="O3227">
        <f t="shared" si="300"/>
        <v>102.35</v>
      </c>
      <c r="P3227">
        <f t="shared" si="301"/>
        <v>52.49</v>
      </c>
      <c r="Q3227" t="s">
        <v>8317</v>
      </c>
      <c r="R3227" t="s">
        <v>8318</v>
      </c>
      <c r="S3227" s="11">
        <f t="shared" si="302"/>
        <v>42503.559467592597</v>
      </c>
      <c r="T3227" s="11">
        <f t="shared" si="303"/>
        <v>42524.875</v>
      </c>
      <c r="U3227" t="str">
        <f t="shared" si="304"/>
        <v>2016</v>
      </c>
      <c r="V3227" t="str">
        <f t="shared" si="305"/>
        <v>May</v>
      </c>
    </row>
    <row r="3228" spans="1:22" ht="75" x14ac:dyDescent="0.2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8000</v>
      </c>
      <c r="O3228">
        <f t="shared" si="300"/>
        <v>104.17</v>
      </c>
      <c r="P3228">
        <f t="shared" si="301"/>
        <v>59.52</v>
      </c>
      <c r="Q3228" t="s">
        <v>8317</v>
      </c>
      <c r="R3228" t="s">
        <v>8318</v>
      </c>
      <c r="S3228" s="11">
        <f t="shared" si="302"/>
        <v>42277.583472222221</v>
      </c>
      <c r="T3228" s="11">
        <f t="shared" si="303"/>
        <v>42307.583472222221</v>
      </c>
      <c r="U3228" t="str">
        <f t="shared" si="304"/>
        <v>2015</v>
      </c>
      <c r="V3228" t="str">
        <f t="shared" si="305"/>
        <v>September</v>
      </c>
    </row>
    <row r="3229" spans="1:22" ht="75" x14ac:dyDescent="0.2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8000</v>
      </c>
      <c r="O3229">
        <f t="shared" si="300"/>
        <v>125</v>
      </c>
      <c r="P3229">
        <f t="shared" si="301"/>
        <v>50</v>
      </c>
      <c r="Q3229" t="s">
        <v>8317</v>
      </c>
      <c r="R3229" t="s">
        <v>8318</v>
      </c>
      <c r="S3229" s="11">
        <f t="shared" si="302"/>
        <v>42722.882361111115</v>
      </c>
      <c r="T3229" s="11">
        <f t="shared" si="303"/>
        <v>42752.882361111115</v>
      </c>
      <c r="U3229" t="str">
        <f t="shared" si="304"/>
        <v>2016</v>
      </c>
      <c r="V3229" t="str">
        <f t="shared" si="305"/>
        <v>December</v>
      </c>
    </row>
    <row r="3230" spans="1:22" ht="60" x14ac:dyDescent="0.2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8000</v>
      </c>
      <c r="O3230">
        <f t="shared" si="300"/>
        <v>102.34</v>
      </c>
      <c r="P3230">
        <f t="shared" si="301"/>
        <v>193.62</v>
      </c>
      <c r="Q3230" t="s">
        <v>8317</v>
      </c>
      <c r="R3230" t="s">
        <v>8318</v>
      </c>
      <c r="S3230" s="11">
        <f t="shared" si="302"/>
        <v>42323.70930555556</v>
      </c>
      <c r="T3230" s="11">
        <f t="shared" si="303"/>
        <v>42355.207638888889</v>
      </c>
      <c r="U3230" t="str">
        <f t="shared" si="304"/>
        <v>2015</v>
      </c>
      <c r="V3230" t="str">
        <f t="shared" si="305"/>
        <v>November</v>
      </c>
    </row>
    <row r="3231" spans="1:22" ht="60" x14ac:dyDescent="0.2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8000</v>
      </c>
      <c r="O3231">
        <f t="shared" si="300"/>
        <v>107.87</v>
      </c>
      <c r="P3231">
        <f t="shared" si="301"/>
        <v>106.8</v>
      </c>
      <c r="Q3231" t="s">
        <v>8317</v>
      </c>
      <c r="R3231" t="s">
        <v>8318</v>
      </c>
      <c r="S3231" s="11">
        <f t="shared" si="302"/>
        <v>41933.291643518518</v>
      </c>
      <c r="T3231" s="11">
        <f t="shared" si="303"/>
        <v>41963.333310185189</v>
      </c>
      <c r="U3231" t="str">
        <f t="shared" si="304"/>
        <v>2014</v>
      </c>
      <c r="V3231" t="str">
        <f t="shared" si="305"/>
        <v>October</v>
      </c>
    </row>
    <row r="3232" spans="1:22" ht="75" x14ac:dyDescent="0.2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8000</v>
      </c>
      <c r="O3232">
        <f t="shared" si="300"/>
        <v>109.88</v>
      </c>
      <c r="P3232">
        <f t="shared" si="301"/>
        <v>77.22</v>
      </c>
      <c r="Q3232" t="s">
        <v>8317</v>
      </c>
      <c r="R3232" t="s">
        <v>8318</v>
      </c>
      <c r="S3232" s="11">
        <f t="shared" si="302"/>
        <v>41898.168125000004</v>
      </c>
      <c r="T3232" s="11">
        <f t="shared" si="303"/>
        <v>41913.165972222225</v>
      </c>
      <c r="U3232" t="str">
        <f t="shared" si="304"/>
        <v>2014</v>
      </c>
      <c r="V3232" t="str">
        <f t="shared" si="305"/>
        <v>September</v>
      </c>
    </row>
    <row r="3233" spans="1:22" ht="75" x14ac:dyDescent="0.2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8000</v>
      </c>
      <c r="O3233">
        <f t="shared" si="300"/>
        <v>161</v>
      </c>
      <c r="P3233">
        <f t="shared" si="301"/>
        <v>57.5</v>
      </c>
      <c r="Q3233" t="s">
        <v>8317</v>
      </c>
      <c r="R3233" t="s">
        <v>8318</v>
      </c>
      <c r="S3233" s="11">
        <f t="shared" si="302"/>
        <v>42446.943831018521</v>
      </c>
      <c r="T3233" s="11">
        <f t="shared" si="303"/>
        <v>42476.943831018521</v>
      </c>
      <c r="U3233" t="str">
        <f t="shared" si="304"/>
        <v>2016</v>
      </c>
      <c r="V3233" t="str">
        <f t="shared" si="305"/>
        <v>March</v>
      </c>
    </row>
    <row r="3234" spans="1:22" ht="60" x14ac:dyDescent="0.2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8000</v>
      </c>
      <c r="O3234">
        <f t="shared" si="300"/>
        <v>131.19999999999999</v>
      </c>
      <c r="P3234">
        <f t="shared" si="301"/>
        <v>50.46</v>
      </c>
      <c r="Q3234" t="s">
        <v>8317</v>
      </c>
      <c r="R3234" t="s">
        <v>8318</v>
      </c>
      <c r="S3234" s="11">
        <f t="shared" si="302"/>
        <v>42463.81385416667</v>
      </c>
      <c r="T3234" s="11">
        <f t="shared" si="303"/>
        <v>42494.165972222225</v>
      </c>
      <c r="U3234" t="str">
        <f t="shared" si="304"/>
        <v>2016</v>
      </c>
      <c r="V3234" t="str">
        <f t="shared" si="305"/>
        <v>April</v>
      </c>
    </row>
    <row r="3235" spans="1:22" ht="75" x14ac:dyDescent="0.2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8000</v>
      </c>
      <c r="O3235">
        <f t="shared" si="300"/>
        <v>118.8</v>
      </c>
      <c r="P3235">
        <f t="shared" si="301"/>
        <v>97.38</v>
      </c>
      <c r="Q3235" t="s">
        <v>8317</v>
      </c>
      <c r="R3235" t="s">
        <v>8318</v>
      </c>
      <c r="S3235" s="11">
        <f t="shared" si="302"/>
        <v>42766.805034722223</v>
      </c>
      <c r="T3235" s="11">
        <f t="shared" si="303"/>
        <v>42796.805034722223</v>
      </c>
      <c r="U3235" t="str">
        <f t="shared" si="304"/>
        <v>2017</v>
      </c>
      <c r="V3235" t="str">
        <f t="shared" si="305"/>
        <v>January</v>
      </c>
    </row>
    <row r="3236" spans="1:22" ht="75" x14ac:dyDescent="0.2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8000</v>
      </c>
      <c r="O3236">
        <f t="shared" si="300"/>
        <v>100.39</v>
      </c>
      <c r="P3236">
        <f t="shared" si="301"/>
        <v>34.92</v>
      </c>
      <c r="Q3236" t="s">
        <v>8317</v>
      </c>
      <c r="R3236" t="s">
        <v>8318</v>
      </c>
      <c r="S3236" s="11">
        <f t="shared" si="302"/>
        <v>42734.789444444439</v>
      </c>
      <c r="T3236" s="11">
        <f t="shared" si="303"/>
        <v>42767.979861111111</v>
      </c>
      <c r="U3236" t="str">
        <f t="shared" si="304"/>
        <v>2016</v>
      </c>
      <c r="V3236" t="str">
        <f t="shared" si="305"/>
        <v>December</v>
      </c>
    </row>
    <row r="3237" spans="1:22" ht="75" x14ac:dyDescent="0.2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8000</v>
      </c>
      <c r="O3237">
        <f t="shared" si="300"/>
        <v>103.21</v>
      </c>
      <c r="P3237">
        <f t="shared" si="301"/>
        <v>85.53</v>
      </c>
      <c r="Q3237" t="s">
        <v>8317</v>
      </c>
      <c r="R3237" t="s">
        <v>8318</v>
      </c>
      <c r="S3237" s="11">
        <f t="shared" si="302"/>
        <v>42522.347812499997</v>
      </c>
      <c r="T3237" s="11">
        <f t="shared" si="303"/>
        <v>42552.347812499997</v>
      </c>
      <c r="U3237" t="str">
        <f t="shared" si="304"/>
        <v>2016</v>
      </c>
      <c r="V3237" t="str">
        <f t="shared" si="305"/>
        <v>June</v>
      </c>
    </row>
    <row r="3238" spans="1:22" ht="75" x14ac:dyDescent="0.2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8000</v>
      </c>
      <c r="O3238">
        <f t="shared" si="300"/>
        <v>100.6</v>
      </c>
      <c r="P3238">
        <f t="shared" si="301"/>
        <v>182.91</v>
      </c>
      <c r="Q3238" t="s">
        <v>8317</v>
      </c>
      <c r="R3238" t="s">
        <v>8318</v>
      </c>
      <c r="S3238" s="11">
        <f t="shared" si="302"/>
        <v>42702.917048611111</v>
      </c>
      <c r="T3238" s="11">
        <f t="shared" si="303"/>
        <v>42732.917048611111</v>
      </c>
      <c r="U3238" t="str">
        <f t="shared" si="304"/>
        <v>2016</v>
      </c>
      <c r="V3238" t="str">
        <f t="shared" si="305"/>
        <v>November</v>
      </c>
    </row>
    <row r="3239" spans="1:22" ht="75" x14ac:dyDescent="0.2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8000</v>
      </c>
      <c r="O3239">
        <f t="shared" si="300"/>
        <v>100.79</v>
      </c>
      <c r="P3239">
        <f t="shared" si="301"/>
        <v>131.13999999999999</v>
      </c>
      <c r="Q3239" t="s">
        <v>8317</v>
      </c>
      <c r="R3239" t="s">
        <v>8318</v>
      </c>
      <c r="S3239" s="11">
        <f t="shared" si="302"/>
        <v>42252.474351851852</v>
      </c>
      <c r="T3239" s="11">
        <f t="shared" si="303"/>
        <v>42276.165972222225</v>
      </c>
      <c r="U3239" t="str">
        <f t="shared" si="304"/>
        <v>2015</v>
      </c>
      <c r="V3239" t="str">
        <f t="shared" si="305"/>
        <v>September</v>
      </c>
    </row>
    <row r="3240" spans="1:22" ht="75" x14ac:dyDescent="0.2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8000</v>
      </c>
      <c r="O3240">
        <f t="shared" si="300"/>
        <v>112.32</v>
      </c>
      <c r="P3240">
        <f t="shared" si="301"/>
        <v>39.81</v>
      </c>
      <c r="Q3240" t="s">
        <v>8317</v>
      </c>
      <c r="R3240" t="s">
        <v>8318</v>
      </c>
      <c r="S3240" s="11">
        <f t="shared" si="302"/>
        <v>42156.510393518518</v>
      </c>
      <c r="T3240" s="11">
        <f t="shared" si="303"/>
        <v>42186.510393518518</v>
      </c>
      <c r="U3240" t="str">
        <f t="shared" si="304"/>
        <v>2015</v>
      </c>
      <c r="V3240" t="str">
        <f t="shared" si="305"/>
        <v>June</v>
      </c>
    </row>
    <row r="3241" spans="1:22" ht="75" x14ac:dyDescent="0.2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8000</v>
      </c>
      <c r="O3241">
        <f t="shared" si="300"/>
        <v>105.92</v>
      </c>
      <c r="P3241">
        <f t="shared" si="301"/>
        <v>59.7</v>
      </c>
      <c r="Q3241" t="s">
        <v>8317</v>
      </c>
      <c r="R3241" t="s">
        <v>8318</v>
      </c>
      <c r="S3241" s="11">
        <f t="shared" si="302"/>
        <v>42278.089039351849</v>
      </c>
      <c r="T3241" s="11">
        <f t="shared" si="303"/>
        <v>42302.999305555553</v>
      </c>
      <c r="U3241" t="str">
        <f t="shared" si="304"/>
        <v>2015</v>
      </c>
      <c r="V3241" t="str">
        <f t="shared" si="305"/>
        <v>October</v>
      </c>
    </row>
    <row r="3242" spans="1:22" ht="75" x14ac:dyDescent="0.2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8000</v>
      </c>
      <c r="O3242">
        <f t="shared" si="300"/>
        <v>100.57</v>
      </c>
      <c r="P3242">
        <f t="shared" si="301"/>
        <v>88.74</v>
      </c>
      <c r="Q3242" t="s">
        <v>8317</v>
      </c>
      <c r="R3242" t="s">
        <v>8318</v>
      </c>
      <c r="S3242" s="11">
        <f t="shared" si="302"/>
        <v>42754.693842592591</v>
      </c>
      <c r="T3242" s="11">
        <f t="shared" si="303"/>
        <v>42782.958333333328</v>
      </c>
      <c r="U3242" t="str">
        <f t="shared" si="304"/>
        <v>2017</v>
      </c>
      <c r="V3242" t="str">
        <f t="shared" si="305"/>
        <v>January</v>
      </c>
    </row>
    <row r="3243" spans="1:22" ht="75" x14ac:dyDescent="0.2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8000</v>
      </c>
      <c r="O3243">
        <f t="shared" si="300"/>
        <v>115.31</v>
      </c>
      <c r="P3243">
        <f t="shared" si="301"/>
        <v>58.69</v>
      </c>
      <c r="Q3243" t="s">
        <v>8317</v>
      </c>
      <c r="R3243" t="s">
        <v>8318</v>
      </c>
      <c r="S3243" s="11">
        <f t="shared" si="302"/>
        <v>41893.324884259258</v>
      </c>
      <c r="T3243" s="11">
        <f t="shared" si="303"/>
        <v>41926.290972222225</v>
      </c>
      <c r="U3243" t="str">
        <f t="shared" si="304"/>
        <v>2014</v>
      </c>
      <c r="V3243" t="str">
        <f t="shared" si="305"/>
        <v>September</v>
      </c>
    </row>
    <row r="3244" spans="1:22" ht="45" x14ac:dyDescent="0.2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8000</v>
      </c>
      <c r="O3244">
        <f t="shared" si="300"/>
        <v>127.3</v>
      </c>
      <c r="P3244">
        <f t="shared" si="301"/>
        <v>69.569999999999993</v>
      </c>
      <c r="Q3244" t="s">
        <v>8317</v>
      </c>
      <c r="R3244" t="s">
        <v>8318</v>
      </c>
      <c r="S3244" s="11">
        <f t="shared" si="302"/>
        <v>41871.755694444444</v>
      </c>
      <c r="T3244" s="11">
        <f t="shared" si="303"/>
        <v>41901.755694444444</v>
      </c>
      <c r="U3244" t="str">
        <f t="shared" si="304"/>
        <v>2014</v>
      </c>
      <c r="V3244" t="str">
        <f t="shared" si="305"/>
        <v>August</v>
      </c>
    </row>
    <row r="3245" spans="1:22" ht="75" x14ac:dyDescent="0.2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8000</v>
      </c>
      <c r="O3245">
        <f t="shared" si="300"/>
        <v>102.84</v>
      </c>
      <c r="P3245">
        <f t="shared" si="301"/>
        <v>115.87</v>
      </c>
      <c r="Q3245" t="s">
        <v>8317</v>
      </c>
      <c r="R3245" t="s">
        <v>8318</v>
      </c>
      <c r="S3245" s="11">
        <f t="shared" si="302"/>
        <v>42262.096782407403</v>
      </c>
      <c r="T3245" s="11">
        <f t="shared" si="303"/>
        <v>42286</v>
      </c>
      <c r="U3245" t="str">
        <f t="shared" si="304"/>
        <v>2015</v>
      </c>
      <c r="V3245" t="str">
        <f t="shared" si="305"/>
        <v>September</v>
      </c>
    </row>
    <row r="3246" spans="1:22" ht="60" x14ac:dyDescent="0.2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8000</v>
      </c>
      <c r="O3246">
        <f t="shared" si="300"/>
        <v>102.94</v>
      </c>
      <c r="P3246">
        <f t="shared" si="301"/>
        <v>23.87</v>
      </c>
      <c r="Q3246" t="s">
        <v>8317</v>
      </c>
      <c r="R3246" t="s">
        <v>8318</v>
      </c>
      <c r="S3246" s="11">
        <f t="shared" si="302"/>
        <v>42675.694236111114</v>
      </c>
      <c r="T3246" s="11">
        <f t="shared" si="303"/>
        <v>42705.735902777778</v>
      </c>
      <c r="U3246" t="str">
        <f t="shared" si="304"/>
        <v>2016</v>
      </c>
      <c r="V3246" t="str">
        <f t="shared" si="305"/>
        <v>November</v>
      </c>
    </row>
    <row r="3247" spans="1:22" ht="60" x14ac:dyDescent="0.2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8000</v>
      </c>
      <c r="O3247">
        <f t="shared" si="300"/>
        <v>104.3</v>
      </c>
      <c r="P3247">
        <f t="shared" si="301"/>
        <v>81.13</v>
      </c>
      <c r="Q3247" t="s">
        <v>8317</v>
      </c>
      <c r="R3247" t="s">
        <v>8318</v>
      </c>
      <c r="S3247" s="11">
        <f t="shared" si="302"/>
        <v>42135.60020833333</v>
      </c>
      <c r="T3247" s="11">
        <f t="shared" si="303"/>
        <v>42167.083333333328</v>
      </c>
      <c r="U3247" t="str">
        <f t="shared" si="304"/>
        <v>2015</v>
      </c>
      <c r="V3247" t="str">
        <f t="shared" si="305"/>
        <v>May</v>
      </c>
    </row>
    <row r="3248" spans="1:22" ht="75" x14ac:dyDescent="0.2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8000</v>
      </c>
      <c r="O3248">
        <f t="shared" si="300"/>
        <v>111.22</v>
      </c>
      <c r="P3248">
        <f t="shared" si="301"/>
        <v>57.63</v>
      </c>
      <c r="Q3248" t="s">
        <v>8317</v>
      </c>
      <c r="R3248" t="s">
        <v>8318</v>
      </c>
      <c r="S3248" s="11">
        <f t="shared" si="302"/>
        <v>42230.472222222219</v>
      </c>
      <c r="T3248" s="11">
        <f t="shared" si="303"/>
        <v>42259.165972222225</v>
      </c>
      <c r="U3248" t="str">
        <f t="shared" si="304"/>
        <v>2015</v>
      </c>
      <c r="V3248" t="str">
        <f t="shared" si="305"/>
        <v>August</v>
      </c>
    </row>
    <row r="3249" spans="1:22" ht="75" x14ac:dyDescent="0.2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8000</v>
      </c>
      <c r="O3249">
        <f t="shared" si="300"/>
        <v>105.86</v>
      </c>
      <c r="P3249">
        <f t="shared" si="301"/>
        <v>46.43</v>
      </c>
      <c r="Q3249" t="s">
        <v>8317</v>
      </c>
      <c r="R3249" t="s">
        <v>8318</v>
      </c>
      <c r="S3249" s="11">
        <f t="shared" si="302"/>
        <v>42167.434166666666</v>
      </c>
      <c r="T3249" s="11">
        <f t="shared" si="303"/>
        <v>42197.434166666666</v>
      </c>
      <c r="U3249" t="str">
        <f t="shared" si="304"/>
        <v>2015</v>
      </c>
      <c r="V3249" t="str">
        <f t="shared" si="305"/>
        <v>June</v>
      </c>
    </row>
    <row r="3250" spans="1:22" ht="60" x14ac:dyDescent="0.2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8000</v>
      </c>
      <c r="O3250">
        <f t="shared" si="300"/>
        <v>100.79</v>
      </c>
      <c r="P3250">
        <f t="shared" si="301"/>
        <v>60.48</v>
      </c>
      <c r="Q3250" t="s">
        <v>8317</v>
      </c>
      <c r="R3250" t="s">
        <v>8318</v>
      </c>
      <c r="S3250" s="11">
        <f t="shared" si="302"/>
        <v>42068.888391203705</v>
      </c>
      <c r="T3250" s="11">
        <f t="shared" si="303"/>
        <v>42098.846724537041</v>
      </c>
      <c r="U3250" t="str">
        <f t="shared" si="304"/>
        <v>2015</v>
      </c>
      <c r="V3250" t="str">
        <f t="shared" si="305"/>
        <v>March</v>
      </c>
    </row>
    <row r="3251" spans="1:22" ht="75" x14ac:dyDescent="0.2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8000</v>
      </c>
      <c r="O3251">
        <f t="shared" si="300"/>
        <v>104.93</v>
      </c>
      <c r="P3251">
        <f t="shared" si="301"/>
        <v>65.58</v>
      </c>
      <c r="Q3251" t="s">
        <v>8317</v>
      </c>
      <c r="R3251" t="s">
        <v>8318</v>
      </c>
      <c r="S3251" s="11">
        <f t="shared" si="302"/>
        <v>42145.746689814812</v>
      </c>
      <c r="T3251" s="11">
        <f t="shared" si="303"/>
        <v>42175.746689814812</v>
      </c>
      <c r="U3251" t="str">
        <f t="shared" si="304"/>
        <v>2015</v>
      </c>
      <c r="V3251" t="str">
        <f t="shared" si="305"/>
        <v>May</v>
      </c>
    </row>
    <row r="3252" spans="1:22" ht="75" x14ac:dyDescent="0.2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8000</v>
      </c>
      <c r="O3252">
        <f t="shared" si="300"/>
        <v>101.55</v>
      </c>
      <c r="P3252">
        <f t="shared" si="301"/>
        <v>119.19</v>
      </c>
      <c r="Q3252" t="s">
        <v>8317</v>
      </c>
      <c r="R3252" t="s">
        <v>8318</v>
      </c>
      <c r="S3252" s="11">
        <f t="shared" si="302"/>
        <v>41918.742175925923</v>
      </c>
      <c r="T3252" s="11">
        <f t="shared" si="303"/>
        <v>41948.783842592595</v>
      </c>
      <c r="U3252" t="str">
        <f t="shared" si="304"/>
        <v>2014</v>
      </c>
      <c r="V3252" t="str">
        <f t="shared" si="305"/>
        <v>October</v>
      </c>
    </row>
    <row r="3253" spans="1:22" ht="75" x14ac:dyDescent="0.2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8000</v>
      </c>
      <c r="O3253">
        <f t="shared" si="300"/>
        <v>110.73</v>
      </c>
      <c r="P3253">
        <f t="shared" si="301"/>
        <v>83.05</v>
      </c>
      <c r="Q3253" t="s">
        <v>8317</v>
      </c>
      <c r="R3253" t="s">
        <v>8318</v>
      </c>
      <c r="S3253" s="11">
        <f t="shared" si="302"/>
        <v>42146.731087962966</v>
      </c>
      <c r="T3253" s="11">
        <f t="shared" si="303"/>
        <v>42176.731087962966</v>
      </c>
      <c r="U3253" t="str">
        <f t="shared" si="304"/>
        <v>2015</v>
      </c>
      <c r="V3253" t="str">
        <f t="shared" si="305"/>
        <v>May</v>
      </c>
    </row>
    <row r="3254" spans="1:22" ht="60" x14ac:dyDescent="0.2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8000</v>
      </c>
      <c r="O3254">
        <f t="shared" si="300"/>
        <v>127.82</v>
      </c>
      <c r="P3254">
        <f t="shared" si="301"/>
        <v>57.52</v>
      </c>
      <c r="Q3254" t="s">
        <v>8317</v>
      </c>
      <c r="R3254" t="s">
        <v>8318</v>
      </c>
      <c r="S3254" s="11">
        <f t="shared" si="302"/>
        <v>42590.472685185188</v>
      </c>
      <c r="T3254" s="11">
        <f t="shared" si="303"/>
        <v>42620.472685185188</v>
      </c>
      <c r="U3254" t="str">
        <f t="shared" si="304"/>
        <v>2016</v>
      </c>
      <c r="V3254" t="str">
        <f t="shared" si="305"/>
        <v>August</v>
      </c>
    </row>
    <row r="3255" spans="1:22" ht="45" x14ac:dyDescent="0.2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8000</v>
      </c>
      <c r="O3255">
        <f t="shared" si="300"/>
        <v>101.83</v>
      </c>
      <c r="P3255">
        <f t="shared" si="301"/>
        <v>177.09</v>
      </c>
      <c r="Q3255" t="s">
        <v>8317</v>
      </c>
      <c r="R3255" t="s">
        <v>8318</v>
      </c>
      <c r="S3255" s="11">
        <f t="shared" si="302"/>
        <v>42602.576712962968</v>
      </c>
      <c r="T3255" s="11">
        <f t="shared" si="303"/>
        <v>42621.15625</v>
      </c>
      <c r="U3255" t="str">
        <f t="shared" si="304"/>
        <v>2016</v>
      </c>
      <c r="V3255" t="str">
        <f t="shared" si="305"/>
        <v>August</v>
      </c>
    </row>
    <row r="3256" spans="1:22" ht="75" x14ac:dyDescent="0.2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8000</v>
      </c>
      <c r="O3256">
        <f t="shared" si="300"/>
        <v>101.26</v>
      </c>
      <c r="P3256">
        <f t="shared" si="301"/>
        <v>70.77</v>
      </c>
      <c r="Q3256" t="s">
        <v>8317</v>
      </c>
      <c r="R3256" t="s">
        <v>8318</v>
      </c>
      <c r="S3256" s="11">
        <f t="shared" si="302"/>
        <v>42059.085752314815</v>
      </c>
      <c r="T3256" s="11">
        <f t="shared" si="303"/>
        <v>42089.044085648144</v>
      </c>
      <c r="U3256" t="str">
        <f t="shared" si="304"/>
        <v>2015</v>
      </c>
      <c r="V3256" t="str">
        <f t="shared" si="305"/>
        <v>February</v>
      </c>
    </row>
    <row r="3257" spans="1:22" ht="90" x14ac:dyDescent="0.2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8000</v>
      </c>
      <c r="O3257">
        <f t="shared" si="300"/>
        <v>175</v>
      </c>
      <c r="P3257">
        <f t="shared" si="301"/>
        <v>29.17</v>
      </c>
      <c r="Q3257" t="s">
        <v>8317</v>
      </c>
      <c r="R3257" t="s">
        <v>8318</v>
      </c>
      <c r="S3257" s="11">
        <f t="shared" si="302"/>
        <v>41889.768229166664</v>
      </c>
      <c r="T3257" s="11">
        <f t="shared" si="303"/>
        <v>41919.768229166664</v>
      </c>
      <c r="U3257" t="str">
        <f t="shared" si="304"/>
        <v>2014</v>
      </c>
      <c r="V3257" t="str">
        <f t="shared" si="305"/>
        <v>September</v>
      </c>
    </row>
    <row r="3258" spans="1:22" ht="75" x14ac:dyDescent="0.2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8000</v>
      </c>
      <c r="O3258">
        <f t="shared" si="300"/>
        <v>128.06</v>
      </c>
      <c r="P3258">
        <f t="shared" si="301"/>
        <v>72.760000000000005</v>
      </c>
      <c r="Q3258" t="s">
        <v>8317</v>
      </c>
      <c r="R3258" t="s">
        <v>8318</v>
      </c>
      <c r="S3258" s="11">
        <f t="shared" si="302"/>
        <v>42144.573807870373</v>
      </c>
      <c r="T3258" s="11">
        <f t="shared" si="303"/>
        <v>42166.165972222225</v>
      </c>
      <c r="U3258" t="str">
        <f t="shared" si="304"/>
        <v>2015</v>
      </c>
      <c r="V3258" t="str">
        <f t="shared" si="305"/>
        <v>May</v>
      </c>
    </row>
    <row r="3259" spans="1:22" ht="75" x14ac:dyDescent="0.2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8000</v>
      </c>
      <c r="O3259">
        <f t="shared" si="300"/>
        <v>106.3</v>
      </c>
      <c r="P3259">
        <f t="shared" si="301"/>
        <v>51.85</v>
      </c>
      <c r="Q3259" t="s">
        <v>8317</v>
      </c>
      <c r="R3259" t="s">
        <v>8318</v>
      </c>
      <c r="S3259" s="11">
        <f t="shared" si="302"/>
        <v>42758.559629629628</v>
      </c>
      <c r="T3259" s="11">
        <f t="shared" si="303"/>
        <v>42788.559629629628</v>
      </c>
      <c r="U3259" t="str">
        <f t="shared" si="304"/>
        <v>2017</v>
      </c>
      <c r="V3259" t="str">
        <f t="shared" si="305"/>
        <v>January</v>
      </c>
    </row>
    <row r="3260" spans="1:22" ht="60" x14ac:dyDescent="0.2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8000</v>
      </c>
      <c r="O3260">
        <f t="shared" si="300"/>
        <v>105.21</v>
      </c>
      <c r="P3260">
        <f t="shared" si="301"/>
        <v>98.2</v>
      </c>
      <c r="Q3260" t="s">
        <v>8317</v>
      </c>
      <c r="R3260" t="s">
        <v>8318</v>
      </c>
      <c r="S3260" s="11">
        <f t="shared" si="302"/>
        <v>41982.887280092589</v>
      </c>
      <c r="T3260" s="11">
        <f t="shared" si="303"/>
        <v>42012.887280092589</v>
      </c>
      <c r="U3260" t="str">
        <f t="shared" si="304"/>
        <v>2014</v>
      </c>
      <c r="V3260" t="str">
        <f t="shared" si="305"/>
        <v>December</v>
      </c>
    </row>
    <row r="3261" spans="1:22" ht="75" x14ac:dyDescent="0.2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8000</v>
      </c>
      <c r="O3261">
        <f t="shared" si="300"/>
        <v>106.17</v>
      </c>
      <c r="P3261">
        <f t="shared" si="301"/>
        <v>251.74</v>
      </c>
      <c r="Q3261" t="s">
        <v>8317</v>
      </c>
      <c r="R3261" t="s">
        <v>8318</v>
      </c>
      <c r="S3261" s="11">
        <f t="shared" si="302"/>
        <v>42614.760937500003</v>
      </c>
      <c r="T3261" s="11">
        <f t="shared" si="303"/>
        <v>42644.165972222225</v>
      </c>
      <c r="U3261" t="str">
        <f t="shared" si="304"/>
        <v>2016</v>
      </c>
      <c r="V3261" t="str">
        <f t="shared" si="305"/>
        <v>September</v>
      </c>
    </row>
    <row r="3262" spans="1:22" ht="60" x14ac:dyDescent="0.2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8000</v>
      </c>
      <c r="O3262">
        <f t="shared" si="300"/>
        <v>109.24</v>
      </c>
      <c r="P3262">
        <f t="shared" si="301"/>
        <v>74.819999999999993</v>
      </c>
      <c r="Q3262" t="s">
        <v>8317</v>
      </c>
      <c r="R3262" t="s">
        <v>8318</v>
      </c>
      <c r="S3262" s="11">
        <f t="shared" si="302"/>
        <v>42303.672662037032</v>
      </c>
      <c r="T3262" s="11">
        <f t="shared" si="303"/>
        <v>42338.714328703703</v>
      </c>
      <c r="U3262" t="str">
        <f t="shared" si="304"/>
        <v>2015</v>
      </c>
      <c r="V3262" t="str">
        <f t="shared" si="305"/>
        <v>October</v>
      </c>
    </row>
    <row r="3263" spans="1:22" ht="75" x14ac:dyDescent="0.2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8000</v>
      </c>
      <c r="O3263">
        <f t="shared" si="300"/>
        <v>100.45</v>
      </c>
      <c r="P3263">
        <f t="shared" si="301"/>
        <v>67.650000000000006</v>
      </c>
      <c r="Q3263" t="s">
        <v>8317</v>
      </c>
      <c r="R3263" t="s">
        <v>8318</v>
      </c>
      <c r="S3263" s="11">
        <f t="shared" si="302"/>
        <v>42171.725416666668</v>
      </c>
      <c r="T3263" s="11">
        <f t="shared" si="303"/>
        <v>42201.725416666668</v>
      </c>
      <c r="U3263" t="str">
        <f t="shared" si="304"/>
        <v>2015</v>
      </c>
      <c r="V3263" t="str">
        <f t="shared" si="305"/>
        <v>June</v>
      </c>
    </row>
    <row r="3264" spans="1:22" ht="45" x14ac:dyDescent="0.2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8000</v>
      </c>
      <c r="O3264">
        <f t="shared" si="300"/>
        <v>103.04</v>
      </c>
      <c r="P3264">
        <f t="shared" si="301"/>
        <v>93.81</v>
      </c>
      <c r="Q3264" t="s">
        <v>8317</v>
      </c>
      <c r="R3264" t="s">
        <v>8318</v>
      </c>
      <c r="S3264" s="11">
        <f t="shared" si="302"/>
        <v>41964.315532407403</v>
      </c>
      <c r="T3264" s="11">
        <f t="shared" si="303"/>
        <v>41995.166666666672</v>
      </c>
      <c r="U3264" t="str">
        <f t="shared" si="304"/>
        <v>2014</v>
      </c>
      <c r="V3264" t="str">
        <f t="shared" si="305"/>
        <v>November</v>
      </c>
    </row>
    <row r="3265" spans="1:22" ht="60" x14ac:dyDescent="0.2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8000</v>
      </c>
      <c r="O3265">
        <f t="shared" si="300"/>
        <v>112.17</v>
      </c>
      <c r="P3265">
        <f t="shared" si="301"/>
        <v>41.24</v>
      </c>
      <c r="Q3265" t="s">
        <v>8317</v>
      </c>
      <c r="R3265" t="s">
        <v>8318</v>
      </c>
      <c r="S3265" s="11">
        <f t="shared" si="302"/>
        <v>42284.516064814816</v>
      </c>
      <c r="T3265" s="11">
        <f t="shared" si="303"/>
        <v>42307.875</v>
      </c>
      <c r="U3265" t="str">
        <f t="shared" si="304"/>
        <v>2015</v>
      </c>
      <c r="V3265" t="str">
        <f t="shared" si="305"/>
        <v>October</v>
      </c>
    </row>
    <row r="3266" spans="1:22" ht="45" x14ac:dyDescent="0.2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8000</v>
      </c>
      <c r="O3266">
        <f t="shared" si="300"/>
        <v>103</v>
      </c>
      <c r="P3266">
        <f t="shared" si="301"/>
        <v>52.55</v>
      </c>
      <c r="Q3266" t="s">
        <v>8317</v>
      </c>
      <c r="R3266" t="s">
        <v>8318</v>
      </c>
      <c r="S3266" s="11">
        <f t="shared" si="302"/>
        <v>42016.800208333334</v>
      </c>
      <c r="T3266" s="11">
        <f t="shared" si="303"/>
        <v>42032.916666666672</v>
      </c>
      <c r="U3266" t="str">
        <f t="shared" si="304"/>
        <v>2015</v>
      </c>
      <c r="V3266" t="str">
        <f t="shared" si="305"/>
        <v>January</v>
      </c>
    </row>
    <row r="3267" spans="1:22" ht="75" x14ac:dyDescent="0.2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8000</v>
      </c>
      <c r="O3267">
        <f t="shared" ref="O3267:O3330" si="306">ROUND((E3267/D3267)*100,2)</f>
        <v>164</v>
      </c>
      <c r="P3267">
        <f t="shared" ref="P3267:P3330" si="307">IF(L3267&gt;0,ROUND(E3267/L3267,2),0)</f>
        <v>70.290000000000006</v>
      </c>
      <c r="Q3267" t="s">
        <v>8317</v>
      </c>
      <c r="R3267" t="s">
        <v>8318</v>
      </c>
      <c r="S3267" s="11">
        <f t="shared" ref="S3267:S3330" si="308">(((J3267/60)/60)/24)+DATE(1970,1,1)</f>
        <v>42311.711979166663</v>
      </c>
      <c r="T3267" s="11">
        <f t="shared" ref="T3267:T3330" si="309">(((I3267/60)/60)/24)+DATE(1970,1,1)</f>
        <v>42341.708333333328</v>
      </c>
      <c r="U3267" t="str">
        <f t="shared" ref="U3267:U3330" si="310">TEXT(S3267,"yyyy")</f>
        <v>2015</v>
      </c>
      <c r="V3267" t="str">
        <f t="shared" ref="V3267:V3330" si="311">TEXT(S3267,"mmmm")</f>
        <v>November</v>
      </c>
    </row>
    <row r="3268" spans="1:22" ht="60" x14ac:dyDescent="0.2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8000</v>
      </c>
      <c r="O3268">
        <f t="shared" si="306"/>
        <v>131.28</v>
      </c>
      <c r="P3268">
        <f t="shared" si="307"/>
        <v>48.33</v>
      </c>
      <c r="Q3268" t="s">
        <v>8317</v>
      </c>
      <c r="R3268" t="s">
        <v>8318</v>
      </c>
      <c r="S3268" s="11">
        <f t="shared" si="308"/>
        <v>42136.536134259266</v>
      </c>
      <c r="T3268" s="11">
        <f t="shared" si="309"/>
        <v>42167.875</v>
      </c>
      <c r="U3268" t="str">
        <f t="shared" si="310"/>
        <v>2015</v>
      </c>
      <c r="V3268" t="str">
        <f t="shared" si="311"/>
        <v>May</v>
      </c>
    </row>
    <row r="3269" spans="1:22" ht="75" x14ac:dyDescent="0.2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8000</v>
      </c>
      <c r="O3269">
        <f t="shared" si="306"/>
        <v>102.1</v>
      </c>
      <c r="P3269">
        <f t="shared" si="307"/>
        <v>53.18</v>
      </c>
      <c r="Q3269" t="s">
        <v>8317</v>
      </c>
      <c r="R3269" t="s">
        <v>8318</v>
      </c>
      <c r="S3269" s="11">
        <f t="shared" si="308"/>
        <v>42172.757638888885</v>
      </c>
      <c r="T3269" s="11">
        <f t="shared" si="309"/>
        <v>42202.757638888885</v>
      </c>
      <c r="U3269" t="str">
        <f t="shared" si="310"/>
        <v>2015</v>
      </c>
      <c r="V3269" t="str">
        <f t="shared" si="311"/>
        <v>June</v>
      </c>
    </row>
    <row r="3270" spans="1:22" ht="75" x14ac:dyDescent="0.2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8000</v>
      </c>
      <c r="O3270">
        <f t="shared" si="306"/>
        <v>128</v>
      </c>
      <c r="P3270">
        <f t="shared" si="307"/>
        <v>60.95</v>
      </c>
      <c r="Q3270" t="s">
        <v>8317</v>
      </c>
      <c r="R3270" t="s">
        <v>8318</v>
      </c>
      <c r="S3270" s="11">
        <f t="shared" si="308"/>
        <v>42590.90425925926</v>
      </c>
      <c r="T3270" s="11">
        <f t="shared" si="309"/>
        <v>42606.90425925926</v>
      </c>
      <c r="U3270" t="str">
        <f t="shared" si="310"/>
        <v>2016</v>
      </c>
      <c r="V3270" t="str">
        <f t="shared" si="311"/>
        <v>August</v>
      </c>
    </row>
    <row r="3271" spans="1:22" ht="60" x14ac:dyDescent="0.2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8000</v>
      </c>
      <c r="O3271">
        <f t="shared" si="306"/>
        <v>101.5</v>
      </c>
      <c r="P3271">
        <f t="shared" si="307"/>
        <v>116</v>
      </c>
      <c r="Q3271" t="s">
        <v>8317</v>
      </c>
      <c r="R3271" t="s">
        <v>8318</v>
      </c>
      <c r="S3271" s="11">
        <f t="shared" si="308"/>
        <v>42137.395798611105</v>
      </c>
      <c r="T3271" s="11">
        <f t="shared" si="309"/>
        <v>42171.458333333328</v>
      </c>
      <c r="U3271" t="str">
        <f t="shared" si="310"/>
        <v>2015</v>
      </c>
      <c r="V3271" t="str">
        <f t="shared" si="311"/>
        <v>May</v>
      </c>
    </row>
    <row r="3272" spans="1:22" ht="75" x14ac:dyDescent="0.2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8000</v>
      </c>
      <c r="O3272">
        <f t="shared" si="306"/>
        <v>101.67</v>
      </c>
      <c r="P3272">
        <f t="shared" si="307"/>
        <v>61</v>
      </c>
      <c r="Q3272" t="s">
        <v>8317</v>
      </c>
      <c r="R3272" t="s">
        <v>8318</v>
      </c>
      <c r="S3272" s="11">
        <f t="shared" si="308"/>
        <v>42167.533159722225</v>
      </c>
      <c r="T3272" s="11">
        <f t="shared" si="309"/>
        <v>42197.533159722225</v>
      </c>
      <c r="U3272" t="str">
        <f t="shared" si="310"/>
        <v>2015</v>
      </c>
      <c r="V3272" t="str">
        <f t="shared" si="311"/>
        <v>June</v>
      </c>
    </row>
    <row r="3273" spans="1:22" ht="45" x14ac:dyDescent="0.2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8000</v>
      </c>
      <c r="O3273">
        <f t="shared" si="306"/>
        <v>130</v>
      </c>
      <c r="P3273">
        <f t="shared" si="307"/>
        <v>38.24</v>
      </c>
      <c r="Q3273" t="s">
        <v>8317</v>
      </c>
      <c r="R3273" t="s">
        <v>8318</v>
      </c>
      <c r="S3273" s="11">
        <f t="shared" si="308"/>
        <v>41915.437210648146</v>
      </c>
      <c r="T3273" s="11">
        <f t="shared" si="309"/>
        <v>41945.478877314818</v>
      </c>
      <c r="U3273" t="str">
        <f t="shared" si="310"/>
        <v>2014</v>
      </c>
      <c r="V3273" t="str">
        <f t="shared" si="311"/>
        <v>October</v>
      </c>
    </row>
    <row r="3274" spans="1:22" ht="60" x14ac:dyDescent="0.2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8000</v>
      </c>
      <c r="O3274">
        <f t="shared" si="306"/>
        <v>154.43</v>
      </c>
      <c r="P3274">
        <f t="shared" si="307"/>
        <v>106.5</v>
      </c>
      <c r="Q3274" t="s">
        <v>8317</v>
      </c>
      <c r="R3274" t="s">
        <v>8318</v>
      </c>
      <c r="S3274" s="11">
        <f t="shared" si="308"/>
        <v>42284.500104166669</v>
      </c>
      <c r="T3274" s="11">
        <f t="shared" si="309"/>
        <v>42314.541770833333</v>
      </c>
      <c r="U3274" t="str">
        <f t="shared" si="310"/>
        <v>2015</v>
      </c>
      <c r="V3274" t="str">
        <f t="shared" si="311"/>
        <v>October</v>
      </c>
    </row>
    <row r="3275" spans="1:22" ht="75" x14ac:dyDescent="0.2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8000</v>
      </c>
      <c r="O3275">
        <f t="shared" si="306"/>
        <v>107.4</v>
      </c>
      <c r="P3275">
        <f t="shared" si="307"/>
        <v>204.57</v>
      </c>
      <c r="Q3275" t="s">
        <v>8317</v>
      </c>
      <c r="R3275" t="s">
        <v>8318</v>
      </c>
      <c r="S3275" s="11">
        <f t="shared" si="308"/>
        <v>42611.801412037035</v>
      </c>
      <c r="T3275" s="11">
        <f t="shared" si="309"/>
        <v>42627.791666666672</v>
      </c>
      <c r="U3275" t="str">
        <f t="shared" si="310"/>
        <v>2016</v>
      </c>
      <c r="V3275" t="str">
        <f t="shared" si="311"/>
        <v>August</v>
      </c>
    </row>
    <row r="3276" spans="1:22" ht="60" x14ac:dyDescent="0.2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8000</v>
      </c>
      <c r="O3276">
        <f t="shared" si="306"/>
        <v>101.32</v>
      </c>
      <c r="P3276">
        <f t="shared" si="307"/>
        <v>54.91</v>
      </c>
      <c r="Q3276" t="s">
        <v>8317</v>
      </c>
      <c r="R3276" t="s">
        <v>8318</v>
      </c>
      <c r="S3276" s="11">
        <f t="shared" si="308"/>
        <v>42400.704537037032</v>
      </c>
      <c r="T3276" s="11">
        <f t="shared" si="309"/>
        <v>42444.875</v>
      </c>
      <c r="U3276" t="str">
        <f t="shared" si="310"/>
        <v>2016</v>
      </c>
      <c r="V3276" t="str">
        <f t="shared" si="311"/>
        <v>January</v>
      </c>
    </row>
    <row r="3277" spans="1:22" ht="75" x14ac:dyDescent="0.2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8000</v>
      </c>
      <c r="O3277">
        <f t="shared" si="306"/>
        <v>100.28</v>
      </c>
      <c r="P3277">
        <f t="shared" si="307"/>
        <v>150.41999999999999</v>
      </c>
      <c r="Q3277" t="s">
        <v>8317</v>
      </c>
      <c r="R3277" t="s">
        <v>8318</v>
      </c>
      <c r="S3277" s="11">
        <f t="shared" si="308"/>
        <v>42017.88045138889</v>
      </c>
      <c r="T3277" s="11">
        <f t="shared" si="309"/>
        <v>42044.1875</v>
      </c>
      <c r="U3277" t="str">
        <f t="shared" si="310"/>
        <v>2015</v>
      </c>
      <c r="V3277" t="str">
        <f t="shared" si="311"/>
        <v>January</v>
      </c>
    </row>
    <row r="3278" spans="1:22" ht="75" x14ac:dyDescent="0.2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8000</v>
      </c>
      <c r="O3278">
        <f t="shared" si="306"/>
        <v>116.84</v>
      </c>
      <c r="P3278">
        <f t="shared" si="307"/>
        <v>52.58</v>
      </c>
      <c r="Q3278" t="s">
        <v>8317</v>
      </c>
      <c r="R3278" t="s">
        <v>8318</v>
      </c>
      <c r="S3278" s="11">
        <f t="shared" si="308"/>
        <v>42426.949988425928</v>
      </c>
      <c r="T3278" s="11">
        <f t="shared" si="309"/>
        <v>42461.165972222225</v>
      </c>
      <c r="U3278" t="str">
        <f t="shared" si="310"/>
        <v>2016</v>
      </c>
      <c r="V3278" t="str">
        <f t="shared" si="311"/>
        <v>February</v>
      </c>
    </row>
    <row r="3279" spans="1:22" ht="75" x14ac:dyDescent="0.2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8000</v>
      </c>
      <c r="O3279">
        <f t="shared" si="306"/>
        <v>108.6</v>
      </c>
      <c r="P3279">
        <f t="shared" si="307"/>
        <v>54.3</v>
      </c>
      <c r="Q3279" t="s">
        <v>8317</v>
      </c>
      <c r="R3279" t="s">
        <v>8318</v>
      </c>
      <c r="S3279" s="11">
        <f t="shared" si="308"/>
        <v>41931.682939814818</v>
      </c>
      <c r="T3279" s="11">
        <f t="shared" si="309"/>
        <v>41961.724606481483</v>
      </c>
      <c r="U3279" t="str">
        <f t="shared" si="310"/>
        <v>2014</v>
      </c>
      <c r="V3279" t="str">
        <f t="shared" si="311"/>
        <v>October</v>
      </c>
    </row>
    <row r="3280" spans="1:22" ht="75" x14ac:dyDescent="0.2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8000</v>
      </c>
      <c r="O3280">
        <f t="shared" si="306"/>
        <v>103.4</v>
      </c>
      <c r="P3280">
        <f t="shared" si="307"/>
        <v>76.03</v>
      </c>
      <c r="Q3280" t="s">
        <v>8317</v>
      </c>
      <c r="R3280" t="s">
        <v>8318</v>
      </c>
      <c r="S3280" s="11">
        <f t="shared" si="308"/>
        <v>42124.848414351851</v>
      </c>
      <c r="T3280" s="11">
        <f t="shared" si="309"/>
        <v>42154.848414351851</v>
      </c>
      <c r="U3280" t="str">
        <f t="shared" si="310"/>
        <v>2015</v>
      </c>
      <c r="V3280" t="str">
        <f t="shared" si="311"/>
        <v>April</v>
      </c>
    </row>
    <row r="3281" spans="1:22" ht="75" x14ac:dyDescent="0.2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8000</v>
      </c>
      <c r="O3281">
        <f t="shared" si="306"/>
        <v>114.28</v>
      </c>
      <c r="P3281">
        <f t="shared" si="307"/>
        <v>105.21</v>
      </c>
      <c r="Q3281" t="s">
        <v>8317</v>
      </c>
      <c r="R3281" t="s">
        <v>8318</v>
      </c>
      <c r="S3281" s="11">
        <f t="shared" si="308"/>
        <v>42431.102534722217</v>
      </c>
      <c r="T3281" s="11">
        <f t="shared" si="309"/>
        <v>42461.06086805556</v>
      </c>
      <c r="U3281" t="str">
        <f t="shared" si="310"/>
        <v>2016</v>
      </c>
      <c r="V3281" t="str">
        <f t="shared" si="311"/>
        <v>March</v>
      </c>
    </row>
    <row r="3282" spans="1:22" ht="75" x14ac:dyDescent="0.2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8000</v>
      </c>
      <c r="O3282">
        <f t="shared" si="306"/>
        <v>103</v>
      </c>
      <c r="P3282">
        <f t="shared" si="307"/>
        <v>68.67</v>
      </c>
      <c r="Q3282" t="s">
        <v>8317</v>
      </c>
      <c r="R3282" t="s">
        <v>8318</v>
      </c>
      <c r="S3282" s="11">
        <f t="shared" si="308"/>
        <v>42121.756921296299</v>
      </c>
      <c r="T3282" s="11">
        <f t="shared" si="309"/>
        <v>42156.208333333328</v>
      </c>
      <c r="U3282" t="str">
        <f t="shared" si="310"/>
        <v>2015</v>
      </c>
      <c r="V3282" t="str">
        <f t="shared" si="311"/>
        <v>April</v>
      </c>
    </row>
    <row r="3283" spans="1:22" ht="75" x14ac:dyDescent="0.2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8000</v>
      </c>
      <c r="O3283">
        <f t="shared" si="306"/>
        <v>121.6</v>
      </c>
      <c r="P3283">
        <f t="shared" si="307"/>
        <v>129.36000000000001</v>
      </c>
      <c r="Q3283" t="s">
        <v>8317</v>
      </c>
      <c r="R3283" t="s">
        <v>8318</v>
      </c>
      <c r="S3283" s="11">
        <f t="shared" si="308"/>
        <v>42219.019733796296</v>
      </c>
      <c r="T3283" s="11">
        <f t="shared" si="309"/>
        <v>42249.019733796296</v>
      </c>
      <c r="U3283" t="str">
        <f t="shared" si="310"/>
        <v>2015</v>
      </c>
      <c r="V3283" t="str">
        <f t="shared" si="311"/>
        <v>August</v>
      </c>
    </row>
    <row r="3284" spans="1:22" ht="75" x14ac:dyDescent="0.2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8000</v>
      </c>
      <c r="O3284">
        <f t="shared" si="306"/>
        <v>102.65</v>
      </c>
      <c r="P3284">
        <f t="shared" si="307"/>
        <v>134.26</v>
      </c>
      <c r="Q3284" t="s">
        <v>8317</v>
      </c>
      <c r="R3284" t="s">
        <v>8318</v>
      </c>
      <c r="S3284" s="11">
        <f t="shared" si="308"/>
        <v>42445.19430555556</v>
      </c>
      <c r="T3284" s="11">
        <f t="shared" si="309"/>
        <v>42489.19430555556</v>
      </c>
      <c r="U3284" t="str">
        <f t="shared" si="310"/>
        <v>2016</v>
      </c>
      <c r="V3284" t="str">
        <f t="shared" si="311"/>
        <v>March</v>
      </c>
    </row>
    <row r="3285" spans="1:22" ht="75" x14ac:dyDescent="0.2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8000</v>
      </c>
      <c r="O3285">
        <f t="shared" si="306"/>
        <v>104.75</v>
      </c>
      <c r="P3285">
        <f t="shared" si="307"/>
        <v>17.829999999999998</v>
      </c>
      <c r="Q3285" t="s">
        <v>8317</v>
      </c>
      <c r="R3285" t="s">
        <v>8318</v>
      </c>
      <c r="S3285" s="11">
        <f t="shared" si="308"/>
        <v>42379.74418981481</v>
      </c>
      <c r="T3285" s="11">
        <f t="shared" si="309"/>
        <v>42410.875</v>
      </c>
      <c r="U3285" t="str">
        <f t="shared" si="310"/>
        <v>2016</v>
      </c>
      <c r="V3285" t="str">
        <f t="shared" si="311"/>
        <v>January</v>
      </c>
    </row>
    <row r="3286" spans="1:22" ht="60" x14ac:dyDescent="0.2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8000</v>
      </c>
      <c r="O3286">
        <f t="shared" si="306"/>
        <v>101.6</v>
      </c>
      <c r="P3286">
        <f t="shared" si="307"/>
        <v>203.2</v>
      </c>
      <c r="Q3286" t="s">
        <v>8317</v>
      </c>
      <c r="R3286" t="s">
        <v>8318</v>
      </c>
      <c r="S3286" s="11">
        <f t="shared" si="308"/>
        <v>42380.884872685187</v>
      </c>
      <c r="T3286" s="11">
        <f t="shared" si="309"/>
        <v>42398.249305555553</v>
      </c>
      <c r="U3286" t="str">
        <f t="shared" si="310"/>
        <v>2016</v>
      </c>
      <c r="V3286" t="str">
        <f t="shared" si="311"/>
        <v>January</v>
      </c>
    </row>
    <row r="3287" spans="1:22" x14ac:dyDescent="0.2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8000</v>
      </c>
      <c r="O3287">
        <f t="shared" si="306"/>
        <v>112.1</v>
      </c>
      <c r="P3287">
        <f t="shared" si="307"/>
        <v>69.19</v>
      </c>
      <c r="Q3287" t="s">
        <v>8317</v>
      </c>
      <c r="R3287" t="s">
        <v>8318</v>
      </c>
      <c r="S3287" s="11">
        <f t="shared" si="308"/>
        <v>42762.942430555559</v>
      </c>
      <c r="T3287" s="11">
        <f t="shared" si="309"/>
        <v>42794.208333333328</v>
      </c>
      <c r="U3287" t="str">
        <f t="shared" si="310"/>
        <v>2017</v>
      </c>
      <c r="V3287" t="str">
        <f t="shared" si="311"/>
        <v>January</v>
      </c>
    </row>
    <row r="3288" spans="1:22" ht="75" x14ac:dyDescent="0.2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8000</v>
      </c>
      <c r="O3288">
        <f t="shared" si="306"/>
        <v>101.77</v>
      </c>
      <c r="P3288">
        <f t="shared" si="307"/>
        <v>125.12</v>
      </c>
      <c r="Q3288" t="s">
        <v>8317</v>
      </c>
      <c r="R3288" t="s">
        <v>8318</v>
      </c>
      <c r="S3288" s="11">
        <f t="shared" si="308"/>
        <v>42567.840069444443</v>
      </c>
      <c r="T3288" s="11">
        <f t="shared" si="309"/>
        <v>42597.840069444443</v>
      </c>
      <c r="U3288" t="str">
        <f t="shared" si="310"/>
        <v>2016</v>
      </c>
      <c r="V3288" t="str">
        <f t="shared" si="311"/>
        <v>July</v>
      </c>
    </row>
    <row r="3289" spans="1:22" ht="45" x14ac:dyDescent="0.2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8000</v>
      </c>
      <c r="O3289">
        <f t="shared" si="306"/>
        <v>100</v>
      </c>
      <c r="P3289">
        <f t="shared" si="307"/>
        <v>73.53</v>
      </c>
      <c r="Q3289" t="s">
        <v>8317</v>
      </c>
      <c r="R3289" t="s">
        <v>8318</v>
      </c>
      <c r="S3289" s="11">
        <f t="shared" si="308"/>
        <v>42311.750324074077</v>
      </c>
      <c r="T3289" s="11">
        <f t="shared" si="309"/>
        <v>42336.750324074077</v>
      </c>
      <c r="U3289" t="str">
        <f t="shared" si="310"/>
        <v>2015</v>
      </c>
      <c r="V3289" t="str">
        <f t="shared" si="311"/>
        <v>November</v>
      </c>
    </row>
    <row r="3290" spans="1:22" ht="75" x14ac:dyDescent="0.2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8000</v>
      </c>
      <c r="O3290">
        <f t="shared" si="306"/>
        <v>100.26</v>
      </c>
      <c r="P3290">
        <f t="shared" si="307"/>
        <v>48.44</v>
      </c>
      <c r="Q3290" t="s">
        <v>8317</v>
      </c>
      <c r="R3290" t="s">
        <v>8318</v>
      </c>
      <c r="S3290" s="11">
        <f t="shared" si="308"/>
        <v>42505.774479166663</v>
      </c>
      <c r="T3290" s="11">
        <f t="shared" si="309"/>
        <v>42541.958333333328</v>
      </c>
      <c r="U3290" t="str">
        <f t="shared" si="310"/>
        <v>2016</v>
      </c>
      <c r="V3290" t="str">
        <f t="shared" si="311"/>
        <v>May</v>
      </c>
    </row>
    <row r="3291" spans="1:22" ht="75" x14ac:dyDescent="0.2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8000</v>
      </c>
      <c r="O3291">
        <f t="shared" si="306"/>
        <v>133.04</v>
      </c>
      <c r="P3291">
        <f t="shared" si="307"/>
        <v>26.61</v>
      </c>
      <c r="Q3291" t="s">
        <v>8317</v>
      </c>
      <c r="R3291" t="s">
        <v>8318</v>
      </c>
      <c r="S3291" s="11">
        <f t="shared" si="308"/>
        <v>42758.368078703701</v>
      </c>
      <c r="T3291" s="11">
        <f t="shared" si="309"/>
        <v>42786.368078703701</v>
      </c>
      <c r="U3291" t="str">
        <f t="shared" si="310"/>
        <v>2017</v>
      </c>
      <c r="V3291" t="str">
        <f t="shared" si="311"/>
        <v>January</v>
      </c>
    </row>
    <row r="3292" spans="1:22" ht="90" x14ac:dyDescent="0.2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8000</v>
      </c>
      <c r="O3292">
        <f t="shared" si="306"/>
        <v>121.2</v>
      </c>
      <c r="P3292">
        <f t="shared" si="307"/>
        <v>33.67</v>
      </c>
      <c r="Q3292" t="s">
        <v>8317</v>
      </c>
      <c r="R3292" t="s">
        <v>8318</v>
      </c>
      <c r="S3292" s="11">
        <f t="shared" si="308"/>
        <v>42775.51494212963</v>
      </c>
      <c r="T3292" s="11">
        <f t="shared" si="309"/>
        <v>42805.51494212963</v>
      </c>
      <c r="U3292" t="str">
        <f t="shared" si="310"/>
        <v>2017</v>
      </c>
      <c r="V3292" t="str">
        <f t="shared" si="311"/>
        <v>February</v>
      </c>
    </row>
    <row r="3293" spans="1:22" ht="75" x14ac:dyDescent="0.2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8000</v>
      </c>
      <c r="O3293">
        <f t="shared" si="306"/>
        <v>114</v>
      </c>
      <c r="P3293">
        <f t="shared" si="307"/>
        <v>40.71</v>
      </c>
      <c r="Q3293" t="s">
        <v>8317</v>
      </c>
      <c r="R3293" t="s">
        <v>8318</v>
      </c>
      <c r="S3293" s="11">
        <f t="shared" si="308"/>
        <v>42232.702546296292</v>
      </c>
      <c r="T3293" s="11">
        <f t="shared" si="309"/>
        <v>42264.165972222225</v>
      </c>
      <c r="U3293" t="str">
        <f t="shared" si="310"/>
        <v>2015</v>
      </c>
      <c r="V3293" t="str">
        <f t="shared" si="311"/>
        <v>August</v>
      </c>
    </row>
    <row r="3294" spans="1:22" ht="75" x14ac:dyDescent="0.2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8000</v>
      </c>
      <c r="O3294">
        <f t="shared" si="306"/>
        <v>286.14</v>
      </c>
      <c r="P3294">
        <f t="shared" si="307"/>
        <v>19.27</v>
      </c>
      <c r="Q3294" t="s">
        <v>8317</v>
      </c>
      <c r="R3294" t="s">
        <v>8318</v>
      </c>
      <c r="S3294" s="11">
        <f t="shared" si="308"/>
        <v>42282.770231481481</v>
      </c>
      <c r="T3294" s="11">
        <f t="shared" si="309"/>
        <v>42342.811898148153</v>
      </c>
      <c r="U3294" t="str">
        <f t="shared" si="310"/>
        <v>2015</v>
      </c>
      <c r="V3294" t="str">
        <f t="shared" si="311"/>
        <v>October</v>
      </c>
    </row>
    <row r="3295" spans="1:22" ht="75" x14ac:dyDescent="0.2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8000</v>
      </c>
      <c r="O3295">
        <f t="shared" si="306"/>
        <v>170.44</v>
      </c>
      <c r="P3295">
        <f t="shared" si="307"/>
        <v>84.29</v>
      </c>
      <c r="Q3295" t="s">
        <v>8317</v>
      </c>
      <c r="R3295" t="s">
        <v>8318</v>
      </c>
      <c r="S3295" s="11">
        <f t="shared" si="308"/>
        <v>42768.425370370373</v>
      </c>
      <c r="T3295" s="11">
        <f t="shared" si="309"/>
        <v>42798.425370370373</v>
      </c>
      <c r="U3295" t="str">
        <f t="shared" si="310"/>
        <v>2017</v>
      </c>
      <c r="V3295" t="str">
        <f t="shared" si="311"/>
        <v>February</v>
      </c>
    </row>
    <row r="3296" spans="1:22" ht="75" x14ac:dyDescent="0.2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8000</v>
      </c>
      <c r="O3296">
        <f t="shared" si="306"/>
        <v>118.33</v>
      </c>
      <c r="P3296">
        <f t="shared" si="307"/>
        <v>29.58</v>
      </c>
      <c r="Q3296" t="s">
        <v>8317</v>
      </c>
      <c r="R3296" t="s">
        <v>8318</v>
      </c>
      <c r="S3296" s="11">
        <f t="shared" si="308"/>
        <v>42141.541134259256</v>
      </c>
      <c r="T3296" s="11">
        <f t="shared" si="309"/>
        <v>42171.541134259256</v>
      </c>
      <c r="U3296" t="str">
        <f t="shared" si="310"/>
        <v>2015</v>
      </c>
      <c r="V3296" t="str">
        <f t="shared" si="311"/>
        <v>May</v>
      </c>
    </row>
    <row r="3297" spans="1:22" ht="75" x14ac:dyDescent="0.2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8000</v>
      </c>
      <c r="O3297">
        <f t="shared" si="306"/>
        <v>102.86</v>
      </c>
      <c r="P3297">
        <f t="shared" si="307"/>
        <v>26.67</v>
      </c>
      <c r="Q3297" t="s">
        <v>8317</v>
      </c>
      <c r="R3297" t="s">
        <v>8318</v>
      </c>
      <c r="S3297" s="11">
        <f t="shared" si="308"/>
        <v>42609.442465277782</v>
      </c>
      <c r="T3297" s="11">
        <f t="shared" si="309"/>
        <v>42639.442465277782</v>
      </c>
      <c r="U3297" t="str">
        <f t="shared" si="310"/>
        <v>2016</v>
      </c>
      <c r="V3297" t="str">
        <f t="shared" si="311"/>
        <v>August</v>
      </c>
    </row>
    <row r="3298" spans="1:22" ht="75" x14ac:dyDescent="0.2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8000</v>
      </c>
      <c r="O3298">
        <f t="shared" si="306"/>
        <v>144.07</v>
      </c>
      <c r="P3298">
        <f t="shared" si="307"/>
        <v>45.98</v>
      </c>
      <c r="Q3298" t="s">
        <v>8317</v>
      </c>
      <c r="R3298" t="s">
        <v>8318</v>
      </c>
      <c r="S3298" s="11">
        <f t="shared" si="308"/>
        <v>42309.756620370375</v>
      </c>
      <c r="T3298" s="11">
        <f t="shared" si="309"/>
        <v>42330.916666666672</v>
      </c>
      <c r="U3298" t="str">
        <f t="shared" si="310"/>
        <v>2015</v>
      </c>
      <c r="V3298" t="str">
        <f t="shared" si="311"/>
        <v>November</v>
      </c>
    </row>
    <row r="3299" spans="1:22" ht="60" x14ac:dyDescent="0.2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8000</v>
      </c>
      <c r="O3299">
        <f t="shared" si="306"/>
        <v>100.07</v>
      </c>
      <c r="P3299">
        <f t="shared" si="307"/>
        <v>125.09</v>
      </c>
      <c r="Q3299" t="s">
        <v>8317</v>
      </c>
      <c r="R3299" t="s">
        <v>8318</v>
      </c>
      <c r="S3299" s="11">
        <f t="shared" si="308"/>
        <v>42193.771481481483</v>
      </c>
      <c r="T3299" s="11">
        <f t="shared" si="309"/>
        <v>42212.957638888889</v>
      </c>
      <c r="U3299" t="str">
        <f t="shared" si="310"/>
        <v>2015</v>
      </c>
      <c r="V3299" t="str">
        <f t="shared" si="311"/>
        <v>July</v>
      </c>
    </row>
    <row r="3300" spans="1:22" ht="75" x14ac:dyDescent="0.2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8000</v>
      </c>
      <c r="O3300">
        <f t="shared" si="306"/>
        <v>101.73</v>
      </c>
      <c r="P3300">
        <f t="shared" si="307"/>
        <v>141.29</v>
      </c>
      <c r="Q3300" t="s">
        <v>8317</v>
      </c>
      <c r="R3300" t="s">
        <v>8318</v>
      </c>
      <c r="S3300" s="11">
        <f t="shared" si="308"/>
        <v>42239.957962962959</v>
      </c>
      <c r="T3300" s="11">
        <f t="shared" si="309"/>
        <v>42260</v>
      </c>
      <c r="U3300" t="str">
        <f t="shared" si="310"/>
        <v>2015</v>
      </c>
      <c r="V3300" t="str">
        <f t="shared" si="311"/>
        <v>August</v>
      </c>
    </row>
    <row r="3301" spans="1:22" ht="75" x14ac:dyDescent="0.2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8000</v>
      </c>
      <c r="O3301">
        <f t="shared" si="306"/>
        <v>116.2</v>
      </c>
      <c r="P3301">
        <f t="shared" si="307"/>
        <v>55.33</v>
      </c>
      <c r="Q3301" t="s">
        <v>8317</v>
      </c>
      <c r="R3301" t="s">
        <v>8318</v>
      </c>
      <c r="S3301" s="11">
        <f t="shared" si="308"/>
        <v>42261.917395833334</v>
      </c>
      <c r="T3301" s="11">
        <f t="shared" si="309"/>
        <v>42291.917395833334</v>
      </c>
      <c r="U3301" t="str">
        <f t="shared" si="310"/>
        <v>2015</v>
      </c>
      <c r="V3301" t="str">
        <f t="shared" si="311"/>
        <v>September</v>
      </c>
    </row>
    <row r="3302" spans="1:22" ht="60" x14ac:dyDescent="0.2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8000</v>
      </c>
      <c r="O3302">
        <f t="shared" si="306"/>
        <v>136.16999999999999</v>
      </c>
      <c r="P3302">
        <f t="shared" si="307"/>
        <v>46.42</v>
      </c>
      <c r="Q3302" t="s">
        <v>8317</v>
      </c>
      <c r="R3302" t="s">
        <v>8318</v>
      </c>
      <c r="S3302" s="11">
        <f t="shared" si="308"/>
        <v>42102.743773148148</v>
      </c>
      <c r="T3302" s="11">
        <f t="shared" si="309"/>
        <v>42123.743773148148</v>
      </c>
      <c r="U3302" t="str">
        <f t="shared" si="310"/>
        <v>2015</v>
      </c>
      <c r="V3302" t="str">
        <f t="shared" si="311"/>
        <v>April</v>
      </c>
    </row>
    <row r="3303" spans="1:22" ht="75" x14ac:dyDescent="0.2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8000</v>
      </c>
      <c r="O3303">
        <f t="shared" si="306"/>
        <v>133.47</v>
      </c>
      <c r="P3303">
        <f t="shared" si="307"/>
        <v>57.2</v>
      </c>
      <c r="Q3303" t="s">
        <v>8317</v>
      </c>
      <c r="R3303" t="s">
        <v>8318</v>
      </c>
      <c r="S3303" s="11">
        <f t="shared" si="308"/>
        <v>42538.73583333334</v>
      </c>
      <c r="T3303" s="11">
        <f t="shared" si="309"/>
        <v>42583.290972222225</v>
      </c>
      <c r="U3303" t="str">
        <f t="shared" si="310"/>
        <v>2016</v>
      </c>
      <c r="V3303" t="str">
        <f t="shared" si="311"/>
        <v>June</v>
      </c>
    </row>
    <row r="3304" spans="1:22" ht="30" x14ac:dyDescent="0.2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8000</v>
      </c>
      <c r="O3304">
        <f t="shared" si="306"/>
        <v>103.39</v>
      </c>
      <c r="P3304">
        <f t="shared" si="307"/>
        <v>173.7</v>
      </c>
      <c r="Q3304" t="s">
        <v>8317</v>
      </c>
      <c r="R3304" t="s">
        <v>8318</v>
      </c>
      <c r="S3304" s="11">
        <f t="shared" si="308"/>
        <v>42681.35157407407</v>
      </c>
      <c r="T3304" s="11">
        <f t="shared" si="309"/>
        <v>42711.35157407407</v>
      </c>
      <c r="U3304" t="str">
        <f t="shared" si="310"/>
        <v>2016</v>
      </c>
      <c r="V3304" t="str">
        <f t="shared" si="311"/>
        <v>November</v>
      </c>
    </row>
    <row r="3305" spans="1:22" ht="60" x14ac:dyDescent="0.2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8000</v>
      </c>
      <c r="O3305">
        <f t="shared" si="306"/>
        <v>115.89</v>
      </c>
      <c r="P3305">
        <f t="shared" si="307"/>
        <v>59.6</v>
      </c>
      <c r="Q3305" t="s">
        <v>8317</v>
      </c>
      <c r="R3305" t="s">
        <v>8318</v>
      </c>
      <c r="S3305" s="11">
        <f t="shared" si="308"/>
        <v>42056.65143518518</v>
      </c>
      <c r="T3305" s="11">
        <f t="shared" si="309"/>
        <v>42091.609768518523</v>
      </c>
      <c r="U3305" t="str">
        <f t="shared" si="310"/>
        <v>2015</v>
      </c>
      <c r="V3305" t="str">
        <f t="shared" si="311"/>
        <v>February</v>
      </c>
    </row>
    <row r="3306" spans="1:22" ht="60" x14ac:dyDescent="0.2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8000</v>
      </c>
      <c r="O3306">
        <f t="shared" si="306"/>
        <v>104.52</v>
      </c>
      <c r="P3306">
        <f t="shared" si="307"/>
        <v>89.59</v>
      </c>
      <c r="Q3306" t="s">
        <v>8317</v>
      </c>
      <c r="R3306" t="s">
        <v>8318</v>
      </c>
      <c r="S3306" s="11">
        <f t="shared" si="308"/>
        <v>42696.624444444446</v>
      </c>
      <c r="T3306" s="11">
        <f t="shared" si="309"/>
        <v>42726.624444444446</v>
      </c>
      <c r="U3306" t="str">
        <f t="shared" si="310"/>
        <v>2016</v>
      </c>
      <c r="V3306" t="str">
        <f t="shared" si="311"/>
        <v>November</v>
      </c>
    </row>
    <row r="3307" spans="1:22" ht="75" x14ac:dyDescent="0.2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8000</v>
      </c>
      <c r="O3307">
        <f t="shared" si="306"/>
        <v>102.03</v>
      </c>
      <c r="P3307">
        <f t="shared" si="307"/>
        <v>204.05</v>
      </c>
      <c r="Q3307" t="s">
        <v>8317</v>
      </c>
      <c r="R3307" t="s">
        <v>8318</v>
      </c>
      <c r="S3307" s="11">
        <f t="shared" si="308"/>
        <v>42186.855879629627</v>
      </c>
      <c r="T3307" s="11">
        <f t="shared" si="309"/>
        <v>42216.855879629627</v>
      </c>
      <c r="U3307" t="str">
        <f t="shared" si="310"/>
        <v>2015</v>
      </c>
      <c r="V3307" t="str">
        <f t="shared" si="311"/>
        <v>July</v>
      </c>
    </row>
    <row r="3308" spans="1:22" ht="75" x14ac:dyDescent="0.2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8000</v>
      </c>
      <c r="O3308">
        <f t="shared" si="306"/>
        <v>175.33</v>
      </c>
      <c r="P3308">
        <f t="shared" si="307"/>
        <v>48.7</v>
      </c>
      <c r="Q3308" t="s">
        <v>8317</v>
      </c>
      <c r="R3308" t="s">
        <v>8318</v>
      </c>
      <c r="S3308" s="11">
        <f t="shared" si="308"/>
        <v>42493.219236111108</v>
      </c>
      <c r="T3308" s="11">
        <f t="shared" si="309"/>
        <v>42531.125</v>
      </c>
      <c r="U3308" t="str">
        <f t="shared" si="310"/>
        <v>2016</v>
      </c>
      <c r="V3308" t="str">
        <f t="shared" si="311"/>
        <v>May</v>
      </c>
    </row>
    <row r="3309" spans="1:22" ht="75" x14ac:dyDescent="0.2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8000</v>
      </c>
      <c r="O3309">
        <f t="shared" si="306"/>
        <v>106.68</v>
      </c>
      <c r="P3309">
        <f t="shared" si="307"/>
        <v>53.34</v>
      </c>
      <c r="Q3309" t="s">
        <v>8317</v>
      </c>
      <c r="R3309" t="s">
        <v>8318</v>
      </c>
      <c r="S3309" s="11">
        <f t="shared" si="308"/>
        <v>42475.057164351849</v>
      </c>
      <c r="T3309" s="11">
        <f t="shared" si="309"/>
        <v>42505.057164351849</v>
      </c>
      <c r="U3309" t="str">
        <f t="shared" si="310"/>
        <v>2016</v>
      </c>
      <c r="V3309" t="str">
        <f t="shared" si="311"/>
        <v>April</v>
      </c>
    </row>
    <row r="3310" spans="1:22" ht="60" x14ac:dyDescent="0.2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8000</v>
      </c>
      <c r="O3310">
        <f t="shared" si="306"/>
        <v>122.29</v>
      </c>
      <c r="P3310">
        <f t="shared" si="307"/>
        <v>75.09</v>
      </c>
      <c r="Q3310" t="s">
        <v>8317</v>
      </c>
      <c r="R3310" t="s">
        <v>8318</v>
      </c>
      <c r="S3310" s="11">
        <f t="shared" si="308"/>
        <v>42452.876909722225</v>
      </c>
      <c r="T3310" s="11">
        <f t="shared" si="309"/>
        <v>42473.876909722225</v>
      </c>
      <c r="U3310" t="str">
        <f t="shared" si="310"/>
        <v>2016</v>
      </c>
      <c r="V3310" t="str">
        <f t="shared" si="311"/>
        <v>March</v>
      </c>
    </row>
    <row r="3311" spans="1:22" ht="45" x14ac:dyDescent="0.2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8000</v>
      </c>
      <c r="O3311">
        <f t="shared" si="306"/>
        <v>159.43</v>
      </c>
      <c r="P3311">
        <f t="shared" si="307"/>
        <v>18</v>
      </c>
      <c r="Q3311" t="s">
        <v>8317</v>
      </c>
      <c r="R3311" t="s">
        <v>8318</v>
      </c>
      <c r="S3311" s="11">
        <f t="shared" si="308"/>
        <v>42628.650208333333</v>
      </c>
      <c r="T3311" s="11">
        <f t="shared" si="309"/>
        <v>42659.650208333333</v>
      </c>
      <c r="U3311" t="str">
        <f t="shared" si="310"/>
        <v>2016</v>
      </c>
      <c r="V3311" t="str">
        <f t="shared" si="311"/>
        <v>September</v>
      </c>
    </row>
    <row r="3312" spans="1:22" ht="45" x14ac:dyDescent="0.2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8000</v>
      </c>
      <c r="O3312">
        <f t="shared" si="306"/>
        <v>100.08</v>
      </c>
      <c r="P3312">
        <f t="shared" si="307"/>
        <v>209.84</v>
      </c>
      <c r="Q3312" t="s">
        <v>8317</v>
      </c>
      <c r="R3312" t="s">
        <v>8318</v>
      </c>
      <c r="S3312" s="11">
        <f t="shared" si="308"/>
        <v>42253.928530092591</v>
      </c>
      <c r="T3312" s="11">
        <f t="shared" si="309"/>
        <v>42283.928530092591</v>
      </c>
      <c r="U3312" t="str">
        <f t="shared" si="310"/>
        <v>2015</v>
      </c>
      <c r="V3312" t="str">
        <f t="shared" si="311"/>
        <v>September</v>
      </c>
    </row>
    <row r="3313" spans="1:22" ht="75" x14ac:dyDescent="0.2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8000</v>
      </c>
      <c r="O3313">
        <f t="shared" si="306"/>
        <v>109.84</v>
      </c>
      <c r="P3313">
        <f t="shared" si="307"/>
        <v>61.02</v>
      </c>
      <c r="Q3313" t="s">
        <v>8317</v>
      </c>
      <c r="R3313" t="s">
        <v>8318</v>
      </c>
      <c r="S3313" s="11">
        <f t="shared" si="308"/>
        <v>42264.29178240741</v>
      </c>
      <c r="T3313" s="11">
        <f t="shared" si="309"/>
        <v>42294.29178240741</v>
      </c>
      <c r="U3313" t="str">
        <f t="shared" si="310"/>
        <v>2015</v>
      </c>
      <c r="V3313" t="str">
        <f t="shared" si="311"/>
        <v>September</v>
      </c>
    </row>
    <row r="3314" spans="1:22" ht="60" x14ac:dyDescent="0.2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8000</v>
      </c>
      <c r="O3314">
        <f t="shared" si="306"/>
        <v>100.04</v>
      </c>
      <c r="P3314">
        <f t="shared" si="307"/>
        <v>61</v>
      </c>
      <c r="Q3314" t="s">
        <v>8317</v>
      </c>
      <c r="R3314" t="s">
        <v>8318</v>
      </c>
      <c r="S3314" s="11">
        <f t="shared" si="308"/>
        <v>42664.809560185182</v>
      </c>
      <c r="T3314" s="11">
        <f t="shared" si="309"/>
        <v>42685.916666666672</v>
      </c>
      <c r="U3314" t="str">
        <f t="shared" si="310"/>
        <v>2016</v>
      </c>
      <c r="V3314" t="str">
        <f t="shared" si="311"/>
        <v>October</v>
      </c>
    </row>
    <row r="3315" spans="1:22" ht="60" x14ac:dyDescent="0.2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8000</v>
      </c>
      <c r="O3315">
        <f t="shared" si="306"/>
        <v>116.05</v>
      </c>
      <c r="P3315">
        <f t="shared" si="307"/>
        <v>80.03</v>
      </c>
      <c r="Q3315" t="s">
        <v>8317</v>
      </c>
      <c r="R3315" t="s">
        <v>8318</v>
      </c>
      <c r="S3315" s="11">
        <f t="shared" si="308"/>
        <v>42382.244409722218</v>
      </c>
      <c r="T3315" s="11">
        <f t="shared" si="309"/>
        <v>42396.041666666672</v>
      </c>
      <c r="U3315" t="str">
        <f t="shared" si="310"/>
        <v>2016</v>
      </c>
      <c r="V3315" t="str">
        <f t="shared" si="311"/>
        <v>January</v>
      </c>
    </row>
    <row r="3316" spans="1:22" ht="75" x14ac:dyDescent="0.2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8000</v>
      </c>
      <c r="O3316">
        <f t="shared" si="306"/>
        <v>210.75</v>
      </c>
      <c r="P3316">
        <f t="shared" si="307"/>
        <v>29.07</v>
      </c>
      <c r="Q3316" t="s">
        <v>8317</v>
      </c>
      <c r="R3316" t="s">
        <v>8318</v>
      </c>
      <c r="S3316" s="11">
        <f t="shared" si="308"/>
        <v>42105.267488425925</v>
      </c>
      <c r="T3316" s="11">
        <f t="shared" si="309"/>
        <v>42132.836805555555</v>
      </c>
      <c r="U3316" t="str">
        <f t="shared" si="310"/>
        <v>2015</v>
      </c>
      <c r="V3316" t="str">
        <f t="shared" si="311"/>
        <v>April</v>
      </c>
    </row>
    <row r="3317" spans="1:22" ht="75" x14ac:dyDescent="0.2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8000</v>
      </c>
      <c r="O3317">
        <f t="shared" si="306"/>
        <v>110</v>
      </c>
      <c r="P3317">
        <f t="shared" si="307"/>
        <v>49.44</v>
      </c>
      <c r="Q3317" t="s">
        <v>8317</v>
      </c>
      <c r="R3317" t="s">
        <v>8318</v>
      </c>
      <c r="S3317" s="11">
        <f t="shared" si="308"/>
        <v>42466.303715277783</v>
      </c>
      <c r="T3317" s="11">
        <f t="shared" si="309"/>
        <v>42496.303715277783</v>
      </c>
      <c r="U3317" t="str">
        <f t="shared" si="310"/>
        <v>2016</v>
      </c>
      <c r="V3317" t="str">
        <f t="shared" si="311"/>
        <v>April</v>
      </c>
    </row>
    <row r="3318" spans="1:22" ht="75" x14ac:dyDescent="0.2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8000</v>
      </c>
      <c r="O3318">
        <f t="shared" si="306"/>
        <v>100.09</v>
      </c>
      <c r="P3318">
        <f t="shared" si="307"/>
        <v>93.98</v>
      </c>
      <c r="Q3318" t="s">
        <v>8317</v>
      </c>
      <c r="R3318" t="s">
        <v>8318</v>
      </c>
      <c r="S3318" s="11">
        <f t="shared" si="308"/>
        <v>41826.871238425927</v>
      </c>
      <c r="T3318" s="11">
        <f t="shared" si="309"/>
        <v>41859.57916666667</v>
      </c>
      <c r="U3318" t="str">
        <f t="shared" si="310"/>
        <v>2014</v>
      </c>
      <c r="V3318" t="str">
        <f t="shared" si="311"/>
        <v>July</v>
      </c>
    </row>
    <row r="3319" spans="1:22" ht="60" x14ac:dyDescent="0.2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8000</v>
      </c>
      <c r="O3319">
        <f t="shared" si="306"/>
        <v>106.19</v>
      </c>
      <c r="P3319">
        <f t="shared" si="307"/>
        <v>61.94</v>
      </c>
      <c r="Q3319" t="s">
        <v>8317</v>
      </c>
      <c r="R3319" t="s">
        <v>8318</v>
      </c>
      <c r="S3319" s="11">
        <f t="shared" si="308"/>
        <v>42499.039629629624</v>
      </c>
      <c r="T3319" s="11">
        <f t="shared" si="309"/>
        <v>42529.039629629624</v>
      </c>
      <c r="U3319" t="str">
        <f t="shared" si="310"/>
        <v>2016</v>
      </c>
      <c r="V3319" t="str">
        <f t="shared" si="311"/>
        <v>May</v>
      </c>
    </row>
    <row r="3320" spans="1:22" ht="45" x14ac:dyDescent="0.2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8000</v>
      </c>
      <c r="O3320">
        <f t="shared" si="306"/>
        <v>125.6</v>
      </c>
      <c r="P3320">
        <f t="shared" si="307"/>
        <v>78.5</v>
      </c>
      <c r="Q3320" t="s">
        <v>8317</v>
      </c>
      <c r="R3320" t="s">
        <v>8318</v>
      </c>
      <c r="S3320" s="11">
        <f t="shared" si="308"/>
        <v>42431.302002314813</v>
      </c>
      <c r="T3320" s="11">
        <f t="shared" si="309"/>
        <v>42471.104166666672</v>
      </c>
      <c r="U3320" t="str">
        <f t="shared" si="310"/>
        <v>2016</v>
      </c>
      <c r="V3320" t="str">
        <f t="shared" si="311"/>
        <v>March</v>
      </c>
    </row>
    <row r="3321" spans="1:22" ht="75" x14ac:dyDescent="0.2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8000</v>
      </c>
      <c r="O3321">
        <f t="shared" si="306"/>
        <v>108</v>
      </c>
      <c r="P3321">
        <f t="shared" si="307"/>
        <v>33.75</v>
      </c>
      <c r="Q3321" t="s">
        <v>8317</v>
      </c>
      <c r="R3321" t="s">
        <v>8318</v>
      </c>
      <c r="S3321" s="11">
        <f t="shared" si="308"/>
        <v>41990.585486111115</v>
      </c>
      <c r="T3321" s="11">
        <f t="shared" si="309"/>
        <v>42035.585486111115</v>
      </c>
      <c r="U3321" t="str">
        <f t="shared" si="310"/>
        <v>2014</v>
      </c>
      <c r="V3321" t="str">
        <f t="shared" si="311"/>
        <v>December</v>
      </c>
    </row>
    <row r="3322" spans="1:22" ht="60" x14ac:dyDescent="0.2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8000</v>
      </c>
      <c r="O3322">
        <f t="shared" si="306"/>
        <v>101</v>
      </c>
      <c r="P3322">
        <f t="shared" si="307"/>
        <v>66.45</v>
      </c>
      <c r="Q3322" t="s">
        <v>8317</v>
      </c>
      <c r="R3322" t="s">
        <v>8318</v>
      </c>
      <c r="S3322" s="11">
        <f t="shared" si="308"/>
        <v>42513.045798611114</v>
      </c>
      <c r="T3322" s="11">
        <f t="shared" si="309"/>
        <v>42543.045798611114</v>
      </c>
      <c r="U3322" t="str">
        <f t="shared" si="310"/>
        <v>2016</v>
      </c>
      <c r="V3322" t="str">
        <f t="shared" si="311"/>
        <v>May</v>
      </c>
    </row>
    <row r="3323" spans="1:22" ht="75" x14ac:dyDescent="0.2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8000</v>
      </c>
      <c r="O3323">
        <f t="shared" si="306"/>
        <v>107.4</v>
      </c>
      <c r="P3323">
        <f t="shared" si="307"/>
        <v>35.799999999999997</v>
      </c>
      <c r="Q3323" t="s">
        <v>8317</v>
      </c>
      <c r="R3323" t="s">
        <v>8318</v>
      </c>
      <c r="S3323" s="11">
        <f t="shared" si="308"/>
        <v>41914.100289351853</v>
      </c>
      <c r="T3323" s="11">
        <f t="shared" si="309"/>
        <v>41928.165972222225</v>
      </c>
      <c r="U3323" t="str">
        <f t="shared" si="310"/>
        <v>2014</v>
      </c>
      <c r="V3323" t="str">
        <f t="shared" si="311"/>
        <v>October</v>
      </c>
    </row>
    <row r="3324" spans="1:22" ht="75" x14ac:dyDescent="0.2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8000</v>
      </c>
      <c r="O3324">
        <f t="shared" si="306"/>
        <v>101.52</v>
      </c>
      <c r="P3324">
        <f t="shared" si="307"/>
        <v>145.65</v>
      </c>
      <c r="Q3324" t="s">
        <v>8317</v>
      </c>
      <c r="R3324" t="s">
        <v>8318</v>
      </c>
      <c r="S3324" s="11">
        <f t="shared" si="308"/>
        <v>42521.010370370372</v>
      </c>
      <c r="T3324" s="11">
        <f t="shared" si="309"/>
        <v>42543.163194444445</v>
      </c>
      <c r="U3324" t="str">
        <f t="shared" si="310"/>
        <v>2016</v>
      </c>
      <c r="V3324" t="str">
        <f t="shared" si="311"/>
        <v>May</v>
      </c>
    </row>
    <row r="3325" spans="1:22" ht="75" x14ac:dyDescent="0.2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8000</v>
      </c>
      <c r="O3325">
        <f t="shared" si="306"/>
        <v>125.9</v>
      </c>
      <c r="P3325">
        <f t="shared" si="307"/>
        <v>25.69</v>
      </c>
      <c r="Q3325" t="s">
        <v>8317</v>
      </c>
      <c r="R3325" t="s">
        <v>8318</v>
      </c>
      <c r="S3325" s="11">
        <f t="shared" si="308"/>
        <v>42608.36583333333</v>
      </c>
      <c r="T3325" s="11">
        <f t="shared" si="309"/>
        <v>42638.36583333333</v>
      </c>
      <c r="U3325" t="str">
        <f t="shared" si="310"/>
        <v>2016</v>
      </c>
      <c r="V3325" t="str">
        <f t="shared" si="311"/>
        <v>August</v>
      </c>
    </row>
    <row r="3326" spans="1:22" ht="60" x14ac:dyDescent="0.2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8000</v>
      </c>
      <c r="O3326">
        <f t="shared" si="306"/>
        <v>101.67</v>
      </c>
      <c r="P3326">
        <f t="shared" si="307"/>
        <v>152.5</v>
      </c>
      <c r="Q3326" t="s">
        <v>8317</v>
      </c>
      <c r="R3326" t="s">
        <v>8318</v>
      </c>
      <c r="S3326" s="11">
        <f t="shared" si="308"/>
        <v>42512.58321759259</v>
      </c>
      <c r="T3326" s="11">
        <f t="shared" si="309"/>
        <v>42526.58321759259</v>
      </c>
      <c r="U3326" t="str">
        <f t="shared" si="310"/>
        <v>2016</v>
      </c>
      <c r="V3326" t="str">
        <f t="shared" si="311"/>
        <v>May</v>
      </c>
    </row>
    <row r="3327" spans="1:22" ht="75" x14ac:dyDescent="0.2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8000</v>
      </c>
      <c r="O3327">
        <f t="shared" si="306"/>
        <v>112.5</v>
      </c>
      <c r="P3327">
        <f t="shared" si="307"/>
        <v>30</v>
      </c>
      <c r="Q3327" t="s">
        <v>8317</v>
      </c>
      <c r="R3327" t="s">
        <v>8318</v>
      </c>
      <c r="S3327" s="11">
        <f t="shared" si="308"/>
        <v>42064.785613425927</v>
      </c>
      <c r="T3327" s="11">
        <f t="shared" si="309"/>
        <v>42099.743946759263</v>
      </c>
      <c r="U3327" t="str">
        <f t="shared" si="310"/>
        <v>2015</v>
      </c>
      <c r="V3327" t="str">
        <f t="shared" si="311"/>
        <v>March</v>
      </c>
    </row>
    <row r="3328" spans="1:22" ht="75" x14ac:dyDescent="0.2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8000</v>
      </c>
      <c r="O3328">
        <f t="shared" si="306"/>
        <v>101.38</v>
      </c>
      <c r="P3328">
        <f t="shared" si="307"/>
        <v>142.28</v>
      </c>
      <c r="Q3328" t="s">
        <v>8317</v>
      </c>
      <c r="R3328" t="s">
        <v>8318</v>
      </c>
      <c r="S3328" s="11">
        <f t="shared" si="308"/>
        <v>42041.714178240742</v>
      </c>
      <c r="T3328" s="11">
        <f t="shared" si="309"/>
        <v>42071.67251157407</v>
      </c>
      <c r="U3328" t="str">
        <f t="shared" si="310"/>
        <v>2015</v>
      </c>
      <c r="V3328" t="str">
        <f t="shared" si="311"/>
        <v>February</v>
      </c>
    </row>
    <row r="3329" spans="1:22" ht="75" x14ac:dyDescent="0.2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8000</v>
      </c>
      <c r="O3329">
        <f t="shared" si="306"/>
        <v>101.25</v>
      </c>
      <c r="P3329">
        <f t="shared" si="307"/>
        <v>24.55</v>
      </c>
      <c r="Q3329" t="s">
        <v>8317</v>
      </c>
      <c r="R3329" t="s">
        <v>8318</v>
      </c>
      <c r="S3329" s="11">
        <f t="shared" si="308"/>
        <v>42468.374606481477</v>
      </c>
      <c r="T3329" s="11">
        <f t="shared" si="309"/>
        <v>42498.374606481477</v>
      </c>
      <c r="U3329" t="str">
        <f t="shared" si="310"/>
        <v>2016</v>
      </c>
      <c r="V3329" t="str">
        <f t="shared" si="311"/>
        <v>April</v>
      </c>
    </row>
    <row r="3330" spans="1:22" ht="75" x14ac:dyDescent="0.2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8000</v>
      </c>
      <c r="O3330">
        <f t="shared" si="306"/>
        <v>146.38999999999999</v>
      </c>
      <c r="P3330">
        <f t="shared" si="307"/>
        <v>292.77999999999997</v>
      </c>
      <c r="Q3330" t="s">
        <v>8317</v>
      </c>
      <c r="R3330" t="s">
        <v>8318</v>
      </c>
      <c r="S3330" s="11">
        <f t="shared" si="308"/>
        <v>41822.57503472222</v>
      </c>
      <c r="T3330" s="11">
        <f t="shared" si="309"/>
        <v>41825.041666666664</v>
      </c>
      <c r="U3330" t="str">
        <f t="shared" si="310"/>
        <v>2014</v>
      </c>
      <c r="V3330" t="str">
        <f t="shared" si="311"/>
        <v>July</v>
      </c>
    </row>
    <row r="3331" spans="1:22" ht="60" x14ac:dyDescent="0.2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8000</v>
      </c>
      <c r="O3331">
        <f t="shared" ref="O3331:O3394" si="312">ROUND((E3331/D3331)*100,2)</f>
        <v>116.8</v>
      </c>
      <c r="P3331">
        <f t="shared" ref="P3331:P3394" si="313">IF(L3331&gt;0,ROUND(E3331/L3331,2),0)</f>
        <v>44.92</v>
      </c>
      <c r="Q3331" t="s">
        <v>8317</v>
      </c>
      <c r="R3331" t="s">
        <v>8318</v>
      </c>
      <c r="S3331" s="11">
        <f t="shared" ref="S3331:S3394" si="314">(((J3331/60)/60)/24)+DATE(1970,1,1)</f>
        <v>41837.323009259257</v>
      </c>
      <c r="T3331" s="11">
        <f t="shared" ref="T3331:T3394" si="315">(((I3331/60)/60)/24)+DATE(1970,1,1)</f>
        <v>41847.958333333336</v>
      </c>
      <c r="U3331" t="str">
        <f t="shared" ref="U3331:U3394" si="316">TEXT(S3331,"yyyy")</f>
        <v>2014</v>
      </c>
      <c r="V3331" t="str">
        <f t="shared" ref="V3331:V3394" si="317">TEXT(S3331,"mmmm")</f>
        <v>July</v>
      </c>
    </row>
    <row r="3332" spans="1:22" ht="75" x14ac:dyDescent="0.2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8000</v>
      </c>
      <c r="O3332">
        <f t="shared" si="312"/>
        <v>106.27</v>
      </c>
      <c r="P3332">
        <f t="shared" si="313"/>
        <v>23.1</v>
      </c>
      <c r="Q3332" t="s">
        <v>8317</v>
      </c>
      <c r="R3332" t="s">
        <v>8318</v>
      </c>
      <c r="S3332" s="11">
        <f t="shared" si="314"/>
        <v>42065.887361111112</v>
      </c>
      <c r="T3332" s="11">
        <f t="shared" si="315"/>
        <v>42095.845694444448</v>
      </c>
      <c r="U3332" t="str">
        <f t="shared" si="316"/>
        <v>2015</v>
      </c>
      <c r="V3332" t="str">
        <f t="shared" si="317"/>
        <v>March</v>
      </c>
    </row>
    <row r="3333" spans="1:22" ht="75" x14ac:dyDescent="0.2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8000</v>
      </c>
      <c r="O3333">
        <f t="shared" si="312"/>
        <v>104.52</v>
      </c>
      <c r="P3333">
        <f t="shared" si="313"/>
        <v>80.400000000000006</v>
      </c>
      <c r="Q3333" t="s">
        <v>8317</v>
      </c>
      <c r="R3333" t="s">
        <v>8318</v>
      </c>
      <c r="S3333" s="11">
        <f t="shared" si="314"/>
        <v>42248.697754629626</v>
      </c>
      <c r="T3333" s="11">
        <f t="shared" si="315"/>
        <v>42283.697754629626</v>
      </c>
      <c r="U3333" t="str">
        <f t="shared" si="316"/>
        <v>2015</v>
      </c>
      <c r="V3333" t="str">
        <f t="shared" si="317"/>
        <v>September</v>
      </c>
    </row>
    <row r="3334" spans="1:22" ht="75" x14ac:dyDescent="0.2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8000</v>
      </c>
      <c r="O3334">
        <f t="shared" si="312"/>
        <v>100</v>
      </c>
      <c r="P3334">
        <f t="shared" si="313"/>
        <v>72.290000000000006</v>
      </c>
      <c r="Q3334" t="s">
        <v>8317</v>
      </c>
      <c r="R3334" t="s">
        <v>8318</v>
      </c>
      <c r="S3334" s="11">
        <f t="shared" si="314"/>
        <v>41809.860300925924</v>
      </c>
      <c r="T3334" s="11">
        <f t="shared" si="315"/>
        <v>41839.860300925924</v>
      </c>
      <c r="U3334" t="str">
        <f t="shared" si="316"/>
        <v>2014</v>
      </c>
      <c r="V3334" t="str">
        <f t="shared" si="317"/>
        <v>June</v>
      </c>
    </row>
    <row r="3335" spans="1:22" ht="75" x14ac:dyDescent="0.2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8000</v>
      </c>
      <c r="O3335">
        <f t="shared" si="312"/>
        <v>104.57</v>
      </c>
      <c r="P3335">
        <f t="shared" si="313"/>
        <v>32.97</v>
      </c>
      <c r="Q3335" t="s">
        <v>8317</v>
      </c>
      <c r="R3335" t="s">
        <v>8318</v>
      </c>
      <c r="S3335" s="11">
        <f t="shared" si="314"/>
        <v>42148.676851851851</v>
      </c>
      <c r="T3335" s="11">
        <f t="shared" si="315"/>
        <v>42170.676851851851</v>
      </c>
      <c r="U3335" t="str">
        <f t="shared" si="316"/>
        <v>2015</v>
      </c>
      <c r="V3335" t="str">
        <f t="shared" si="317"/>
        <v>May</v>
      </c>
    </row>
    <row r="3336" spans="1:22" ht="60" x14ac:dyDescent="0.2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8000</v>
      </c>
      <c r="O3336">
        <f t="shared" si="312"/>
        <v>138.62</v>
      </c>
      <c r="P3336">
        <f t="shared" si="313"/>
        <v>116.65</v>
      </c>
      <c r="Q3336" t="s">
        <v>8317</v>
      </c>
      <c r="R3336" t="s">
        <v>8318</v>
      </c>
      <c r="S3336" s="11">
        <f t="shared" si="314"/>
        <v>42185.521087962959</v>
      </c>
      <c r="T3336" s="11">
        <f t="shared" si="315"/>
        <v>42215.521087962959</v>
      </c>
      <c r="U3336" t="str">
        <f t="shared" si="316"/>
        <v>2015</v>
      </c>
      <c r="V3336" t="str">
        <f t="shared" si="317"/>
        <v>June</v>
      </c>
    </row>
    <row r="3337" spans="1:22" ht="75" x14ac:dyDescent="0.2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8000</v>
      </c>
      <c r="O3337">
        <f t="shared" si="312"/>
        <v>100.32</v>
      </c>
      <c r="P3337">
        <f t="shared" si="313"/>
        <v>79.62</v>
      </c>
      <c r="Q3337" t="s">
        <v>8317</v>
      </c>
      <c r="R3337" t="s">
        <v>8318</v>
      </c>
      <c r="S3337" s="11">
        <f t="shared" si="314"/>
        <v>41827.674143518518</v>
      </c>
      <c r="T3337" s="11">
        <f t="shared" si="315"/>
        <v>41854.958333333336</v>
      </c>
      <c r="U3337" t="str">
        <f t="shared" si="316"/>
        <v>2014</v>
      </c>
      <c r="V3337" t="str">
        <f t="shared" si="317"/>
        <v>July</v>
      </c>
    </row>
    <row r="3338" spans="1:22" ht="60" x14ac:dyDescent="0.2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8000</v>
      </c>
      <c r="O3338">
        <f t="shared" si="312"/>
        <v>100</v>
      </c>
      <c r="P3338">
        <f t="shared" si="313"/>
        <v>27.78</v>
      </c>
      <c r="Q3338" t="s">
        <v>8317</v>
      </c>
      <c r="R3338" t="s">
        <v>8318</v>
      </c>
      <c r="S3338" s="11">
        <f t="shared" si="314"/>
        <v>42437.398680555561</v>
      </c>
      <c r="T3338" s="11">
        <f t="shared" si="315"/>
        <v>42465.35701388889</v>
      </c>
      <c r="U3338" t="str">
        <f t="shared" si="316"/>
        <v>2016</v>
      </c>
      <c r="V3338" t="str">
        <f t="shared" si="317"/>
        <v>March</v>
      </c>
    </row>
    <row r="3339" spans="1:22" ht="75" x14ac:dyDescent="0.2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8000</v>
      </c>
      <c r="O3339">
        <f t="shared" si="312"/>
        <v>110.2</v>
      </c>
      <c r="P3339">
        <f t="shared" si="313"/>
        <v>81.03</v>
      </c>
      <c r="Q3339" t="s">
        <v>8317</v>
      </c>
      <c r="R3339" t="s">
        <v>8318</v>
      </c>
      <c r="S3339" s="11">
        <f t="shared" si="314"/>
        <v>41901.282025462962</v>
      </c>
      <c r="T3339" s="11">
        <f t="shared" si="315"/>
        <v>41922.875</v>
      </c>
      <c r="U3339" t="str">
        <f t="shared" si="316"/>
        <v>2014</v>
      </c>
      <c r="V3339" t="str">
        <f t="shared" si="317"/>
        <v>September</v>
      </c>
    </row>
    <row r="3340" spans="1:22" ht="45" x14ac:dyDescent="0.2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8000</v>
      </c>
      <c r="O3340">
        <f t="shared" si="312"/>
        <v>102.18</v>
      </c>
      <c r="P3340">
        <f t="shared" si="313"/>
        <v>136.85</v>
      </c>
      <c r="Q3340" t="s">
        <v>8317</v>
      </c>
      <c r="R3340" t="s">
        <v>8318</v>
      </c>
      <c r="S3340" s="11">
        <f t="shared" si="314"/>
        <v>42769.574999999997</v>
      </c>
      <c r="T3340" s="11">
        <f t="shared" si="315"/>
        <v>42790.574999999997</v>
      </c>
      <c r="U3340" t="str">
        <f t="shared" si="316"/>
        <v>2017</v>
      </c>
      <c r="V3340" t="str">
        <f t="shared" si="317"/>
        <v>February</v>
      </c>
    </row>
    <row r="3341" spans="1:22" ht="75" x14ac:dyDescent="0.2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8000</v>
      </c>
      <c r="O3341">
        <f t="shared" si="312"/>
        <v>104.35</v>
      </c>
      <c r="P3341">
        <f t="shared" si="313"/>
        <v>177.62</v>
      </c>
      <c r="Q3341" t="s">
        <v>8317</v>
      </c>
      <c r="R3341" t="s">
        <v>8318</v>
      </c>
      <c r="S3341" s="11">
        <f t="shared" si="314"/>
        <v>42549.665717592594</v>
      </c>
      <c r="T3341" s="11">
        <f t="shared" si="315"/>
        <v>42579.665717592594</v>
      </c>
      <c r="U3341" t="str">
        <f t="shared" si="316"/>
        <v>2016</v>
      </c>
      <c r="V3341" t="str">
        <f t="shared" si="317"/>
        <v>June</v>
      </c>
    </row>
    <row r="3342" spans="1:22" ht="75" x14ac:dyDescent="0.2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8000</v>
      </c>
      <c r="O3342">
        <f t="shared" si="312"/>
        <v>138.16999999999999</v>
      </c>
      <c r="P3342">
        <f t="shared" si="313"/>
        <v>109.08</v>
      </c>
      <c r="Q3342" t="s">
        <v>8317</v>
      </c>
      <c r="R3342" t="s">
        <v>8318</v>
      </c>
      <c r="S3342" s="11">
        <f t="shared" si="314"/>
        <v>42685.974004629628</v>
      </c>
      <c r="T3342" s="11">
        <f t="shared" si="315"/>
        <v>42710.974004629628</v>
      </c>
      <c r="U3342" t="str">
        <f t="shared" si="316"/>
        <v>2016</v>
      </c>
      <c r="V3342" t="str">
        <f t="shared" si="317"/>
        <v>November</v>
      </c>
    </row>
    <row r="3343" spans="1:22" ht="75" x14ac:dyDescent="0.2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8000</v>
      </c>
      <c r="O3343">
        <f t="shared" si="312"/>
        <v>100</v>
      </c>
      <c r="P3343">
        <f t="shared" si="313"/>
        <v>119.64</v>
      </c>
      <c r="Q3343" t="s">
        <v>8317</v>
      </c>
      <c r="R3343" t="s">
        <v>8318</v>
      </c>
      <c r="S3343" s="11">
        <f t="shared" si="314"/>
        <v>42510.798854166671</v>
      </c>
      <c r="T3343" s="11">
        <f t="shared" si="315"/>
        <v>42533.708333333328</v>
      </c>
      <c r="U3343" t="str">
        <f t="shared" si="316"/>
        <v>2016</v>
      </c>
      <c r="V3343" t="str">
        <f t="shared" si="317"/>
        <v>May</v>
      </c>
    </row>
    <row r="3344" spans="1:22" ht="60" x14ac:dyDescent="0.2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8000</v>
      </c>
      <c r="O3344">
        <f t="shared" si="312"/>
        <v>101.67</v>
      </c>
      <c r="P3344">
        <f t="shared" si="313"/>
        <v>78.209999999999994</v>
      </c>
      <c r="Q3344" t="s">
        <v>8317</v>
      </c>
      <c r="R3344" t="s">
        <v>8318</v>
      </c>
      <c r="S3344" s="11">
        <f t="shared" si="314"/>
        <v>42062.296412037031</v>
      </c>
      <c r="T3344" s="11">
        <f t="shared" si="315"/>
        <v>42095.207638888889</v>
      </c>
      <c r="U3344" t="str">
        <f t="shared" si="316"/>
        <v>2015</v>
      </c>
      <c r="V3344" t="str">
        <f t="shared" si="317"/>
        <v>February</v>
      </c>
    </row>
    <row r="3345" spans="1:22" ht="60" x14ac:dyDescent="0.2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8000</v>
      </c>
      <c r="O3345">
        <f t="shared" si="312"/>
        <v>171.43</v>
      </c>
      <c r="P3345">
        <f t="shared" si="313"/>
        <v>52.17</v>
      </c>
      <c r="Q3345" t="s">
        <v>8317</v>
      </c>
      <c r="R3345" t="s">
        <v>8318</v>
      </c>
      <c r="S3345" s="11">
        <f t="shared" si="314"/>
        <v>42452.916481481487</v>
      </c>
      <c r="T3345" s="11">
        <f t="shared" si="315"/>
        <v>42473.554166666669</v>
      </c>
      <c r="U3345" t="str">
        <f t="shared" si="316"/>
        <v>2016</v>
      </c>
      <c r="V3345" t="str">
        <f t="shared" si="317"/>
        <v>March</v>
      </c>
    </row>
    <row r="3346" spans="1:22" ht="75" x14ac:dyDescent="0.2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8000</v>
      </c>
      <c r="O3346">
        <f t="shared" si="312"/>
        <v>101.44</v>
      </c>
      <c r="P3346">
        <f t="shared" si="313"/>
        <v>114.13</v>
      </c>
      <c r="Q3346" t="s">
        <v>8317</v>
      </c>
      <c r="R3346" t="s">
        <v>8318</v>
      </c>
      <c r="S3346" s="11">
        <f t="shared" si="314"/>
        <v>41851.200150462959</v>
      </c>
      <c r="T3346" s="11">
        <f t="shared" si="315"/>
        <v>41881.200150462959</v>
      </c>
      <c r="U3346" t="str">
        <f t="shared" si="316"/>
        <v>2014</v>
      </c>
      <c r="V3346" t="str">
        <f t="shared" si="317"/>
        <v>July</v>
      </c>
    </row>
    <row r="3347" spans="1:22" ht="75" x14ac:dyDescent="0.2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8000</v>
      </c>
      <c r="O3347">
        <f t="shared" si="312"/>
        <v>130</v>
      </c>
      <c r="P3347">
        <f t="shared" si="313"/>
        <v>50</v>
      </c>
      <c r="Q3347" t="s">
        <v>8317</v>
      </c>
      <c r="R3347" t="s">
        <v>8318</v>
      </c>
      <c r="S3347" s="11">
        <f t="shared" si="314"/>
        <v>42053.106111111112</v>
      </c>
      <c r="T3347" s="11">
        <f t="shared" si="315"/>
        <v>42112.025694444441</v>
      </c>
      <c r="U3347" t="str">
        <f t="shared" si="316"/>
        <v>2015</v>
      </c>
      <c r="V3347" t="str">
        <f t="shared" si="317"/>
        <v>February</v>
      </c>
    </row>
    <row r="3348" spans="1:22" ht="60" x14ac:dyDescent="0.2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8000</v>
      </c>
      <c r="O3348">
        <f t="shared" si="312"/>
        <v>110</v>
      </c>
      <c r="P3348">
        <f t="shared" si="313"/>
        <v>91.67</v>
      </c>
      <c r="Q3348" t="s">
        <v>8317</v>
      </c>
      <c r="R3348" t="s">
        <v>8318</v>
      </c>
      <c r="S3348" s="11">
        <f t="shared" si="314"/>
        <v>42054.024421296301</v>
      </c>
      <c r="T3348" s="11">
        <f t="shared" si="315"/>
        <v>42061.024421296301</v>
      </c>
      <c r="U3348" t="str">
        <f t="shared" si="316"/>
        <v>2015</v>
      </c>
      <c r="V3348" t="str">
        <f t="shared" si="317"/>
        <v>February</v>
      </c>
    </row>
    <row r="3349" spans="1:22" ht="75" x14ac:dyDescent="0.2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8000</v>
      </c>
      <c r="O3349">
        <f t="shared" si="312"/>
        <v>119.45</v>
      </c>
      <c r="P3349">
        <f t="shared" si="313"/>
        <v>108.59</v>
      </c>
      <c r="Q3349" t="s">
        <v>8317</v>
      </c>
      <c r="R3349" t="s">
        <v>8318</v>
      </c>
      <c r="S3349" s="11">
        <f t="shared" si="314"/>
        <v>42484.551550925928</v>
      </c>
      <c r="T3349" s="11">
        <f t="shared" si="315"/>
        <v>42498.875</v>
      </c>
      <c r="U3349" t="str">
        <f t="shared" si="316"/>
        <v>2016</v>
      </c>
      <c r="V3349" t="str">
        <f t="shared" si="317"/>
        <v>April</v>
      </c>
    </row>
    <row r="3350" spans="1:22" ht="75" x14ac:dyDescent="0.2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8000</v>
      </c>
      <c r="O3350">
        <f t="shared" si="312"/>
        <v>100.29</v>
      </c>
      <c r="P3350">
        <f t="shared" si="313"/>
        <v>69.819999999999993</v>
      </c>
      <c r="Q3350" t="s">
        <v>8317</v>
      </c>
      <c r="R3350" t="s">
        <v>8318</v>
      </c>
      <c r="S3350" s="11">
        <f t="shared" si="314"/>
        <v>42466.558796296296</v>
      </c>
      <c r="T3350" s="11">
        <f t="shared" si="315"/>
        <v>42490.165972222225</v>
      </c>
      <c r="U3350" t="str">
        <f t="shared" si="316"/>
        <v>2016</v>
      </c>
      <c r="V3350" t="str">
        <f t="shared" si="317"/>
        <v>April</v>
      </c>
    </row>
    <row r="3351" spans="1:22" ht="75" x14ac:dyDescent="0.2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8000</v>
      </c>
      <c r="O3351">
        <f t="shared" si="312"/>
        <v>153.4</v>
      </c>
      <c r="P3351">
        <f t="shared" si="313"/>
        <v>109.57</v>
      </c>
      <c r="Q3351" t="s">
        <v>8317</v>
      </c>
      <c r="R3351" t="s">
        <v>8318</v>
      </c>
      <c r="S3351" s="11">
        <f t="shared" si="314"/>
        <v>42513.110787037032</v>
      </c>
      <c r="T3351" s="11">
        <f t="shared" si="315"/>
        <v>42534.708333333328</v>
      </c>
      <c r="U3351" t="str">
        <f t="shared" si="316"/>
        <v>2016</v>
      </c>
      <c r="V3351" t="str">
        <f t="shared" si="317"/>
        <v>May</v>
      </c>
    </row>
    <row r="3352" spans="1:22" ht="75" x14ac:dyDescent="0.2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8000</v>
      </c>
      <c r="O3352">
        <f t="shared" si="312"/>
        <v>104.43</v>
      </c>
      <c r="P3352">
        <f t="shared" si="313"/>
        <v>71.67</v>
      </c>
      <c r="Q3352" t="s">
        <v>8317</v>
      </c>
      <c r="R3352" t="s">
        <v>8318</v>
      </c>
      <c r="S3352" s="11">
        <f t="shared" si="314"/>
        <v>42302.701516203699</v>
      </c>
      <c r="T3352" s="11">
        <f t="shared" si="315"/>
        <v>42337.958333333328</v>
      </c>
      <c r="U3352" t="str">
        <f t="shared" si="316"/>
        <v>2015</v>
      </c>
      <c r="V3352" t="str">
        <f t="shared" si="317"/>
        <v>October</v>
      </c>
    </row>
    <row r="3353" spans="1:22" ht="75" x14ac:dyDescent="0.2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8000</v>
      </c>
      <c r="O3353">
        <f t="shared" si="312"/>
        <v>101.1</v>
      </c>
      <c r="P3353">
        <f t="shared" si="313"/>
        <v>93.61</v>
      </c>
      <c r="Q3353" t="s">
        <v>8317</v>
      </c>
      <c r="R3353" t="s">
        <v>8318</v>
      </c>
      <c r="S3353" s="11">
        <f t="shared" si="314"/>
        <v>41806.395428240743</v>
      </c>
      <c r="T3353" s="11">
        <f t="shared" si="315"/>
        <v>41843.458333333336</v>
      </c>
      <c r="U3353" t="str">
        <f t="shared" si="316"/>
        <v>2014</v>
      </c>
      <c r="V3353" t="str">
        <f t="shared" si="317"/>
        <v>June</v>
      </c>
    </row>
    <row r="3354" spans="1:22" ht="75" x14ac:dyDescent="0.2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8000</v>
      </c>
      <c r="O3354">
        <f t="shared" si="312"/>
        <v>107.52</v>
      </c>
      <c r="P3354">
        <f t="shared" si="313"/>
        <v>76.8</v>
      </c>
      <c r="Q3354" t="s">
        <v>8317</v>
      </c>
      <c r="R3354" t="s">
        <v>8318</v>
      </c>
      <c r="S3354" s="11">
        <f t="shared" si="314"/>
        <v>42495.992800925931</v>
      </c>
      <c r="T3354" s="11">
        <f t="shared" si="315"/>
        <v>42552.958333333328</v>
      </c>
      <c r="U3354" t="str">
        <f t="shared" si="316"/>
        <v>2016</v>
      </c>
      <c r="V3354" t="str">
        <f t="shared" si="317"/>
        <v>May</v>
      </c>
    </row>
    <row r="3355" spans="1:22" ht="75" x14ac:dyDescent="0.2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8000</v>
      </c>
      <c r="O3355">
        <f t="shared" si="312"/>
        <v>315</v>
      </c>
      <c r="P3355">
        <f t="shared" si="313"/>
        <v>35.799999999999997</v>
      </c>
      <c r="Q3355" t="s">
        <v>8317</v>
      </c>
      <c r="R3355" t="s">
        <v>8318</v>
      </c>
      <c r="S3355" s="11">
        <f t="shared" si="314"/>
        <v>42479.432291666672</v>
      </c>
      <c r="T3355" s="11">
        <f t="shared" si="315"/>
        <v>42492.958333333328</v>
      </c>
      <c r="U3355" t="str">
        <f t="shared" si="316"/>
        <v>2016</v>
      </c>
      <c r="V3355" t="str">
        <f t="shared" si="317"/>
        <v>April</v>
      </c>
    </row>
    <row r="3356" spans="1:22" ht="60" x14ac:dyDescent="0.2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8000</v>
      </c>
      <c r="O3356">
        <f t="shared" si="312"/>
        <v>101.93</v>
      </c>
      <c r="P3356">
        <f t="shared" si="313"/>
        <v>55.6</v>
      </c>
      <c r="Q3356" t="s">
        <v>8317</v>
      </c>
      <c r="R3356" t="s">
        <v>8318</v>
      </c>
      <c r="S3356" s="11">
        <f t="shared" si="314"/>
        <v>42270.7269212963</v>
      </c>
      <c r="T3356" s="11">
        <f t="shared" si="315"/>
        <v>42306.167361111111</v>
      </c>
      <c r="U3356" t="str">
        <f t="shared" si="316"/>
        <v>2015</v>
      </c>
      <c r="V3356" t="str">
        <f t="shared" si="317"/>
        <v>September</v>
      </c>
    </row>
    <row r="3357" spans="1:22" ht="75" x14ac:dyDescent="0.2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8000</v>
      </c>
      <c r="O3357">
        <f t="shared" si="312"/>
        <v>126.29</v>
      </c>
      <c r="P3357">
        <f t="shared" si="313"/>
        <v>147.33000000000001</v>
      </c>
      <c r="Q3357" t="s">
        <v>8317</v>
      </c>
      <c r="R3357" t="s">
        <v>8318</v>
      </c>
      <c r="S3357" s="11">
        <f t="shared" si="314"/>
        <v>42489.619525462964</v>
      </c>
      <c r="T3357" s="11">
        <f t="shared" si="315"/>
        <v>42500.470138888893</v>
      </c>
      <c r="U3357" t="str">
        <f t="shared" si="316"/>
        <v>2016</v>
      </c>
      <c r="V3357" t="str">
        <f t="shared" si="317"/>
        <v>April</v>
      </c>
    </row>
    <row r="3358" spans="1:22" ht="75" x14ac:dyDescent="0.2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8000</v>
      </c>
      <c r="O3358">
        <f t="shared" si="312"/>
        <v>101.4</v>
      </c>
      <c r="P3358">
        <f t="shared" si="313"/>
        <v>56.33</v>
      </c>
      <c r="Q3358" t="s">
        <v>8317</v>
      </c>
      <c r="R3358" t="s">
        <v>8318</v>
      </c>
      <c r="S3358" s="11">
        <f t="shared" si="314"/>
        <v>42536.815648148149</v>
      </c>
      <c r="T3358" s="11">
        <f t="shared" si="315"/>
        <v>42566.815648148149</v>
      </c>
      <c r="U3358" t="str">
        <f t="shared" si="316"/>
        <v>2016</v>
      </c>
      <c r="V3358" t="str">
        <f t="shared" si="317"/>
        <v>June</v>
      </c>
    </row>
    <row r="3359" spans="1:22" ht="75" x14ac:dyDescent="0.2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8000</v>
      </c>
      <c r="O3359">
        <f t="shared" si="312"/>
        <v>101</v>
      </c>
      <c r="P3359">
        <f t="shared" si="313"/>
        <v>96.19</v>
      </c>
      <c r="Q3359" t="s">
        <v>8317</v>
      </c>
      <c r="R3359" t="s">
        <v>8318</v>
      </c>
      <c r="S3359" s="11">
        <f t="shared" si="314"/>
        <v>41822.417939814812</v>
      </c>
      <c r="T3359" s="11">
        <f t="shared" si="315"/>
        <v>41852.417939814812</v>
      </c>
      <c r="U3359" t="str">
        <f t="shared" si="316"/>
        <v>2014</v>
      </c>
      <c r="V3359" t="str">
        <f t="shared" si="317"/>
        <v>July</v>
      </c>
    </row>
    <row r="3360" spans="1:22" ht="75" x14ac:dyDescent="0.2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8000</v>
      </c>
      <c r="O3360">
        <f t="shared" si="312"/>
        <v>102.99</v>
      </c>
      <c r="P3360">
        <f t="shared" si="313"/>
        <v>63.57</v>
      </c>
      <c r="Q3360" t="s">
        <v>8317</v>
      </c>
      <c r="R3360" t="s">
        <v>8318</v>
      </c>
      <c r="S3360" s="11">
        <f t="shared" si="314"/>
        <v>41932.311099537037</v>
      </c>
      <c r="T3360" s="11">
        <f t="shared" si="315"/>
        <v>41962.352766203709</v>
      </c>
      <c r="U3360" t="str">
        <f t="shared" si="316"/>
        <v>2014</v>
      </c>
      <c r="V3360" t="str">
        <f t="shared" si="317"/>
        <v>October</v>
      </c>
    </row>
    <row r="3361" spans="1:22" ht="60" x14ac:dyDescent="0.2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8000</v>
      </c>
      <c r="O3361">
        <f t="shared" si="312"/>
        <v>106.25</v>
      </c>
      <c r="P3361">
        <f t="shared" si="313"/>
        <v>184.78</v>
      </c>
      <c r="Q3361" t="s">
        <v>8317</v>
      </c>
      <c r="R3361" t="s">
        <v>8318</v>
      </c>
      <c r="S3361" s="11">
        <f t="shared" si="314"/>
        <v>42746.057106481487</v>
      </c>
      <c r="T3361" s="11">
        <f t="shared" si="315"/>
        <v>42791.057106481487</v>
      </c>
      <c r="U3361" t="str">
        <f t="shared" si="316"/>
        <v>2017</v>
      </c>
      <c r="V3361" t="str">
        <f t="shared" si="317"/>
        <v>January</v>
      </c>
    </row>
    <row r="3362" spans="1:22" ht="45" x14ac:dyDescent="0.2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8000</v>
      </c>
      <c r="O3362">
        <f t="shared" si="312"/>
        <v>101.38</v>
      </c>
      <c r="P3362">
        <f t="shared" si="313"/>
        <v>126.72</v>
      </c>
      <c r="Q3362" t="s">
        <v>8317</v>
      </c>
      <c r="R3362" t="s">
        <v>8318</v>
      </c>
      <c r="S3362" s="11">
        <f t="shared" si="314"/>
        <v>42697.082673611112</v>
      </c>
      <c r="T3362" s="11">
        <f t="shared" si="315"/>
        <v>42718.665972222225</v>
      </c>
      <c r="U3362" t="str">
        <f t="shared" si="316"/>
        <v>2016</v>
      </c>
      <c r="V3362" t="str">
        <f t="shared" si="317"/>
        <v>November</v>
      </c>
    </row>
    <row r="3363" spans="1:22" ht="90" x14ac:dyDescent="0.2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8000</v>
      </c>
      <c r="O3363">
        <f t="shared" si="312"/>
        <v>113.46</v>
      </c>
      <c r="P3363">
        <f t="shared" si="313"/>
        <v>83.43</v>
      </c>
      <c r="Q3363" t="s">
        <v>8317</v>
      </c>
      <c r="R3363" t="s">
        <v>8318</v>
      </c>
      <c r="S3363" s="11">
        <f t="shared" si="314"/>
        <v>41866.025347222225</v>
      </c>
      <c r="T3363" s="11">
        <f t="shared" si="315"/>
        <v>41883.665972222225</v>
      </c>
      <c r="U3363" t="str">
        <f t="shared" si="316"/>
        <v>2014</v>
      </c>
      <c r="V3363" t="str">
        <f t="shared" si="317"/>
        <v>August</v>
      </c>
    </row>
    <row r="3364" spans="1:22" ht="60" x14ac:dyDescent="0.2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8000</v>
      </c>
      <c r="O3364">
        <f t="shared" si="312"/>
        <v>218</v>
      </c>
      <c r="P3364">
        <f t="shared" si="313"/>
        <v>54.5</v>
      </c>
      <c r="Q3364" t="s">
        <v>8317</v>
      </c>
      <c r="R3364" t="s">
        <v>8318</v>
      </c>
      <c r="S3364" s="11">
        <f t="shared" si="314"/>
        <v>42056.091631944444</v>
      </c>
      <c r="T3364" s="11">
        <f t="shared" si="315"/>
        <v>42070.204861111109</v>
      </c>
      <c r="U3364" t="str">
        <f t="shared" si="316"/>
        <v>2015</v>
      </c>
      <c r="V3364" t="str">
        <f t="shared" si="317"/>
        <v>February</v>
      </c>
    </row>
    <row r="3365" spans="1:22" ht="60" x14ac:dyDescent="0.2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8000</v>
      </c>
      <c r="O3365">
        <f t="shared" si="312"/>
        <v>101.42</v>
      </c>
      <c r="P3365">
        <f t="shared" si="313"/>
        <v>302.31</v>
      </c>
      <c r="Q3365" t="s">
        <v>8317</v>
      </c>
      <c r="R3365" t="s">
        <v>8318</v>
      </c>
      <c r="S3365" s="11">
        <f t="shared" si="314"/>
        <v>41851.771354166667</v>
      </c>
      <c r="T3365" s="11">
        <f t="shared" si="315"/>
        <v>41870.666666666664</v>
      </c>
      <c r="U3365" t="str">
        <f t="shared" si="316"/>
        <v>2014</v>
      </c>
      <c r="V3365" t="str">
        <f t="shared" si="317"/>
        <v>July</v>
      </c>
    </row>
    <row r="3366" spans="1:22" ht="60" x14ac:dyDescent="0.2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8000</v>
      </c>
      <c r="O3366">
        <f t="shared" si="312"/>
        <v>105.93</v>
      </c>
      <c r="P3366">
        <f t="shared" si="313"/>
        <v>44.14</v>
      </c>
      <c r="Q3366" t="s">
        <v>8317</v>
      </c>
      <c r="R3366" t="s">
        <v>8318</v>
      </c>
      <c r="S3366" s="11">
        <f t="shared" si="314"/>
        <v>42422.977418981478</v>
      </c>
      <c r="T3366" s="11">
        <f t="shared" si="315"/>
        <v>42444.875</v>
      </c>
      <c r="U3366" t="str">
        <f t="shared" si="316"/>
        <v>2016</v>
      </c>
      <c r="V3366" t="str">
        <f t="shared" si="317"/>
        <v>February</v>
      </c>
    </row>
    <row r="3367" spans="1:22" ht="75" x14ac:dyDescent="0.2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8000</v>
      </c>
      <c r="O3367">
        <f t="shared" si="312"/>
        <v>104</v>
      </c>
      <c r="P3367">
        <f t="shared" si="313"/>
        <v>866.67</v>
      </c>
      <c r="Q3367" t="s">
        <v>8317</v>
      </c>
      <c r="R3367" t="s">
        <v>8318</v>
      </c>
      <c r="S3367" s="11">
        <f t="shared" si="314"/>
        <v>42321.101759259262</v>
      </c>
      <c r="T3367" s="11">
        <f t="shared" si="315"/>
        <v>42351.101759259262</v>
      </c>
      <c r="U3367" t="str">
        <f t="shared" si="316"/>
        <v>2015</v>
      </c>
      <c r="V3367" t="str">
        <f t="shared" si="317"/>
        <v>November</v>
      </c>
    </row>
    <row r="3368" spans="1:22" ht="75" x14ac:dyDescent="0.2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8000</v>
      </c>
      <c r="O3368">
        <f t="shared" si="312"/>
        <v>221</v>
      </c>
      <c r="P3368">
        <f t="shared" si="313"/>
        <v>61.39</v>
      </c>
      <c r="Q3368" t="s">
        <v>8317</v>
      </c>
      <c r="R3368" t="s">
        <v>8318</v>
      </c>
      <c r="S3368" s="11">
        <f t="shared" si="314"/>
        <v>42107.067557870367</v>
      </c>
      <c r="T3368" s="11">
        <f t="shared" si="315"/>
        <v>42137.067557870367</v>
      </c>
      <c r="U3368" t="str">
        <f t="shared" si="316"/>
        <v>2015</v>
      </c>
      <c r="V3368" t="str">
        <f t="shared" si="317"/>
        <v>April</v>
      </c>
    </row>
    <row r="3369" spans="1:22" ht="75" x14ac:dyDescent="0.2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8000</v>
      </c>
      <c r="O3369">
        <f t="shared" si="312"/>
        <v>118.67</v>
      </c>
      <c r="P3369">
        <f t="shared" si="313"/>
        <v>29.67</v>
      </c>
      <c r="Q3369" t="s">
        <v>8317</v>
      </c>
      <c r="R3369" t="s">
        <v>8318</v>
      </c>
      <c r="S3369" s="11">
        <f t="shared" si="314"/>
        <v>42192.933958333335</v>
      </c>
      <c r="T3369" s="11">
        <f t="shared" si="315"/>
        <v>42217.933958333335</v>
      </c>
      <c r="U3369" t="str">
        <f t="shared" si="316"/>
        <v>2015</v>
      </c>
      <c r="V3369" t="str">
        <f t="shared" si="317"/>
        <v>July</v>
      </c>
    </row>
    <row r="3370" spans="1:22" ht="60" x14ac:dyDescent="0.2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8000</v>
      </c>
      <c r="O3370">
        <f t="shared" si="312"/>
        <v>104.6</v>
      </c>
      <c r="P3370">
        <f t="shared" si="313"/>
        <v>45.48</v>
      </c>
      <c r="Q3370" t="s">
        <v>8317</v>
      </c>
      <c r="R3370" t="s">
        <v>8318</v>
      </c>
      <c r="S3370" s="11">
        <f t="shared" si="314"/>
        <v>41969.199756944443</v>
      </c>
      <c r="T3370" s="11">
        <f t="shared" si="315"/>
        <v>42005.208333333328</v>
      </c>
      <c r="U3370" t="str">
        <f t="shared" si="316"/>
        <v>2014</v>
      </c>
      <c r="V3370" t="str">
        <f t="shared" si="317"/>
        <v>November</v>
      </c>
    </row>
    <row r="3371" spans="1:22" ht="60" x14ac:dyDescent="0.2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8000</v>
      </c>
      <c r="O3371">
        <f t="shared" si="312"/>
        <v>103.9</v>
      </c>
      <c r="P3371">
        <f t="shared" si="313"/>
        <v>96.2</v>
      </c>
      <c r="Q3371" t="s">
        <v>8317</v>
      </c>
      <c r="R3371" t="s">
        <v>8318</v>
      </c>
      <c r="S3371" s="11">
        <f t="shared" si="314"/>
        <v>42690.041435185187</v>
      </c>
      <c r="T3371" s="11">
        <f t="shared" si="315"/>
        <v>42750.041435185187</v>
      </c>
      <c r="U3371" t="str">
        <f t="shared" si="316"/>
        <v>2016</v>
      </c>
      <c r="V3371" t="str">
        <f t="shared" si="317"/>
        <v>November</v>
      </c>
    </row>
    <row r="3372" spans="1:22" ht="60" x14ac:dyDescent="0.2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8000</v>
      </c>
      <c r="O3372">
        <f t="shared" si="312"/>
        <v>117.73</v>
      </c>
      <c r="P3372">
        <f t="shared" si="313"/>
        <v>67.92</v>
      </c>
      <c r="Q3372" t="s">
        <v>8317</v>
      </c>
      <c r="R3372" t="s">
        <v>8318</v>
      </c>
      <c r="S3372" s="11">
        <f t="shared" si="314"/>
        <v>42690.334317129629</v>
      </c>
      <c r="T3372" s="11">
        <f t="shared" si="315"/>
        <v>42721.333333333328</v>
      </c>
      <c r="U3372" t="str">
        <f t="shared" si="316"/>
        <v>2016</v>
      </c>
      <c r="V3372" t="str">
        <f t="shared" si="317"/>
        <v>November</v>
      </c>
    </row>
    <row r="3373" spans="1:22" ht="45" x14ac:dyDescent="0.2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8000</v>
      </c>
      <c r="O3373">
        <f t="shared" si="312"/>
        <v>138.5</v>
      </c>
      <c r="P3373">
        <f t="shared" si="313"/>
        <v>30.78</v>
      </c>
      <c r="Q3373" t="s">
        <v>8317</v>
      </c>
      <c r="R3373" t="s">
        <v>8318</v>
      </c>
      <c r="S3373" s="11">
        <f t="shared" si="314"/>
        <v>42312.874594907407</v>
      </c>
      <c r="T3373" s="11">
        <f t="shared" si="315"/>
        <v>42340.874594907407</v>
      </c>
      <c r="U3373" t="str">
        <f t="shared" si="316"/>
        <v>2015</v>
      </c>
      <c r="V3373" t="str">
        <f t="shared" si="317"/>
        <v>November</v>
      </c>
    </row>
    <row r="3374" spans="1:22" ht="60" x14ac:dyDescent="0.2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8000</v>
      </c>
      <c r="O3374">
        <f t="shared" si="312"/>
        <v>103.5</v>
      </c>
      <c r="P3374">
        <f t="shared" si="313"/>
        <v>38.33</v>
      </c>
      <c r="Q3374" t="s">
        <v>8317</v>
      </c>
      <c r="R3374" t="s">
        <v>8318</v>
      </c>
      <c r="S3374" s="11">
        <f t="shared" si="314"/>
        <v>41855.548101851848</v>
      </c>
      <c r="T3374" s="11">
        <f t="shared" si="315"/>
        <v>41876.207638888889</v>
      </c>
      <c r="U3374" t="str">
        <f t="shared" si="316"/>
        <v>2014</v>
      </c>
      <c r="V3374" t="str">
        <f t="shared" si="317"/>
        <v>August</v>
      </c>
    </row>
    <row r="3375" spans="1:22" ht="75" x14ac:dyDescent="0.2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8000</v>
      </c>
      <c r="O3375">
        <f t="shared" si="312"/>
        <v>100.25</v>
      </c>
      <c r="P3375">
        <f t="shared" si="313"/>
        <v>66.83</v>
      </c>
      <c r="Q3375" t="s">
        <v>8317</v>
      </c>
      <c r="R3375" t="s">
        <v>8318</v>
      </c>
      <c r="S3375" s="11">
        <f t="shared" si="314"/>
        <v>42179.854629629626</v>
      </c>
      <c r="T3375" s="11">
        <f t="shared" si="315"/>
        <v>42203.666666666672</v>
      </c>
      <c r="U3375" t="str">
        <f t="shared" si="316"/>
        <v>2015</v>
      </c>
      <c r="V3375" t="str">
        <f t="shared" si="317"/>
        <v>June</v>
      </c>
    </row>
    <row r="3376" spans="1:22" ht="60" x14ac:dyDescent="0.2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8000</v>
      </c>
      <c r="O3376">
        <f t="shared" si="312"/>
        <v>106.57</v>
      </c>
      <c r="P3376">
        <f t="shared" si="313"/>
        <v>71.73</v>
      </c>
      <c r="Q3376" t="s">
        <v>8317</v>
      </c>
      <c r="R3376" t="s">
        <v>8318</v>
      </c>
      <c r="S3376" s="11">
        <f t="shared" si="314"/>
        <v>42275.731666666667</v>
      </c>
      <c r="T3376" s="11">
        <f t="shared" si="315"/>
        <v>42305.731666666667</v>
      </c>
      <c r="U3376" t="str">
        <f t="shared" si="316"/>
        <v>2015</v>
      </c>
      <c r="V3376" t="str">
        <f t="shared" si="317"/>
        <v>September</v>
      </c>
    </row>
    <row r="3377" spans="1:22" ht="75" x14ac:dyDescent="0.2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8000</v>
      </c>
      <c r="O3377">
        <f t="shared" si="312"/>
        <v>100</v>
      </c>
      <c r="P3377">
        <f t="shared" si="313"/>
        <v>176.47</v>
      </c>
      <c r="Q3377" t="s">
        <v>8317</v>
      </c>
      <c r="R3377" t="s">
        <v>8318</v>
      </c>
      <c r="S3377" s="11">
        <f t="shared" si="314"/>
        <v>41765.610798611109</v>
      </c>
      <c r="T3377" s="11">
        <f t="shared" si="315"/>
        <v>41777.610798611109</v>
      </c>
      <c r="U3377" t="str">
        <f t="shared" si="316"/>
        <v>2014</v>
      </c>
      <c r="V3377" t="str">
        <f t="shared" si="317"/>
        <v>May</v>
      </c>
    </row>
    <row r="3378" spans="1:22" ht="75" x14ac:dyDescent="0.2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8000</v>
      </c>
      <c r="O3378">
        <f t="shared" si="312"/>
        <v>100.01</v>
      </c>
      <c r="P3378">
        <f t="shared" si="313"/>
        <v>421.11</v>
      </c>
      <c r="Q3378" t="s">
        <v>8317</v>
      </c>
      <c r="R3378" t="s">
        <v>8318</v>
      </c>
      <c r="S3378" s="11">
        <f t="shared" si="314"/>
        <v>42059.701319444444</v>
      </c>
      <c r="T3378" s="11">
        <f t="shared" si="315"/>
        <v>42119.659652777773</v>
      </c>
      <c r="U3378" t="str">
        <f t="shared" si="316"/>
        <v>2015</v>
      </c>
      <c r="V3378" t="str">
        <f t="shared" si="317"/>
        <v>February</v>
      </c>
    </row>
    <row r="3379" spans="1:22" ht="75" x14ac:dyDescent="0.2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8000</v>
      </c>
      <c r="O3379">
        <f t="shared" si="312"/>
        <v>101.05</v>
      </c>
      <c r="P3379">
        <f t="shared" si="313"/>
        <v>104.99</v>
      </c>
      <c r="Q3379" t="s">
        <v>8317</v>
      </c>
      <c r="R3379" t="s">
        <v>8318</v>
      </c>
      <c r="S3379" s="11">
        <f t="shared" si="314"/>
        <v>42053.732627314821</v>
      </c>
      <c r="T3379" s="11">
        <f t="shared" si="315"/>
        <v>42083.705555555556</v>
      </c>
      <c r="U3379" t="str">
        <f t="shared" si="316"/>
        <v>2015</v>
      </c>
      <c r="V3379" t="str">
        <f t="shared" si="317"/>
        <v>February</v>
      </c>
    </row>
    <row r="3380" spans="1:22" ht="75" x14ac:dyDescent="0.2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8000</v>
      </c>
      <c r="O3380">
        <f t="shared" si="312"/>
        <v>107.64</v>
      </c>
      <c r="P3380">
        <f t="shared" si="313"/>
        <v>28.19</v>
      </c>
      <c r="Q3380" t="s">
        <v>8317</v>
      </c>
      <c r="R3380" t="s">
        <v>8318</v>
      </c>
      <c r="S3380" s="11">
        <f t="shared" si="314"/>
        <v>41858.355393518519</v>
      </c>
      <c r="T3380" s="11">
        <f t="shared" si="315"/>
        <v>41882.547222222223</v>
      </c>
      <c r="U3380" t="str">
        <f t="shared" si="316"/>
        <v>2014</v>
      </c>
      <c r="V3380" t="str">
        <f t="shared" si="317"/>
        <v>August</v>
      </c>
    </row>
    <row r="3381" spans="1:22" ht="75" x14ac:dyDescent="0.2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8000</v>
      </c>
      <c r="O3381">
        <f t="shared" si="312"/>
        <v>103.65</v>
      </c>
      <c r="P3381">
        <f t="shared" si="313"/>
        <v>54.55</v>
      </c>
      <c r="Q3381" t="s">
        <v>8317</v>
      </c>
      <c r="R3381" t="s">
        <v>8318</v>
      </c>
      <c r="S3381" s="11">
        <f t="shared" si="314"/>
        <v>42225.513888888891</v>
      </c>
      <c r="T3381" s="11">
        <f t="shared" si="315"/>
        <v>42242.958333333328</v>
      </c>
      <c r="U3381" t="str">
        <f t="shared" si="316"/>
        <v>2015</v>
      </c>
      <c r="V3381" t="str">
        <f t="shared" si="317"/>
        <v>August</v>
      </c>
    </row>
    <row r="3382" spans="1:22" ht="75" x14ac:dyDescent="0.2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8000</v>
      </c>
      <c r="O3382">
        <f t="shared" si="312"/>
        <v>104.43</v>
      </c>
      <c r="P3382">
        <f t="shared" si="313"/>
        <v>111.89</v>
      </c>
      <c r="Q3382" t="s">
        <v>8317</v>
      </c>
      <c r="R3382" t="s">
        <v>8318</v>
      </c>
      <c r="S3382" s="11">
        <f t="shared" si="314"/>
        <v>41937.95344907407</v>
      </c>
      <c r="T3382" s="11">
        <f t="shared" si="315"/>
        <v>41972.995115740734</v>
      </c>
      <c r="U3382" t="str">
        <f t="shared" si="316"/>
        <v>2014</v>
      </c>
      <c r="V3382" t="str">
        <f t="shared" si="317"/>
        <v>October</v>
      </c>
    </row>
    <row r="3383" spans="1:22" ht="75" x14ac:dyDescent="0.2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8000</v>
      </c>
      <c r="O3383">
        <f t="shared" si="312"/>
        <v>102.25</v>
      </c>
      <c r="P3383">
        <f t="shared" si="313"/>
        <v>85.21</v>
      </c>
      <c r="Q3383" t="s">
        <v>8317</v>
      </c>
      <c r="R3383" t="s">
        <v>8318</v>
      </c>
      <c r="S3383" s="11">
        <f t="shared" si="314"/>
        <v>42044.184988425928</v>
      </c>
      <c r="T3383" s="11">
        <f t="shared" si="315"/>
        <v>42074.143321759257</v>
      </c>
      <c r="U3383" t="str">
        <f t="shared" si="316"/>
        <v>2015</v>
      </c>
      <c r="V3383" t="str">
        <f t="shared" si="317"/>
        <v>February</v>
      </c>
    </row>
    <row r="3384" spans="1:22" ht="75" x14ac:dyDescent="0.2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8000</v>
      </c>
      <c r="O3384">
        <f t="shared" si="312"/>
        <v>100.74</v>
      </c>
      <c r="P3384">
        <f t="shared" si="313"/>
        <v>76.650000000000006</v>
      </c>
      <c r="Q3384" t="s">
        <v>8317</v>
      </c>
      <c r="R3384" t="s">
        <v>8318</v>
      </c>
      <c r="S3384" s="11">
        <f t="shared" si="314"/>
        <v>42559.431203703702</v>
      </c>
      <c r="T3384" s="11">
        <f t="shared" si="315"/>
        <v>42583.957638888889</v>
      </c>
      <c r="U3384" t="str">
        <f t="shared" si="316"/>
        <v>2016</v>
      </c>
      <c r="V3384" t="str">
        <f t="shared" si="317"/>
        <v>July</v>
      </c>
    </row>
    <row r="3385" spans="1:22" ht="75" x14ac:dyDescent="0.2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8000</v>
      </c>
      <c r="O3385">
        <f t="shared" si="312"/>
        <v>111.71</v>
      </c>
      <c r="P3385">
        <f t="shared" si="313"/>
        <v>65.17</v>
      </c>
      <c r="Q3385" t="s">
        <v>8317</v>
      </c>
      <c r="R3385" t="s">
        <v>8318</v>
      </c>
      <c r="S3385" s="11">
        <f t="shared" si="314"/>
        <v>42524.782638888893</v>
      </c>
      <c r="T3385" s="11">
        <f t="shared" si="315"/>
        <v>42544.782638888893</v>
      </c>
      <c r="U3385" t="str">
        <f t="shared" si="316"/>
        <v>2016</v>
      </c>
      <c r="V3385" t="str">
        <f t="shared" si="317"/>
        <v>June</v>
      </c>
    </row>
    <row r="3386" spans="1:22" ht="75" x14ac:dyDescent="0.2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8000</v>
      </c>
      <c r="O3386">
        <f t="shared" si="312"/>
        <v>100.01</v>
      </c>
      <c r="P3386">
        <f t="shared" si="313"/>
        <v>93.76</v>
      </c>
      <c r="Q3386" t="s">
        <v>8317</v>
      </c>
      <c r="R3386" t="s">
        <v>8318</v>
      </c>
      <c r="S3386" s="11">
        <f t="shared" si="314"/>
        <v>42292.087592592594</v>
      </c>
      <c r="T3386" s="11">
        <f t="shared" si="315"/>
        <v>42329.125</v>
      </c>
      <c r="U3386" t="str">
        <f t="shared" si="316"/>
        <v>2015</v>
      </c>
      <c r="V3386" t="str">
        <f t="shared" si="317"/>
        <v>October</v>
      </c>
    </row>
    <row r="3387" spans="1:22" ht="75" x14ac:dyDescent="0.2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8000</v>
      </c>
      <c r="O3387">
        <f t="shared" si="312"/>
        <v>100</v>
      </c>
      <c r="P3387">
        <f t="shared" si="313"/>
        <v>133.33000000000001</v>
      </c>
      <c r="Q3387" t="s">
        <v>8317</v>
      </c>
      <c r="R3387" t="s">
        <v>8318</v>
      </c>
      <c r="S3387" s="11">
        <f t="shared" si="314"/>
        <v>41953.8675</v>
      </c>
      <c r="T3387" s="11">
        <f t="shared" si="315"/>
        <v>41983.8675</v>
      </c>
      <c r="U3387" t="str">
        <f t="shared" si="316"/>
        <v>2014</v>
      </c>
      <c r="V3387" t="str">
        <f t="shared" si="317"/>
        <v>November</v>
      </c>
    </row>
    <row r="3388" spans="1:22" ht="75" x14ac:dyDescent="0.2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8000</v>
      </c>
      <c r="O3388">
        <f t="shared" si="312"/>
        <v>105</v>
      </c>
      <c r="P3388">
        <f t="shared" si="313"/>
        <v>51.22</v>
      </c>
      <c r="Q3388" t="s">
        <v>8317</v>
      </c>
      <c r="R3388" t="s">
        <v>8318</v>
      </c>
      <c r="S3388" s="11">
        <f t="shared" si="314"/>
        <v>41946.644745370373</v>
      </c>
      <c r="T3388" s="11">
        <f t="shared" si="315"/>
        <v>41976.644745370373</v>
      </c>
      <c r="U3388" t="str">
        <f t="shared" si="316"/>
        <v>2014</v>
      </c>
      <c r="V3388" t="str">
        <f t="shared" si="317"/>
        <v>November</v>
      </c>
    </row>
    <row r="3389" spans="1:22" ht="75" x14ac:dyDescent="0.2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8000</v>
      </c>
      <c r="O3389">
        <f t="shared" si="312"/>
        <v>116.87</v>
      </c>
      <c r="P3389">
        <f t="shared" si="313"/>
        <v>100.17</v>
      </c>
      <c r="Q3389" t="s">
        <v>8317</v>
      </c>
      <c r="R3389" t="s">
        <v>8318</v>
      </c>
      <c r="S3389" s="11">
        <f t="shared" si="314"/>
        <v>41947.762592592589</v>
      </c>
      <c r="T3389" s="11">
        <f t="shared" si="315"/>
        <v>41987.762592592597</v>
      </c>
      <c r="U3389" t="str">
        <f t="shared" si="316"/>
        <v>2014</v>
      </c>
      <c r="V3389" t="str">
        <f t="shared" si="317"/>
        <v>November</v>
      </c>
    </row>
    <row r="3390" spans="1:22" ht="90" x14ac:dyDescent="0.2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8000</v>
      </c>
      <c r="O3390">
        <f t="shared" si="312"/>
        <v>103.8</v>
      </c>
      <c r="P3390">
        <f t="shared" si="313"/>
        <v>34.6</v>
      </c>
      <c r="Q3390" t="s">
        <v>8317</v>
      </c>
      <c r="R3390" t="s">
        <v>8318</v>
      </c>
      <c r="S3390" s="11">
        <f t="shared" si="314"/>
        <v>42143.461122685185</v>
      </c>
      <c r="T3390" s="11">
        <f t="shared" si="315"/>
        <v>42173.461122685185</v>
      </c>
      <c r="U3390" t="str">
        <f t="shared" si="316"/>
        <v>2015</v>
      </c>
      <c r="V3390" t="str">
        <f t="shared" si="317"/>
        <v>May</v>
      </c>
    </row>
    <row r="3391" spans="1:22" ht="60" x14ac:dyDescent="0.2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8000</v>
      </c>
      <c r="O3391">
        <f t="shared" si="312"/>
        <v>114.5</v>
      </c>
      <c r="P3391">
        <f t="shared" si="313"/>
        <v>184.68</v>
      </c>
      <c r="Q3391" t="s">
        <v>8317</v>
      </c>
      <c r="R3391" t="s">
        <v>8318</v>
      </c>
      <c r="S3391" s="11">
        <f t="shared" si="314"/>
        <v>42494.563449074078</v>
      </c>
      <c r="T3391" s="11">
        <f t="shared" si="315"/>
        <v>42524.563449074078</v>
      </c>
      <c r="U3391" t="str">
        <f t="shared" si="316"/>
        <v>2016</v>
      </c>
      <c r="V3391" t="str">
        <f t="shared" si="317"/>
        <v>May</v>
      </c>
    </row>
    <row r="3392" spans="1:22" ht="75" x14ac:dyDescent="0.2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8000</v>
      </c>
      <c r="O3392">
        <f t="shared" si="312"/>
        <v>102.4</v>
      </c>
      <c r="P3392">
        <f t="shared" si="313"/>
        <v>69.819999999999993</v>
      </c>
      <c r="Q3392" t="s">
        <v>8317</v>
      </c>
      <c r="R3392" t="s">
        <v>8318</v>
      </c>
      <c r="S3392" s="11">
        <f t="shared" si="314"/>
        <v>41815.774826388886</v>
      </c>
      <c r="T3392" s="11">
        <f t="shared" si="315"/>
        <v>41830.774826388886</v>
      </c>
      <c r="U3392" t="str">
        <f t="shared" si="316"/>
        <v>2014</v>
      </c>
      <c r="V3392" t="str">
        <f t="shared" si="317"/>
        <v>June</v>
      </c>
    </row>
    <row r="3393" spans="1:22" ht="75" x14ac:dyDescent="0.2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8000</v>
      </c>
      <c r="O3393">
        <f t="shared" si="312"/>
        <v>223</v>
      </c>
      <c r="P3393">
        <f t="shared" si="313"/>
        <v>61.94</v>
      </c>
      <c r="Q3393" t="s">
        <v>8317</v>
      </c>
      <c r="R3393" t="s">
        <v>8318</v>
      </c>
      <c r="S3393" s="11">
        <f t="shared" si="314"/>
        <v>41830.545694444445</v>
      </c>
      <c r="T3393" s="11">
        <f t="shared" si="315"/>
        <v>41859.936111111114</v>
      </c>
      <c r="U3393" t="str">
        <f t="shared" si="316"/>
        <v>2014</v>
      </c>
      <c r="V3393" t="str">
        <f t="shared" si="317"/>
        <v>July</v>
      </c>
    </row>
    <row r="3394" spans="1:22" ht="75" x14ac:dyDescent="0.2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8000</v>
      </c>
      <c r="O3394">
        <f t="shared" si="312"/>
        <v>100</v>
      </c>
      <c r="P3394">
        <f t="shared" si="313"/>
        <v>41.67</v>
      </c>
      <c r="Q3394" t="s">
        <v>8317</v>
      </c>
      <c r="R3394" t="s">
        <v>8318</v>
      </c>
      <c r="S3394" s="11">
        <f t="shared" si="314"/>
        <v>42446.845543981486</v>
      </c>
      <c r="T3394" s="11">
        <f t="shared" si="315"/>
        <v>42496.845543981486</v>
      </c>
      <c r="U3394" t="str">
        <f t="shared" si="316"/>
        <v>2016</v>
      </c>
      <c r="V3394" t="str">
        <f t="shared" si="317"/>
        <v>March</v>
      </c>
    </row>
    <row r="3395" spans="1:22" ht="75" x14ac:dyDescent="0.2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8000</v>
      </c>
      <c r="O3395">
        <f t="shared" ref="O3395:O3458" si="318">ROUND((E3395/D3395)*100,2)</f>
        <v>105.8</v>
      </c>
      <c r="P3395">
        <f t="shared" ref="P3395:P3458" si="319">IF(L3395&gt;0,ROUND(E3395/L3395,2),0)</f>
        <v>36.07</v>
      </c>
      <c r="Q3395" t="s">
        <v>8317</v>
      </c>
      <c r="R3395" t="s">
        <v>8318</v>
      </c>
      <c r="S3395" s="11">
        <f t="shared" ref="S3395:S3458" si="320">(((J3395/60)/60)/24)+DATE(1970,1,1)</f>
        <v>41923.921643518523</v>
      </c>
      <c r="T3395" s="11">
        <f t="shared" ref="T3395:T3458" si="321">(((I3395/60)/60)/24)+DATE(1970,1,1)</f>
        <v>41949.031944444447</v>
      </c>
      <c r="U3395" t="str">
        <f t="shared" ref="U3395:U3458" si="322">TEXT(S3395,"yyyy")</f>
        <v>2014</v>
      </c>
      <c r="V3395" t="str">
        <f t="shared" ref="V3395:V3458" si="323">TEXT(S3395,"mmmm")</f>
        <v>October</v>
      </c>
    </row>
    <row r="3396" spans="1:22" ht="75" x14ac:dyDescent="0.2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8000</v>
      </c>
      <c r="O3396">
        <f t="shared" si="318"/>
        <v>142.36000000000001</v>
      </c>
      <c r="P3396">
        <f t="shared" si="319"/>
        <v>29</v>
      </c>
      <c r="Q3396" t="s">
        <v>8317</v>
      </c>
      <c r="R3396" t="s">
        <v>8318</v>
      </c>
      <c r="S3396" s="11">
        <f t="shared" si="320"/>
        <v>41817.59542824074</v>
      </c>
      <c r="T3396" s="11">
        <f t="shared" si="321"/>
        <v>41847.59542824074</v>
      </c>
      <c r="U3396" t="str">
        <f t="shared" si="322"/>
        <v>2014</v>
      </c>
      <c r="V3396" t="str">
        <f t="shared" si="323"/>
        <v>June</v>
      </c>
    </row>
    <row r="3397" spans="1:22" ht="45" x14ac:dyDescent="0.2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8000</v>
      </c>
      <c r="O3397">
        <f t="shared" si="318"/>
        <v>184</v>
      </c>
      <c r="P3397">
        <f t="shared" si="319"/>
        <v>24.21</v>
      </c>
      <c r="Q3397" t="s">
        <v>8317</v>
      </c>
      <c r="R3397" t="s">
        <v>8318</v>
      </c>
      <c r="S3397" s="11">
        <f t="shared" si="320"/>
        <v>42140.712314814817</v>
      </c>
      <c r="T3397" s="11">
        <f t="shared" si="321"/>
        <v>42154.756944444445</v>
      </c>
      <c r="U3397" t="str">
        <f t="shared" si="322"/>
        <v>2015</v>
      </c>
      <c r="V3397" t="str">
        <f t="shared" si="323"/>
        <v>May</v>
      </c>
    </row>
    <row r="3398" spans="1:22" ht="60" x14ac:dyDescent="0.2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8000</v>
      </c>
      <c r="O3398">
        <f t="shared" si="318"/>
        <v>104.33</v>
      </c>
      <c r="P3398">
        <f t="shared" si="319"/>
        <v>55.89</v>
      </c>
      <c r="Q3398" t="s">
        <v>8317</v>
      </c>
      <c r="R3398" t="s">
        <v>8318</v>
      </c>
      <c r="S3398" s="11">
        <f t="shared" si="320"/>
        <v>41764.44663194444</v>
      </c>
      <c r="T3398" s="11">
        <f t="shared" si="321"/>
        <v>41791.165972222225</v>
      </c>
      <c r="U3398" t="str">
        <f t="shared" si="322"/>
        <v>2014</v>
      </c>
      <c r="V3398" t="str">
        <f t="shared" si="323"/>
        <v>May</v>
      </c>
    </row>
    <row r="3399" spans="1:22" ht="60" x14ac:dyDescent="0.2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8000</v>
      </c>
      <c r="O3399">
        <f t="shared" si="318"/>
        <v>112</v>
      </c>
      <c r="P3399">
        <f t="shared" si="319"/>
        <v>11.67</v>
      </c>
      <c r="Q3399" t="s">
        <v>8317</v>
      </c>
      <c r="R3399" t="s">
        <v>8318</v>
      </c>
      <c r="S3399" s="11">
        <f t="shared" si="320"/>
        <v>42378.478344907402</v>
      </c>
      <c r="T3399" s="11">
        <f t="shared" si="321"/>
        <v>42418.916666666672</v>
      </c>
      <c r="U3399" t="str">
        <f t="shared" si="322"/>
        <v>2016</v>
      </c>
      <c r="V3399" t="str">
        <f t="shared" si="323"/>
        <v>January</v>
      </c>
    </row>
    <row r="3400" spans="1:22" ht="75" x14ac:dyDescent="0.2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8000</v>
      </c>
      <c r="O3400">
        <f t="shared" si="318"/>
        <v>111.08</v>
      </c>
      <c r="P3400">
        <f t="shared" si="319"/>
        <v>68.349999999999994</v>
      </c>
      <c r="Q3400" t="s">
        <v>8317</v>
      </c>
      <c r="R3400" t="s">
        <v>8318</v>
      </c>
      <c r="S3400" s="11">
        <f t="shared" si="320"/>
        <v>41941.75203703704</v>
      </c>
      <c r="T3400" s="11">
        <f t="shared" si="321"/>
        <v>41964.708333333328</v>
      </c>
      <c r="U3400" t="str">
        <f t="shared" si="322"/>
        <v>2014</v>
      </c>
      <c r="V3400" t="str">
        <f t="shared" si="323"/>
        <v>October</v>
      </c>
    </row>
    <row r="3401" spans="1:22" ht="60" x14ac:dyDescent="0.2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8000</v>
      </c>
      <c r="O3401">
        <f t="shared" si="318"/>
        <v>103.75</v>
      </c>
      <c r="P3401">
        <f t="shared" si="319"/>
        <v>27.07</v>
      </c>
      <c r="Q3401" t="s">
        <v>8317</v>
      </c>
      <c r="R3401" t="s">
        <v>8318</v>
      </c>
      <c r="S3401" s="11">
        <f t="shared" si="320"/>
        <v>42026.920428240745</v>
      </c>
      <c r="T3401" s="11">
        <f t="shared" si="321"/>
        <v>42056.920428240745</v>
      </c>
      <c r="U3401" t="str">
        <f t="shared" si="322"/>
        <v>2015</v>
      </c>
      <c r="V3401" t="str">
        <f t="shared" si="323"/>
        <v>January</v>
      </c>
    </row>
    <row r="3402" spans="1:22" ht="75" x14ac:dyDescent="0.2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8000</v>
      </c>
      <c r="O3402">
        <f t="shared" si="318"/>
        <v>100.41</v>
      </c>
      <c r="P3402">
        <f t="shared" si="319"/>
        <v>118.13</v>
      </c>
      <c r="Q3402" t="s">
        <v>8317</v>
      </c>
      <c r="R3402" t="s">
        <v>8318</v>
      </c>
      <c r="S3402" s="11">
        <f t="shared" si="320"/>
        <v>41834.953865740739</v>
      </c>
      <c r="T3402" s="11">
        <f t="shared" si="321"/>
        <v>41879.953865740739</v>
      </c>
      <c r="U3402" t="str">
        <f t="shared" si="322"/>
        <v>2014</v>
      </c>
      <c r="V3402" t="str">
        <f t="shared" si="323"/>
        <v>July</v>
      </c>
    </row>
    <row r="3403" spans="1:22" ht="75" x14ac:dyDescent="0.2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8000</v>
      </c>
      <c r="O3403">
        <f t="shared" si="318"/>
        <v>101.86</v>
      </c>
      <c r="P3403">
        <f t="shared" si="319"/>
        <v>44.76</v>
      </c>
      <c r="Q3403" t="s">
        <v>8317</v>
      </c>
      <c r="R3403" t="s">
        <v>8318</v>
      </c>
      <c r="S3403" s="11">
        <f t="shared" si="320"/>
        <v>42193.723912037036</v>
      </c>
      <c r="T3403" s="11">
        <f t="shared" si="321"/>
        <v>42223.723912037036</v>
      </c>
      <c r="U3403" t="str">
        <f t="shared" si="322"/>
        <v>2015</v>
      </c>
      <c r="V3403" t="str">
        <f t="shared" si="323"/>
        <v>July</v>
      </c>
    </row>
    <row r="3404" spans="1:22" ht="75" x14ac:dyDescent="0.2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8000</v>
      </c>
      <c r="O3404">
        <f t="shared" si="318"/>
        <v>109.77</v>
      </c>
      <c r="P3404">
        <f t="shared" si="319"/>
        <v>99.79</v>
      </c>
      <c r="Q3404" t="s">
        <v>8317</v>
      </c>
      <c r="R3404" t="s">
        <v>8318</v>
      </c>
      <c r="S3404" s="11">
        <f t="shared" si="320"/>
        <v>42290.61855324074</v>
      </c>
      <c r="T3404" s="11">
        <f t="shared" si="321"/>
        <v>42320.104861111111</v>
      </c>
      <c r="U3404" t="str">
        <f t="shared" si="322"/>
        <v>2015</v>
      </c>
      <c r="V3404" t="str">
        <f t="shared" si="323"/>
        <v>October</v>
      </c>
    </row>
    <row r="3405" spans="1:22" ht="75" x14ac:dyDescent="0.2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8000</v>
      </c>
      <c r="O3405">
        <f t="shared" si="318"/>
        <v>100</v>
      </c>
      <c r="P3405">
        <f t="shared" si="319"/>
        <v>117.65</v>
      </c>
      <c r="Q3405" t="s">
        <v>8317</v>
      </c>
      <c r="R3405" t="s">
        <v>8318</v>
      </c>
      <c r="S3405" s="11">
        <f t="shared" si="320"/>
        <v>42150.462083333332</v>
      </c>
      <c r="T3405" s="11">
        <f t="shared" si="321"/>
        <v>42180.462083333332</v>
      </c>
      <c r="U3405" t="str">
        <f t="shared" si="322"/>
        <v>2015</v>
      </c>
      <c r="V3405" t="str">
        <f t="shared" si="323"/>
        <v>May</v>
      </c>
    </row>
    <row r="3406" spans="1:22" ht="75" x14ac:dyDescent="0.2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8000</v>
      </c>
      <c r="O3406">
        <f t="shared" si="318"/>
        <v>122</v>
      </c>
      <c r="P3406">
        <f t="shared" si="319"/>
        <v>203.33</v>
      </c>
      <c r="Q3406" t="s">
        <v>8317</v>
      </c>
      <c r="R3406" t="s">
        <v>8318</v>
      </c>
      <c r="S3406" s="11">
        <f t="shared" si="320"/>
        <v>42152.503495370373</v>
      </c>
      <c r="T3406" s="11">
        <f t="shared" si="321"/>
        <v>42172.503495370373</v>
      </c>
      <c r="U3406" t="str">
        <f t="shared" si="322"/>
        <v>2015</v>
      </c>
      <c r="V3406" t="str">
        <f t="shared" si="323"/>
        <v>May</v>
      </c>
    </row>
    <row r="3407" spans="1:22" ht="75" x14ac:dyDescent="0.2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8000</v>
      </c>
      <c r="O3407">
        <f t="shared" si="318"/>
        <v>137.57</v>
      </c>
      <c r="P3407">
        <f t="shared" si="319"/>
        <v>28.32</v>
      </c>
      <c r="Q3407" t="s">
        <v>8317</v>
      </c>
      <c r="R3407" t="s">
        <v>8318</v>
      </c>
      <c r="S3407" s="11">
        <f t="shared" si="320"/>
        <v>42410.017199074078</v>
      </c>
      <c r="T3407" s="11">
        <f t="shared" si="321"/>
        <v>42430.999305555553</v>
      </c>
      <c r="U3407" t="str">
        <f t="shared" si="322"/>
        <v>2016</v>
      </c>
      <c r="V3407" t="str">
        <f t="shared" si="323"/>
        <v>February</v>
      </c>
    </row>
    <row r="3408" spans="1:22" ht="60" x14ac:dyDescent="0.2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8000</v>
      </c>
      <c r="O3408">
        <f t="shared" si="318"/>
        <v>100.31</v>
      </c>
      <c r="P3408">
        <f t="shared" si="319"/>
        <v>110.23</v>
      </c>
      <c r="Q3408" t="s">
        <v>8317</v>
      </c>
      <c r="R3408" t="s">
        <v>8318</v>
      </c>
      <c r="S3408" s="11">
        <f t="shared" si="320"/>
        <v>41791.492777777778</v>
      </c>
      <c r="T3408" s="11">
        <f t="shared" si="321"/>
        <v>41836.492777777778</v>
      </c>
      <c r="U3408" t="str">
        <f t="shared" si="322"/>
        <v>2014</v>
      </c>
      <c r="V3408" t="str">
        <f t="shared" si="323"/>
        <v>June</v>
      </c>
    </row>
    <row r="3409" spans="1:22" ht="75" x14ac:dyDescent="0.2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8000</v>
      </c>
      <c r="O3409">
        <f t="shared" si="318"/>
        <v>107.1</v>
      </c>
      <c r="P3409">
        <f t="shared" si="319"/>
        <v>31.97</v>
      </c>
      <c r="Q3409" t="s">
        <v>8317</v>
      </c>
      <c r="R3409" t="s">
        <v>8318</v>
      </c>
      <c r="S3409" s="11">
        <f t="shared" si="320"/>
        <v>41796.422326388885</v>
      </c>
      <c r="T3409" s="11">
        <f t="shared" si="321"/>
        <v>41826.422326388885</v>
      </c>
      <c r="U3409" t="str">
        <f t="shared" si="322"/>
        <v>2014</v>
      </c>
      <c r="V3409" t="str">
        <f t="shared" si="323"/>
        <v>June</v>
      </c>
    </row>
    <row r="3410" spans="1:22" ht="60" x14ac:dyDescent="0.2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8000</v>
      </c>
      <c r="O3410">
        <f t="shared" si="318"/>
        <v>211</v>
      </c>
      <c r="P3410">
        <f t="shared" si="319"/>
        <v>58.61</v>
      </c>
      <c r="Q3410" t="s">
        <v>8317</v>
      </c>
      <c r="R3410" t="s">
        <v>8318</v>
      </c>
      <c r="S3410" s="11">
        <f t="shared" si="320"/>
        <v>41808.991944444446</v>
      </c>
      <c r="T3410" s="11">
        <f t="shared" si="321"/>
        <v>41838.991944444446</v>
      </c>
      <c r="U3410" t="str">
        <f t="shared" si="322"/>
        <v>2014</v>
      </c>
      <c r="V3410" t="str">
        <f t="shared" si="323"/>
        <v>June</v>
      </c>
    </row>
    <row r="3411" spans="1:22" ht="60" x14ac:dyDescent="0.2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8000</v>
      </c>
      <c r="O3411">
        <f t="shared" si="318"/>
        <v>123.6</v>
      </c>
      <c r="P3411">
        <f t="shared" si="319"/>
        <v>29.43</v>
      </c>
      <c r="Q3411" t="s">
        <v>8317</v>
      </c>
      <c r="R3411" t="s">
        <v>8318</v>
      </c>
      <c r="S3411" s="11">
        <f t="shared" si="320"/>
        <v>42544.814328703709</v>
      </c>
      <c r="T3411" s="11">
        <f t="shared" si="321"/>
        <v>42582.873611111107</v>
      </c>
      <c r="U3411" t="str">
        <f t="shared" si="322"/>
        <v>2016</v>
      </c>
      <c r="V3411" t="str">
        <f t="shared" si="323"/>
        <v>June</v>
      </c>
    </row>
    <row r="3412" spans="1:22" ht="60" x14ac:dyDescent="0.2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8000</v>
      </c>
      <c r="O3412">
        <f t="shared" si="318"/>
        <v>108.5</v>
      </c>
      <c r="P3412">
        <f t="shared" si="319"/>
        <v>81.38</v>
      </c>
      <c r="Q3412" t="s">
        <v>8317</v>
      </c>
      <c r="R3412" t="s">
        <v>8318</v>
      </c>
      <c r="S3412" s="11">
        <f t="shared" si="320"/>
        <v>42500.041550925926</v>
      </c>
      <c r="T3412" s="11">
        <f t="shared" si="321"/>
        <v>42527.291666666672</v>
      </c>
      <c r="U3412" t="str">
        <f t="shared" si="322"/>
        <v>2016</v>
      </c>
      <c r="V3412" t="str">
        <f t="shared" si="323"/>
        <v>May</v>
      </c>
    </row>
    <row r="3413" spans="1:22" ht="75" x14ac:dyDescent="0.2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8000</v>
      </c>
      <c r="O3413">
        <f t="shared" si="318"/>
        <v>103.57</v>
      </c>
      <c r="P3413">
        <f t="shared" si="319"/>
        <v>199.17</v>
      </c>
      <c r="Q3413" t="s">
        <v>8317</v>
      </c>
      <c r="R3413" t="s">
        <v>8318</v>
      </c>
      <c r="S3413" s="11">
        <f t="shared" si="320"/>
        <v>42265.022824074069</v>
      </c>
      <c r="T3413" s="11">
        <f t="shared" si="321"/>
        <v>42285.022824074069</v>
      </c>
      <c r="U3413" t="str">
        <f t="shared" si="322"/>
        <v>2015</v>
      </c>
      <c r="V3413" t="str">
        <f t="shared" si="323"/>
        <v>September</v>
      </c>
    </row>
    <row r="3414" spans="1:22" ht="75" x14ac:dyDescent="0.2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8000</v>
      </c>
      <c r="O3414">
        <f t="shared" si="318"/>
        <v>100</v>
      </c>
      <c r="P3414">
        <f t="shared" si="319"/>
        <v>115.38</v>
      </c>
      <c r="Q3414" t="s">
        <v>8317</v>
      </c>
      <c r="R3414" t="s">
        <v>8318</v>
      </c>
      <c r="S3414" s="11">
        <f t="shared" si="320"/>
        <v>41879.959050925929</v>
      </c>
      <c r="T3414" s="11">
        <f t="shared" si="321"/>
        <v>41909.959050925929</v>
      </c>
      <c r="U3414" t="str">
        <f t="shared" si="322"/>
        <v>2014</v>
      </c>
      <c r="V3414" t="str">
        <f t="shared" si="323"/>
        <v>August</v>
      </c>
    </row>
    <row r="3415" spans="1:22" ht="75" x14ac:dyDescent="0.2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8000</v>
      </c>
      <c r="O3415">
        <f t="shared" si="318"/>
        <v>130</v>
      </c>
      <c r="P3415">
        <f t="shared" si="319"/>
        <v>46.43</v>
      </c>
      <c r="Q3415" t="s">
        <v>8317</v>
      </c>
      <c r="R3415" t="s">
        <v>8318</v>
      </c>
      <c r="S3415" s="11">
        <f t="shared" si="320"/>
        <v>42053.733078703706</v>
      </c>
      <c r="T3415" s="11">
        <f t="shared" si="321"/>
        <v>42063.207638888889</v>
      </c>
      <c r="U3415" t="str">
        <f t="shared" si="322"/>
        <v>2015</v>
      </c>
      <c r="V3415" t="str">
        <f t="shared" si="323"/>
        <v>February</v>
      </c>
    </row>
    <row r="3416" spans="1:22" ht="75" x14ac:dyDescent="0.2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8000</v>
      </c>
      <c r="O3416">
        <f t="shared" si="318"/>
        <v>103.5</v>
      </c>
      <c r="P3416">
        <f t="shared" si="319"/>
        <v>70.569999999999993</v>
      </c>
      <c r="Q3416" t="s">
        <v>8317</v>
      </c>
      <c r="R3416" t="s">
        <v>8318</v>
      </c>
      <c r="S3416" s="11">
        <f t="shared" si="320"/>
        <v>42675.832465277781</v>
      </c>
      <c r="T3416" s="11">
        <f t="shared" si="321"/>
        <v>42705.332638888889</v>
      </c>
      <c r="U3416" t="str">
        <f t="shared" si="322"/>
        <v>2016</v>
      </c>
      <c r="V3416" t="str">
        <f t="shared" si="323"/>
        <v>November</v>
      </c>
    </row>
    <row r="3417" spans="1:22" ht="60" x14ac:dyDescent="0.2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8000</v>
      </c>
      <c r="O3417">
        <f t="shared" si="318"/>
        <v>100</v>
      </c>
      <c r="P3417">
        <f t="shared" si="319"/>
        <v>22.22</v>
      </c>
      <c r="Q3417" t="s">
        <v>8317</v>
      </c>
      <c r="R3417" t="s">
        <v>8318</v>
      </c>
      <c r="S3417" s="11">
        <f t="shared" si="320"/>
        <v>42467.144166666665</v>
      </c>
      <c r="T3417" s="11">
        <f t="shared" si="321"/>
        <v>42477.979166666672</v>
      </c>
      <c r="U3417" t="str">
        <f t="shared" si="322"/>
        <v>2016</v>
      </c>
      <c r="V3417" t="str">
        <f t="shared" si="323"/>
        <v>April</v>
      </c>
    </row>
    <row r="3418" spans="1:22" ht="75" x14ac:dyDescent="0.2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8000</v>
      </c>
      <c r="O3418">
        <f t="shared" si="318"/>
        <v>119.6</v>
      </c>
      <c r="P3418">
        <f t="shared" si="319"/>
        <v>159.47</v>
      </c>
      <c r="Q3418" t="s">
        <v>8317</v>
      </c>
      <c r="R3418" t="s">
        <v>8318</v>
      </c>
      <c r="S3418" s="11">
        <f t="shared" si="320"/>
        <v>42089.412557870368</v>
      </c>
      <c r="T3418" s="11">
        <f t="shared" si="321"/>
        <v>42117.770833333328</v>
      </c>
      <c r="U3418" t="str">
        <f t="shared" si="322"/>
        <v>2015</v>
      </c>
      <c r="V3418" t="str">
        <f t="shared" si="323"/>
        <v>March</v>
      </c>
    </row>
    <row r="3419" spans="1:22" ht="75" x14ac:dyDescent="0.2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8000</v>
      </c>
      <c r="O3419">
        <f t="shared" si="318"/>
        <v>100</v>
      </c>
      <c r="P3419">
        <f t="shared" si="319"/>
        <v>37.78</v>
      </c>
      <c r="Q3419" t="s">
        <v>8317</v>
      </c>
      <c r="R3419" t="s">
        <v>8318</v>
      </c>
      <c r="S3419" s="11">
        <f t="shared" si="320"/>
        <v>41894.91375</v>
      </c>
      <c r="T3419" s="11">
        <f t="shared" si="321"/>
        <v>41938.029861111114</v>
      </c>
      <c r="U3419" t="str">
        <f t="shared" si="322"/>
        <v>2014</v>
      </c>
      <c r="V3419" t="str">
        <f t="shared" si="323"/>
        <v>September</v>
      </c>
    </row>
    <row r="3420" spans="1:22" ht="75" x14ac:dyDescent="0.2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8000</v>
      </c>
      <c r="O3420">
        <f t="shared" si="318"/>
        <v>100.88</v>
      </c>
      <c r="P3420">
        <f t="shared" si="319"/>
        <v>72.05</v>
      </c>
      <c r="Q3420" t="s">
        <v>8317</v>
      </c>
      <c r="R3420" t="s">
        <v>8318</v>
      </c>
      <c r="S3420" s="11">
        <f t="shared" si="320"/>
        <v>41752.83457175926</v>
      </c>
      <c r="T3420" s="11">
        <f t="shared" si="321"/>
        <v>41782.83457175926</v>
      </c>
      <c r="U3420" t="str">
        <f t="shared" si="322"/>
        <v>2014</v>
      </c>
      <c r="V3420" t="str">
        <f t="shared" si="323"/>
        <v>April</v>
      </c>
    </row>
    <row r="3421" spans="1:22" ht="75" x14ac:dyDescent="0.2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8000</v>
      </c>
      <c r="O3421">
        <f t="shared" si="318"/>
        <v>106.55</v>
      </c>
      <c r="P3421">
        <f t="shared" si="319"/>
        <v>63.7</v>
      </c>
      <c r="Q3421" t="s">
        <v>8317</v>
      </c>
      <c r="R3421" t="s">
        <v>8318</v>
      </c>
      <c r="S3421" s="11">
        <f t="shared" si="320"/>
        <v>42448.821585648147</v>
      </c>
      <c r="T3421" s="11">
        <f t="shared" si="321"/>
        <v>42466.895833333328</v>
      </c>
      <c r="U3421" t="str">
        <f t="shared" si="322"/>
        <v>2016</v>
      </c>
      <c r="V3421" t="str">
        <f t="shared" si="323"/>
        <v>March</v>
      </c>
    </row>
    <row r="3422" spans="1:22" ht="60" x14ac:dyDescent="0.2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8000</v>
      </c>
      <c r="O3422">
        <f t="shared" si="318"/>
        <v>138</v>
      </c>
      <c r="P3422">
        <f t="shared" si="319"/>
        <v>28.41</v>
      </c>
      <c r="Q3422" t="s">
        <v>8317</v>
      </c>
      <c r="R3422" t="s">
        <v>8318</v>
      </c>
      <c r="S3422" s="11">
        <f t="shared" si="320"/>
        <v>42405.090300925927</v>
      </c>
      <c r="T3422" s="11">
        <f t="shared" si="321"/>
        <v>42414</v>
      </c>
      <c r="U3422" t="str">
        <f t="shared" si="322"/>
        <v>2016</v>
      </c>
      <c r="V3422" t="str">
        <f t="shared" si="323"/>
        <v>February</v>
      </c>
    </row>
    <row r="3423" spans="1:22" ht="75" x14ac:dyDescent="0.2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8000</v>
      </c>
      <c r="O3423">
        <f t="shared" si="318"/>
        <v>101.15</v>
      </c>
      <c r="P3423">
        <f t="shared" si="319"/>
        <v>103.21</v>
      </c>
      <c r="Q3423" t="s">
        <v>8317</v>
      </c>
      <c r="R3423" t="s">
        <v>8318</v>
      </c>
      <c r="S3423" s="11">
        <f t="shared" si="320"/>
        <v>42037.791238425925</v>
      </c>
      <c r="T3423" s="11">
        <f t="shared" si="321"/>
        <v>42067.791238425925</v>
      </c>
      <c r="U3423" t="str">
        <f t="shared" si="322"/>
        <v>2015</v>
      </c>
      <c r="V3423" t="str">
        <f t="shared" si="323"/>
        <v>February</v>
      </c>
    </row>
    <row r="3424" spans="1:22" ht="75" x14ac:dyDescent="0.2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8000</v>
      </c>
      <c r="O3424">
        <f t="shared" si="318"/>
        <v>109.1</v>
      </c>
      <c r="P3424">
        <f t="shared" si="319"/>
        <v>71.150000000000006</v>
      </c>
      <c r="Q3424" t="s">
        <v>8317</v>
      </c>
      <c r="R3424" t="s">
        <v>8318</v>
      </c>
      <c r="S3424" s="11">
        <f t="shared" si="320"/>
        <v>42323.562222222223</v>
      </c>
      <c r="T3424" s="11">
        <f t="shared" si="321"/>
        <v>42352</v>
      </c>
      <c r="U3424" t="str">
        <f t="shared" si="322"/>
        <v>2015</v>
      </c>
      <c r="V3424" t="str">
        <f t="shared" si="323"/>
        <v>November</v>
      </c>
    </row>
    <row r="3425" spans="1:22" ht="60" x14ac:dyDescent="0.2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8000</v>
      </c>
      <c r="O3425">
        <f t="shared" si="318"/>
        <v>140</v>
      </c>
      <c r="P3425">
        <f t="shared" si="319"/>
        <v>35</v>
      </c>
      <c r="Q3425" t="s">
        <v>8317</v>
      </c>
      <c r="R3425" t="s">
        <v>8318</v>
      </c>
      <c r="S3425" s="11">
        <f t="shared" si="320"/>
        <v>42088.911354166667</v>
      </c>
      <c r="T3425" s="11">
        <f t="shared" si="321"/>
        <v>42118.911354166667</v>
      </c>
      <c r="U3425" t="str">
        <f t="shared" si="322"/>
        <v>2015</v>
      </c>
      <c r="V3425" t="str">
        <f t="shared" si="323"/>
        <v>March</v>
      </c>
    </row>
    <row r="3426" spans="1:22" ht="75" x14ac:dyDescent="0.2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8000</v>
      </c>
      <c r="O3426">
        <f t="shared" si="318"/>
        <v>103.58</v>
      </c>
      <c r="P3426">
        <f t="shared" si="319"/>
        <v>81.78</v>
      </c>
      <c r="Q3426" t="s">
        <v>8317</v>
      </c>
      <c r="R3426" t="s">
        <v>8318</v>
      </c>
      <c r="S3426" s="11">
        <f t="shared" si="320"/>
        <v>42018.676898148144</v>
      </c>
      <c r="T3426" s="11">
        <f t="shared" si="321"/>
        <v>42040.290972222225</v>
      </c>
      <c r="U3426" t="str">
        <f t="shared" si="322"/>
        <v>2015</v>
      </c>
      <c r="V3426" t="str">
        <f t="shared" si="323"/>
        <v>January</v>
      </c>
    </row>
    <row r="3427" spans="1:22" ht="75" x14ac:dyDescent="0.2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8000</v>
      </c>
      <c r="O3427">
        <f t="shared" si="318"/>
        <v>102.97</v>
      </c>
      <c r="P3427">
        <f t="shared" si="319"/>
        <v>297.02999999999997</v>
      </c>
      <c r="Q3427" t="s">
        <v>8317</v>
      </c>
      <c r="R3427" t="s">
        <v>8318</v>
      </c>
      <c r="S3427" s="11">
        <f t="shared" si="320"/>
        <v>41884.617314814815</v>
      </c>
      <c r="T3427" s="11">
        <f t="shared" si="321"/>
        <v>41916.617314814815</v>
      </c>
      <c r="U3427" t="str">
        <f t="shared" si="322"/>
        <v>2014</v>
      </c>
      <c r="V3427" t="str">
        <f t="shared" si="323"/>
        <v>September</v>
      </c>
    </row>
    <row r="3428" spans="1:22" ht="60" x14ac:dyDescent="0.2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8000</v>
      </c>
      <c r="O3428">
        <f t="shared" si="318"/>
        <v>108.13</v>
      </c>
      <c r="P3428">
        <f t="shared" si="319"/>
        <v>46.61</v>
      </c>
      <c r="Q3428" t="s">
        <v>8317</v>
      </c>
      <c r="R3428" t="s">
        <v>8318</v>
      </c>
      <c r="S3428" s="11">
        <f t="shared" si="320"/>
        <v>41884.056747685187</v>
      </c>
      <c r="T3428" s="11">
        <f t="shared" si="321"/>
        <v>41903.083333333336</v>
      </c>
      <c r="U3428" t="str">
        <f t="shared" si="322"/>
        <v>2014</v>
      </c>
      <c r="V3428" t="str">
        <f t="shared" si="323"/>
        <v>September</v>
      </c>
    </row>
    <row r="3429" spans="1:22" ht="75" x14ac:dyDescent="0.2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8000</v>
      </c>
      <c r="O3429">
        <f t="shared" si="318"/>
        <v>100</v>
      </c>
      <c r="P3429">
        <f t="shared" si="319"/>
        <v>51.72</v>
      </c>
      <c r="Q3429" t="s">
        <v>8317</v>
      </c>
      <c r="R3429" t="s">
        <v>8318</v>
      </c>
      <c r="S3429" s="11">
        <f t="shared" si="320"/>
        <v>41792.645277777774</v>
      </c>
      <c r="T3429" s="11">
        <f t="shared" si="321"/>
        <v>41822.645277777774</v>
      </c>
      <c r="U3429" t="str">
        <f t="shared" si="322"/>
        <v>2014</v>
      </c>
      <c r="V3429" t="str">
        <f t="shared" si="323"/>
        <v>June</v>
      </c>
    </row>
    <row r="3430" spans="1:22" ht="75" x14ac:dyDescent="0.2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8000</v>
      </c>
      <c r="O3430">
        <f t="shared" si="318"/>
        <v>102.75</v>
      </c>
      <c r="P3430">
        <f t="shared" si="319"/>
        <v>40.29</v>
      </c>
      <c r="Q3430" t="s">
        <v>8317</v>
      </c>
      <c r="R3430" t="s">
        <v>8318</v>
      </c>
      <c r="S3430" s="11">
        <f t="shared" si="320"/>
        <v>42038.720451388886</v>
      </c>
      <c r="T3430" s="11">
        <f t="shared" si="321"/>
        <v>42063.708333333328</v>
      </c>
      <c r="U3430" t="str">
        <f t="shared" si="322"/>
        <v>2015</v>
      </c>
      <c r="V3430" t="str">
        <f t="shared" si="323"/>
        <v>February</v>
      </c>
    </row>
    <row r="3431" spans="1:22" ht="75" x14ac:dyDescent="0.2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8000</v>
      </c>
      <c r="O3431">
        <f t="shared" si="318"/>
        <v>130</v>
      </c>
      <c r="P3431">
        <f t="shared" si="319"/>
        <v>16.25</v>
      </c>
      <c r="Q3431" t="s">
        <v>8317</v>
      </c>
      <c r="R3431" t="s">
        <v>8318</v>
      </c>
      <c r="S3431" s="11">
        <f t="shared" si="320"/>
        <v>42662.021539351852</v>
      </c>
      <c r="T3431" s="11">
        <f t="shared" si="321"/>
        <v>42676.021539351852</v>
      </c>
      <c r="U3431" t="str">
        <f t="shared" si="322"/>
        <v>2016</v>
      </c>
      <c r="V3431" t="str">
        <f t="shared" si="323"/>
        <v>October</v>
      </c>
    </row>
    <row r="3432" spans="1:22" ht="75" x14ac:dyDescent="0.2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8000</v>
      </c>
      <c r="O3432">
        <f t="shared" si="318"/>
        <v>108.55</v>
      </c>
      <c r="P3432">
        <f t="shared" si="319"/>
        <v>30.15</v>
      </c>
      <c r="Q3432" t="s">
        <v>8317</v>
      </c>
      <c r="R3432" t="s">
        <v>8318</v>
      </c>
      <c r="S3432" s="11">
        <f t="shared" si="320"/>
        <v>41820.945613425924</v>
      </c>
      <c r="T3432" s="11">
        <f t="shared" si="321"/>
        <v>41850.945613425924</v>
      </c>
      <c r="U3432" t="str">
        <f t="shared" si="322"/>
        <v>2014</v>
      </c>
      <c r="V3432" t="str">
        <f t="shared" si="323"/>
        <v>June</v>
      </c>
    </row>
    <row r="3433" spans="1:22" ht="75" x14ac:dyDescent="0.2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8000</v>
      </c>
      <c r="O3433">
        <f t="shared" si="318"/>
        <v>100</v>
      </c>
      <c r="P3433">
        <f t="shared" si="319"/>
        <v>95.24</v>
      </c>
      <c r="Q3433" t="s">
        <v>8317</v>
      </c>
      <c r="R3433" t="s">
        <v>8318</v>
      </c>
      <c r="S3433" s="11">
        <f t="shared" si="320"/>
        <v>41839.730937500004</v>
      </c>
      <c r="T3433" s="11">
        <f t="shared" si="321"/>
        <v>41869.730937500004</v>
      </c>
      <c r="U3433" t="str">
        <f t="shared" si="322"/>
        <v>2014</v>
      </c>
      <c r="V3433" t="str">
        <f t="shared" si="323"/>
        <v>July</v>
      </c>
    </row>
    <row r="3434" spans="1:22" ht="60" x14ac:dyDescent="0.2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8000</v>
      </c>
      <c r="O3434">
        <f t="shared" si="318"/>
        <v>109.65</v>
      </c>
      <c r="P3434">
        <f t="shared" si="319"/>
        <v>52.21</v>
      </c>
      <c r="Q3434" t="s">
        <v>8317</v>
      </c>
      <c r="R3434" t="s">
        <v>8318</v>
      </c>
      <c r="S3434" s="11">
        <f t="shared" si="320"/>
        <v>42380.581180555557</v>
      </c>
      <c r="T3434" s="11">
        <f t="shared" si="321"/>
        <v>42405.916666666672</v>
      </c>
      <c r="U3434" t="str">
        <f t="shared" si="322"/>
        <v>2016</v>
      </c>
      <c r="V3434" t="str">
        <f t="shared" si="323"/>
        <v>January</v>
      </c>
    </row>
    <row r="3435" spans="1:22" ht="45" x14ac:dyDescent="0.2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8000</v>
      </c>
      <c r="O3435">
        <f t="shared" si="318"/>
        <v>100.26</v>
      </c>
      <c r="P3435">
        <f t="shared" si="319"/>
        <v>134.15</v>
      </c>
      <c r="Q3435" t="s">
        <v>8317</v>
      </c>
      <c r="R3435" t="s">
        <v>8318</v>
      </c>
      <c r="S3435" s="11">
        <f t="shared" si="320"/>
        <v>41776.063136574077</v>
      </c>
      <c r="T3435" s="11">
        <f t="shared" si="321"/>
        <v>41807.125</v>
      </c>
      <c r="U3435" t="str">
        <f t="shared" si="322"/>
        <v>2014</v>
      </c>
      <c r="V3435" t="str">
        <f t="shared" si="323"/>
        <v>May</v>
      </c>
    </row>
    <row r="3436" spans="1:22" ht="75" x14ac:dyDescent="0.2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8000</v>
      </c>
      <c r="O3436">
        <f t="shared" si="318"/>
        <v>105.55</v>
      </c>
      <c r="P3436">
        <f t="shared" si="319"/>
        <v>62.83</v>
      </c>
      <c r="Q3436" t="s">
        <v>8317</v>
      </c>
      <c r="R3436" t="s">
        <v>8318</v>
      </c>
      <c r="S3436" s="11">
        <f t="shared" si="320"/>
        <v>41800.380428240744</v>
      </c>
      <c r="T3436" s="11">
        <f t="shared" si="321"/>
        <v>41830.380428240744</v>
      </c>
      <c r="U3436" t="str">
        <f t="shared" si="322"/>
        <v>2014</v>
      </c>
      <c r="V3436" t="str">
        <f t="shared" si="323"/>
        <v>June</v>
      </c>
    </row>
    <row r="3437" spans="1:22" ht="75" x14ac:dyDescent="0.2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8000</v>
      </c>
      <c r="O3437">
        <f t="shared" si="318"/>
        <v>112</v>
      </c>
      <c r="P3437">
        <f t="shared" si="319"/>
        <v>58.95</v>
      </c>
      <c r="Q3437" t="s">
        <v>8317</v>
      </c>
      <c r="R3437" t="s">
        <v>8318</v>
      </c>
      <c r="S3437" s="11">
        <f t="shared" si="320"/>
        <v>42572.61681712963</v>
      </c>
      <c r="T3437" s="11">
        <f t="shared" si="321"/>
        <v>42589.125</v>
      </c>
      <c r="U3437" t="str">
        <f t="shared" si="322"/>
        <v>2016</v>
      </c>
      <c r="V3437" t="str">
        <f t="shared" si="323"/>
        <v>July</v>
      </c>
    </row>
    <row r="3438" spans="1:22" ht="60" x14ac:dyDescent="0.2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8000</v>
      </c>
      <c r="O3438">
        <f t="shared" si="318"/>
        <v>105.9</v>
      </c>
      <c r="P3438">
        <f t="shared" si="319"/>
        <v>143.11000000000001</v>
      </c>
      <c r="Q3438" t="s">
        <v>8317</v>
      </c>
      <c r="R3438" t="s">
        <v>8318</v>
      </c>
      <c r="S3438" s="11">
        <f t="shared" si="320"/>
        <v>41851.541585648149</v>
      </c>
      <c r="T3438" s="11">
        <f t="shared" si="321"/>
        <v>41872.686111111114</v>
      </c>
      <c r="U3438" t="str">
        <f t="shared" si="322"/>
        <v>2014</v>
      </c>
      <c r="V3438" t="str">
        <f t="shared" si="323"/>
        <v>July</v>
      </c>
    </row>
    <row r="3439" spans="1:22" ht="75" x14ac:dyDescent="0.2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8000</v>
      </c>
      <c r="O3439">
        <f t="shared" si="318"/>
        <v>101</v>
      </c>
      <c r="P3439">
        <f t="shared" si="319"/>
        <v>84.17</v>
      </c>
      <c r="Q3439" t="s">
        <v>8317</v>
      </c>
      <c r="R3439" t="s">
        <v>8318</v>
      </c>
      <c r="S3439" s="11">
        <f t="shared" si="320"/>
        <v>42205.710879629631</v>
      </c>
      <c r="T3439" s="11">
        <f t="shared" si="321"/>
        <v>42235.710879629631</v>
      </c>
      <c r="U3439" t="str">
        <f t="shared" si="322"/>
        <v>2015</v>
      </c>
      <c r="V3439" t="str">
        <f t="shared" si="323"/>
        <v>July</v>
      </c>
    </row>
    <row r="3440" spans="1:22" ht="75" x14ac:dyDescent="0.2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8000</v>
      </c>
      <c r="O3440">
        <f t="shared" si="318"/>
        <v>104.2</v>
      </c>
      <c r="P3440">
        <f t="shared" si="319"/>
        <v>186.07</v>
      </c>
      <c r="Q3440" t="s">
        <v>8317</v>
      </c>
      <c r="R3440" t="s">
        <v>8318</v>
      </c>
      <c r="S3440" s="11">
        <f t="shared" si="320"/>
        <v>42100.927858796291</v>
      </c>
      <c r="T3440" s="11">
        <f t="shared" si="321"/>
        <v>42126.875</v>
      </c>
      <c r="U3440" t="str">
        <f t="shared" si="322"/>
        <v>2015</v>
      </c>
      <c r="V3440" t="str">
        <f t="shared" si="323"/>
        <v>April</v>
      </c>
    </row>
    <row r="3441" spans="1:22" ht="60" x14ac:dyDescent="0.2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8000</v>
      </c>
      <c r="O3441">
        <f t="shared" si="318"/>
        <v>134.68</v>
      </c>
      <c r="P3441">
        <f t="shared" si="319"/>
        <v>89.79</v>
      </c>
      <c r="Q3441" t="s">
        <v>8317</v>
      </c>
      <c r="R3441" t="s">
        <v>8318</v>
      </c>
      <c r="S3441" s="11">
        <f t="shared" si="320"/>
        <v>42374.911226851851</v>
      </c>
      <c r="T3441" s="11">
        <f t="shared" si="321"/>
        <v>42388.207638888889</v>
      </c>
      <c r="U3441" t="str">
        <f t="shared" si="322"/>
        <v>2016</v>
      </c>
      <c r="V3441" t="str">
        <f t="shared" si="323"/>
        <v>January</v>
      </c>
    </row>
    <row r="3442" spans="1:22" ht="75" x14ac:dyDescent="0.2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8000</v>
      </c>
      <c r="O3442">
        <f t="shared" si="318"/>
        <v>105.22</v>
      </c>
      <c r="P3442">
        <f t="shared" si="319"/>
        <v>64.16</v>
      </c>
      <c r="Q3442" t="s">
        <v>8317</v>
      </c>
      <c r="R3442" t="s">
        <v>8318</v>
      </c>
      <c r="S3442" s="11">
        <f t="shared" si="320"/>
        <v>41809.12300925926</v>
      </c>
      <c r="T3442" s="11">
        <f t="shared" si="321"/>
        <v>41831.677083333336</v>
      </c>
      <c r="U3442" t="str">
        <f t="shared" si="322"/>
        <v>2014</v>
      </c>
      <c r="V3442" t="str">
        <f t="shared" si="323"/>
        <v>June</v>
      </c>
    </row>
    <row r="3443" spans="1:22" ht="75" x14ac:dyDescent="0.2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8000</v>
      </c>
      <c r="O3443">
        <f t="shared" si="318"/>
        <v>102.6</v>
      </c>
      <c r="P3443">
        <f t="shared" si="319"/>
        <v>59.65</v>
      </c>
      <c r="Q3443" t="s">
        <v>8317</v>
      </c>
      <c r="R3443" t="s">
        <v>8318</v>
      </c>
      <c r="S3443" s="11">
        <f t="shared" si="320"/>
        <v>42294.429641203707</v>
      </c>
      <c r="T3443" s="11">
        <f t="shared" si="321"/>
        <v>42321.845138888893</v>
      </c>
      <c r="U3443" t="str">
        <f t="shared" si="322"/>
        <v>2015</v>
      </c>
      <c r="V3443" t="str">
        <f t="shared" si="323"/>
        <v>October</v>
      </c>
    </row>
    <row r="3444" spans="1:22" ht="75" x14ac:dyDescent="0.2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8000</v>
      </c>
      <c r="O3444">
        <f t="shared" si="318"/>
        <v>100</v>
      </c>
      <c r="P3444">
        <f t="shared" si="319"/>
        <v>31.25</v>
      </c>
      <c r="Q3444" t="s">
        <v>8317</v>
      </c>
      <c r="R3444" t="s">
        <v>8318</v>
      </c>
      <c r="S3444" s="11">
        <f t="shared" si="320"/>
        <v>42124.841111111105</v>
      </c>
      <c r="T3444" s="11">
        <f t="shared" si="321"/>
        <v>42154.841111111105</v>
      </c>
      <c r="U3444" t="str">
        <f t="shared" si="322"/>
        <v>2015</v>
      </c>
      <c r="V3444" t="str">
        <f t="shared" si="323"/>
        <v>April</v>
      </c>
    </row>
    <row r="3445" spans="1:22" ht="75" x14ac:dyDescent="0.2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8000</v>
      </c>
      <c r="O3445">
        <f t="shared" si="318"/>
        <v>185.5</v>
      </c>
      <c r="P3445">
        <f t="shared" si="319"/>
        <v>41.22</v>
      </c>
      <c r="Q3445" t="s">
        <v>8317</v>
      </c>
      <c r="R3445" t="s">
        <v>8318</v>
      </c>
      <c r="S3445" s="11">
        <f t="shared" si="320"/>
        <v>41861.524837962963</v>
      </c>
      <c r="T3445" s="11">
        <f t="shared" si="321"/>
        <v>41891.524837962963</v>
      </c>
      <c r="U3445" t="str">
        <f t="shared" si="322"/>
        <v>2014</v>
      </c>
      <c r="V3445" t="str">
        <f t="shared" si="323"/>
        <v>August</v>
      </c>
    </row>
    <row r="3446" spans="1:22" ht="75" x14ac:dyDescent="0.2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8000</v>
      </c>
      <c r="O3446">
        <f t="shared" si="318"/>
        <v>289</v>
      </c>
      <c r="P3446">
        <f t="shared" si="319"/>
        <v>43.35</v>
      </c>
      <c r="Q3446" t="s">
        <v>8317</v>
      </c>
      <c r="R3446" t="s">
        <v>8318</v>
      </c>
      <c r="S3446" s="11">
        <f t="shared" si="320"/>
        <v>42521.291504629626</v>
      </c>
      <c r="T3446" s="11">
        <f t="shared" si="321"/>
        <v>42529.582638888889</v>
      </c>
      <c r="U3446" t="str">
        <f t="shared" si="322"/>
        <v>2016</v>
      </c>
      <c r="V3446" t="str">
        <f t="shared" si="323"/>
        <v>May</v>
      </c>
    </row>
    <row r="3447" spans="1:22" ht="60" x14ac:dyDescent="0.2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8000</v>
      </c>
      <c r="O3447">
        <f t="shared" si="318"/>
        <v>100</v>
      </c>
      <c r="P3447">
        <f t="shared" si="319"/>
        <v>64.52</v>
      </c>
      <c r="Q3447" t="s">
        <v>8317</v>
      </c>
      <c r="R3447" t="s">
        <v>8318</v>
      </c>
      <c r="S3447" s="11">
        <f t="shared" si="320"/>
        <v>42272.530509259261</v>
      </c>
      <c r="T3447" s="11">
        <f t="shared" si="321"/>
        <v>42300.530509259261</v>
      </c>
      <c r="U3447" t="str">
        <f t="shared" si="322"/>
        <v>2015</v>
      </c>
      <c r="V3447" t="str">
        <f t="shared" si="323"/>
        <v>September</v>
      </c>
    </row>
    <row r="3448" spans="1:22" ht="75" x14ac:dyDescent="0.2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8000</v>
      </c>
      <c r="O3448">
        <f t="shared" si="318"/>
        <v>108.2</v>
      </c>
      <c r="P3448">
        <f t="shared" si="319"/>
        <v>43.28</v>
      </c>
      <c r="Q3448" t="s">
        <v>8317</v>
      </c>
      <c r="R3448" t="s">
        <v>8318</v>
      </c>
      <c r="S3448" s="11">
        <f t="shared" si="320"/>
        <v>42016.832465277781</v>
      </c>
      <c r="T3448" s="11">
        <f t="shared" si="321"/>
        <v>42040.513888888891</v>
      </c>
      <c r="U3448" t="str">
        <f t="shared" si="322"/>
        <v>2015</v>
      </c>
      <c r="V3448" t="str">
        <f t="shared" si="323"/>
        <v>January</v>
      </c>
    </row>
    <row r="3449" spans="1:22" ht="45" x14ac:dyDescent="0.2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8000</v>
      </c>
      <c r="O3449">
        <f t="shared" si="318"/>
        <v>107.8</v>
      </c>
      <c r="P3449">
        <f t="shared" si="319"/>
        <v>77</v>
      </c>
      <c r="Q3449" t="s">
        <v>8317</v>
      </c>
      <c r="R3449" t="s">
        <v>8318</v>
      </c>
      <c r="S3449" s="11">
        <f t="shared" si="320"/>
        <v>42402.889027777783</v>
      </c>
      <c r="T3449" s="11">
        <f t="shared" si="321"/>
        <v>42447.847361111111</v>
      </c>
      <c r="U3449" t="str">
        <f t="shared" si="322"/>
        <v>2016</v>
      </c>
      <c r="V3449" t="str">
        <f t="shared" si="323"/>
        <v>February</v>
      </c>
    </row>
    <row r="3450" spans="1:22" ht="60" x14ac:dyDescent="0.2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8000</v>
      </c>
      <c r="O3450">
        <f t="shared" si="318"/>
        <v>109.76</v>
      </c>
      <c r="P3450">
        <f t="shared" si="319"/>
        <v>51.22</v>
      </c>
      <c r="Q3450" t="s">
        <v>8317</v>
      </c>
      <c r="R3450" t="s">
        <v>8318</v>
      </c>
      <c r="S3450" s="11">
        <f t="shared" si="320"/>
        <v>41960.119085648148</v>
      </c>
      <c r="T3450" s="11">
        <f t="shared" si="321"/>
        <v>41990.119085648148</v>
      </c>
      <c r="U3450" t="str">
        <f t="shared" si="322"/>
        <v>2014</v>
      </c>
      <c r="V3450" t="str">
        <f t="shared" si="323"/>
        <v>November</v>
      </c>
    </row>
    <row r="3451" spans="1:22" ht="60" x14ac:dyDescent="0.2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8000</v>
      </c>
      <c r="O3451">
        <f t="shared" si="318"/>
        <v>170.63</v>
      </c>
      <c r="P3451">
        <f t="shared" si="319"/>
        <v>68.25</v>
      </c>
      <c r="Q3451" t="s">
        <v>8317</v>
      </c>
      <c r="R3451" t="s">
        <v>8318</v>
      </c>
      <c r="S3451" s="11">
        <f t="shared" si="320"/>
        <v>42532.052523148144</v>
      </c>
      <c r="T3451" s="11">
        <f t="shared" si="321"/>
        <v>42560.166666666672</v>
      </c>
      <c r="U3451" t="str">
        <f t="shared" si="322"/>
        <v>2016</v>
      </c>
      <c r="V3451" t="str">
        <f t="shared" si="323"/>
        <v>June</v>
      </c>
    </row>
    <row r="3452" spans="1:22" ht="60" x14ac:dyDescent="0.2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8000</v>
      </c>
      <c r="O3452">
        <f t="shared" si="318"/>
        <v>152</v>
      </c>
      <c r="P3452">
        <f t="shared" si="319"/>
        <v>19.489999999999998</v>
      </c>
      <c r="Q3452" t="s">
        <v>8317</v>
      </c>
      <c r="R3452" t="s">
        <v>8318</v>
      </c>
      <c r="S3452" s="11">
        <f t="shared" si="320"/>
        <v>42036.704525462963</v>
      </c>
      <c r="T3452" s="11">
        <f t="shared" si="321"/>
        <v>42096.662858796291</v>
      </c>
      <c r="U3452" t="str">
        <f t="shared" si="322"/>
        <v>2015</v>
      </c>
      <c r="V3452" t="str">
        <f t="shared" si="323"/>
        <v>February</v>
      </c>
    </row>
    <row r="3453" spans="1:22" ht="75" x14ac:dyDescent="0.2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8000</v>
      </c>
      <c r="O3453">
        <f t="shared" si="318"/>
        <v>101.23</v>
      </c>
      <c r="P3453">
        <f t="shared" si="319"/>
        <v>41.13</v>
      </c>
      <c r="Q3453" t="s">
        <v>8317</v>
      </c>
      <c r="R3453" t="s">
        <v>8318</v>
      </c>
      <c r="S3453" s="11">
        <f t="shared" si="320"/>
        <v>42088.723692129628</v>
      </c>
      <c r="T3453" s="11">
        <f t="shared" si="321"/>
        <v>42115.723692129628</v>
      </c>
      <c r="U3453" t="str">
        <f t="shared" si="322"/>
        <v>2015</v>
      </c>
      <c r="V3453" t="str">
        <f t="shared" si="323"/>
        <v>March</v>
      </c>
    </row>
    <row r="3454" spans="1:22" ht="75" x14ac:dyDescent="0.2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8000</v>
      </c>
      <c r="O3454">
        <f t="shared" si="318"/>
        <v>153.19999999999999</v>
      </c>
      <c r="P3454">
        <f t="shared" si="319"/>
        <v>41.41</v>
      </c>
      <c r="Q3454" t="s">
        <v>8317</v>
      </c>
      <c r="R3454" t="s">
        <v>8318</v>
      </c>
      <c r="S3454" s="11">
        <f t="shared" si="320"/>
        <v>41820.639189814814</v>
      </c>
      <c r="T3454" s="11">
        <f t="shared" si="321"/>
        <v>41843.165972222225</v>
      </c>
      <c r="U3454" t="str">
        <f t="shared" si="322"/>
        <v>2014</v>
      </c>
      <c r="V3454" t="str">
        <f t="shared" si="323"/>
        <v>June</v>
      </c>
    </row>
    <row r="3455" spans="1:22" ht="60" x14ac:dyDescent="0.2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8000</v>
      </c>
      <c r="O3455">
        <f t="shared" si="318"/>
        <v>128.33000000000001</v>
      </c>
      <c r="P3455">
        <f t="shared" si="319"/>
        <v>27.5</v>
      </c>
      <c r="Q3455" t="s">
        <v>8317</v>
      </c>
      <c r="R3455" t="s">
        <v>8318</v>
      </c>
      <c r="S3455" s="11">
        <f t="shared" si="320"/>
        <v>42535.97865740741</v>
      </c>
      <c r="T3455" s="11">
        <f t="shared" si="321"/>
        <v>42595.97865740741</v>
      </c>
      <c r="U3455" t="str">
        <f t="shared" si="322"/>
        <v>2016</v>
      </c>
      <c r="V3455" t="str">
        <f t="shared" si="323"/>
        <v>June</v>
      </c>
    </row>
    <row r="3456" spans="1:22" ht="75" x14ac:dyDescent="0.2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8000</v>
      </c>
      <c r="O3456">
        <f t="shared" si="318"/>
        <v>100.71</v>
      </c>
      <c r="P3456">
        <f t="shared" si="319"/>
        <v>33.57</v>
      </c>
      <c r="Q3456" t="s">
        <v>8317</v>
      </c>
      <c r="R3456" t="s">
        <v>8318</v>
      </c>
      <c r="S3456" s="11">
        <f t="shared" si="320"/>
        <v>41821.698599537034</v>
      </c>
      <c r="T3456" s="11">
        <f t="shared" si="321"/>
        <v>41851.698599537034</v>
      </c>
      <c r="U3456" t="str">
        <f t="shared" si="322"/>
        <v>2014</v>
      </c>
      <c r="V3456" t="str">
        <f t="shared" si="323"/>
        <v>July</v>
      </c>
    </row>
    <row r="3457" spans="1:22" ht="90" x14ac:dyDescent="0.2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8000</v>
      </c>
      <c r="O3457">
        <f t="shared" si="318"/>
        <v>100.65</v>
      </c>
      <c r="P3457">
        <f t="shared" si="319"/>
        <v>145.87</v>
      </c>
      <c r="Q3457" t="s">
        <v>8317</v>
      </c>
      <c r="R3457" t="s">
        <v>8318</v>
      </c>
      <c r="S3457" s="11">
        <f t="shared" si="320"/>
        <v>42626.7503125</v>
      </c>
      <c r="T3457" s="11">
        <f t="shared" si="321"/>
        <v>42656.7503125</v>
      </c>
      <c r="U3457" t="str">
        <f t="shared" si="322"/>
        <v>2016</v>
      </c>
      <c r="V3457" t="str">
        <f t="shared" si="323"/>
        <v>September</v>
      </c>
    </row>
    <row r="3458" spans="1:22" ht="75" x14ac:dyDescent="0.2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8000</v>
      </c>
      <c r="O3458">
        <f t="shared" si="318"/>
        <v>191.3</v>
      </c>
      <c r="P3458">
        <f t="shared" si="319"/>
        <v>358.69</v>
      </c>
      <c r="Q3458" t="s">
        <v>8317</v>
      </c>
      <c r="R3458" t="s">
        <v>8318</v>
      </c>
      <c r="S3458" s="11">
        <f t="shared" si="320"/>
        <v>41821.205636574072</v>
      </c>
      <c r="T3458" s="11">
        <f t="shared" si="321"/>
        <v>41852.290972222225</v>
      </c>
      <c r="U3458" t="str">
        <f t="shared" si="322"/>
        <v>2014</v>
      </c>
      <c r="V3458" t="str">
        <f t="shared" si="323"/>
        <v>July</v>
      </c>
    </row>
    <row r="3459" spans="1:22" ht="60" x14ac:dyDescent="0.2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8000</v>
      </c>
      <c r="O3459">
        <f t="shared" ref="O3459:O3522" si="324">ROUND((E3459/D3459)*100,2)</f>
        <v>140.19999999999999</v>
      </c>
      <c r="P3459">
        <f t="shared" ref="P3459:P3522" si="325">IF(L3459&gt;0,ROUND(E3459/L3459,2),0)</f>
        <v>50.98</v>
      </c>
      <c r="Q3459" t="s">
        <v>8317</v>
      </c>
      <c r="R3459" t="s">
        <v>8318</v>
      </c>
      <c r="S3459" s="11">
        <f t="shared" ref="S3459:S3522" si="326">(((J3459/60)/60)/24)+DATE(1970,1,1)</f>
        <v>42016.706678240742</v>
      </c>
      <c r="T3459" s="11">
        <f t="shared" ref="T3459:T3522" si="327">(((I3459/60)/60)/24)+DATE(1970,1,1)</f>
        <v>42047.249305555553</v>
      </c>
      <c r="U3459" t="str">
        <f t="shared" ref="U3459:U3522" si="328">TEXT(S3459,"yyyy")</f>
        <v>2015</v>
      </c>
      <c r="V3459" t="str">
        <f t="shared" ref="V3459:V3522" si="329">TEXT(S3459,"mmmm")</f>
        <v>January</v>
      </c>
    </row>
    <row r="3460" spans="1:22" ht="75" x14ac:dyDescent="0.2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8000</v>
      </c>
      <c r="O3460">
        <f t="shared" si="324"/>
        <v>124.34</v>
      </c>
      <c r="P3460">
        <f t="shared" si="325"/>
        <v>45.04</v>
      </c>
      <c r="Q3460" t="s">
        <v>8317</v>
      </c>
      <c r="R3460" t="s">
        <v>8318</v>
      </c>
      <c r="S3460" s="11">
        <f t="shared" si="326"/>
        <v>42011.202581018515</v>
      </c>
      <c r="T3460" s="11">
        <f t="shared" si="327"/>
        <v>42038.185416666667</v>
      </c>
      <c r="U3460" t="str">
        <f t="shared" si="328"/>
        <v>2015</v>
      </c>
      <c r="V3460" t="str">
        <f t="shared" si="329"/>
        <v>January</v>
      </c>
    </row>
    <row r="3461" spans="1:22" ht="75" x14ac:dyDescent="0.2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8000</v>
      </c>
      <c r="O3461">
        <f t="shared" si="324"/>
        <v>126.2</v>
      </c>
      <c r="P3461">
        <f t="shared" si="325"/>
        <v>17.53</v>
      </c>
      <c r="Q3461" t="s">
        <v>8317</v>
      </c>
      <c r="R3461" t="s">
        <v>8318</v>
      </c>
      <c r="S3461" s="11">
        <f t="shared" si="326"/>
        <v>42480.479861111111</v>
      </c>
      <c r="T3461" s="11">
        <f t="shared" si="327"/>
        <v>42510.479861111111</v>
      </c>
      <c r="U3461" t="str">
        <f t="shared" si="328"/>
        <v>2016</v>
      </c>
      <c r="V3461" t="str">
        <f t="shared" si="329"/>
        <v>April</v>
      </c>
    </row>
    <row r="3462" spans="1:22" ht="60" x14ac:dyDescent="0.2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8000</v>
      </c>
      <c r="O3462">
        <f t="shared" si="324"/>
        <v>190</v>
      </c>
      <c r="P3462">
        <f t="shared" si="325"/>
        <v>50</v>
      </c>
      <c r="Q3462" t="s">
        <v>8317</v>
      </c>
      <c r="R3462" t="s">
        <v>8318</v>
      </c>
      <c r="S3462" s="11">
        <f t="shared" si="326"/>
        <v>41852.527222222219</v>
      </c>
      <c r="T3462" s="11">
        <f t="shared" si="327"/>
        <v>41866.527222222219</v>
      </c>
      <c r="U3462" t="str">
        <f t="shared" si="328"/>
        <v>2014</v>
      </c>
      <c r="V3462" t="str">
        <f t="shared" si="329"/>
        <v>August</v>
      </c>
    </row>
    <row r="3463" spans="1:22" ht="75" x14ac:dyDescent="0.2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8000</v>
      </c>
      <c r="O3463">
        <f t="shared" si="324"/>
        <v>139</v>
      </c>
      <c r="P3463">
        <f t="shared" si="325"/>
        <v>57.92</v>
      </c>
      <c r="Q3463" t="s">
        <v>8317</v>
      </c>
      <c r="R3463" t="s">
        <v>8318</v>
      </c>
      <c r="S3463" s="11">
        <f t="shared" si="326"/>
        <v>42643.632858796293</v>
      </c>
      <c r="T3463" s="11">
        <f t="shared" si="327"/>
        <v>42672.125</v>
      </c>
      <c r="U3463" t="str">
        <f t="shared" si="328"/>
        <v>2016</v>
      </c>
      <c r="V3463" t="str">
        <f t="shared" si="329"/>
        <v>September</v>
      </c>
    </row>
    <row r="3464" spans="1:22" ht="60" x14ac:dyDescent="0.2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8000</v>
      </c>
      <c r="O3464">
        <f t="shared" si="324"/>
        <v>202</v>
      </c>
      <c r="P3464">
        <f t="shared" si="325"/>
        <v>29.71</v>
      </c>
      <c r="Q3464" t="s">
        <v>8317</v>
      </c>
      <c r="R3464" t="s">
        <v>8318</v>
      </c>
      <c r="S3464" s="11">
        <f t="shared" si="326"/>
        <v>42179.898472222223</v>
      </c>
      <c r="T3464" s="11">
        <f t="shared" si="327"/>
        <v>42195.75</v>
      </c>
      <c r="U3464" t="str">
        <f t="shared" si="328"/>
        <v>2015</v>
      </c>
      <c r="V3464" t="str">
        <f t="shared" si="329"/>
        <v>June</v>
      </c>
    </row>
    <row r="3465" spans="1:22" ht="75" x14ac:dyDescent="0.2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8000</v>
      </c>
      <c r="O3465">
        <f t="shared" si="324"/>
        <v>103.38</v>
      </c>
      <c r="P3465">
        <f t="shared" si="325"/>
        <v>90.68</v>
      </c>
      <c r="Q3465" t="s">
        <v>8317</v>
      </c>
      <c r="R3465" t="s">
        <v>8318</v>
      </c>
      <c r="S3465" s="11">
        <f t="shared" si="326"/>
        <v>42612.918807870374</v>
      </c>
      <c r="T3465" s="11">
        <f t="shared" si="327"/>
        <v>42654.165972222225</v>
      </c>
      <c r="U3465" t="str">
        <f t="shared" si="328"/>
        <v>2016</v>
      </c>
      <c r="V3465" t="str">
        <f t="shared" si="329"/>
        <v>August</v>
      </c>
    </row>
    <row r="3466" spans="1:22" ht="75" x14ac:dyDescent="0.2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8000</v>
      </c>
      <c r="O3466">
        <f t="shared" si="324"/>
        <v>102.32</v>
      </c>
      <c r="P3466">
        <f t="shared" si="325"/>
        <v>55.01</v>
      </c>
      <c r="Q3466" t="s">
        <v>8317</v>
      </c>
      <c r="R3466" t="s">
        <v>8318</v>
      </c>
      <c r="S3466" s="11">
        <f t="shared" si="326"/>
        <v>42575.130057870367</v>
      </c>
      <c r="T3466" s="11">
        <f t="shared" si="327"/>
        <v>42605.130057870367</v>
      </c>
      <c r="U3466" t="str">
        <f t="shared" si="328"/>
        <v>2016</v>
      </c>
      <c r="V3466" t="str">
        <f t="shared" si="329"/>
        <v>July</v>
      </c>
    </row>
    <row r="3467" spans="1:22" ht="75" x14ac:dyDescent="0.2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8000</v>
      </c>
      <c r="O3467">
        <f t="shared" si="324"/>
        <v>103</v>
      </c>
      <c r="P3467">
        <f t="shared" si="325"/>
        <v>57.22</v>
      </c>
      <c r="Q3467" t="s">
        <v>8317</v>
      </c>
      <c r="R3467" t="s">
        <v>8318</v>
      </c>
      <c r="S3467" s="11">
        <f t="shared" si="326"/>
        <v>42200.625833333332</v>
      </c>
      <c r="T3467" s="11">
        <f t="shared" si="327"/>
        <v>42225.666666666672</v>
      </c>
      <c r="U3467" t="str">
        <f t="shared" si="328"/>
        <v>2015</v>
      </c>
      <c r="V3467" t="str">
        <f t="shared" si="329"/>
        <v>July</v>
      </c>
    </row>
    <row r="3468" spans="1:22" ht="60" x14ac:dyDescent="0.2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8000</v>
      </c>
      <c r="O3468">
        <f t="shared" si="324"/>
        <v>127.14</v>
      </c>
      <c r="P3468">
        <f t="shared" si="325"/>
        <v>72.95</v>
      </c>
      <c r="Q3468" t="s">
        <v>8317</v>
      </c>
      <c r="R3468" t="s">
        <v>8318</v>
      </c>
      <c r="S3468" s="11">
        <f t="shared" si="326"/>
        <v>42420.019097222219</v>
      </c>
      <c r="T3468" s="11">
        <f t="shared" si="327"/>
        <v>42479.977430555555</v>
      </c>
      <c r="U3468" t="str">
        <f t="shared" si="328"/>
        <v>2016</v>
      </c>
      <c r="V3468" t="str">
        <f t="shared" si="329"/>
        <v>February</v>
      </c>
    </row>
    <row r="3469" spans="1:22" ht="30" x14ac:dyDescent="0.2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8000</v>
      </c>
      <c r="O3469">
        <f t="shared" si="324"/>
        <v>101</v>
      </c>
      <c r="P3469">
        <f t="shared" si="325"/>
        <v>64.47</v>
      </c>
      <c r="Q3469" t="s">
        <v>8317</v>
      </c>
      <c r="R3469" t="s">
        <v>8318</v>
      </c>
      <c r="S3469" s="11">
        <f t="shared" si="326"/>
        <v>42053.671666666662</v>
      </c>
      <c r="T3469" s="11">
        <f t="shared" si="327"/>
        <v>42083.630000000005</v>
      </c>
      <c r="U3469" t="str">
        <f t="shared" si="328"/>
        <v>2015</v>
      </c>
      <c r="V3469" t="str">
        <f t="shared" si="329"/>
        <v>February</v>
      </c>
    </row>
    <row r="3470" spans="1:22" ht="60" x14ac:dyDescent="0.2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8000</v>
      </c>
      <c r="O3470">
        <f t="shared" si="324"/>
        <v>121.78</v>
      </c>
      <c r="P3470">
        <f t="shared" si="325"/>
        <v>716.35</v>
      </c>
      <c r="Q3470" t="s">
        <v>8317</v>
      </c>
      <c r="R3470" t="s">
        <v>8318</v>
      </c>
      <c r="S3470" s="11">
        <f t="shared" si="326"/>
        <v>42605.765381944439</v>
      </c>
      <c r="T3470" s="11">
        <f t="shared" si="327"/>
        <v>42634.125</v>
      </c>
      <c r="U3470" t="str">
        <f t="shared" si="328"/>
        <v>2016</v>
      </c>
      <c r="V3470" t="str">
        <f t="shared" si="329"/>
        <v>August</v>
      </c>
    </row>
    <row r="3471" spans="1:22" ht="75" x14ac:dyDescent="0.2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8000</v>
      </c>
      <c r="O3471">
        <f t="shared" si="324"/>
        <v>113.39</v>
      </c>
      <c r="P3471">
        <f t="shared" si="325"/>
        <v>50.4</v>
      </c>
      <c r="Q3471" t="s">
        <v>8317</v>
      </c>
      <c r="R3471" t="s">
        <v>8318</v>
      </c>
      <c r="S3471" s="11">
        <f t="shared" si="326"/>
        <v>42458.641724537039</v>
      </c>
      <c r="T3471" s="11">
        <f t="shared" si="327"/>
        <v>42488.641724537039</v>
      </c>
      <c r="U3471" t="str">
        <f t="shared" si="328"/>
        <v>2016</v>
      </c>
      <c r="V3471" t="str">
        <f t="shared" si="329"/>
        <v>March</v>
      </c>
    </row>
    <row r="3472" spans="1:22" ht="60" x14ac:dyDescent="0.2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8000</v>
      </c>
      <c r="O3472">
        <f t="shared" si="324"/>
        <v>150</v>
      </c>
      <c r="P3472">
        <f t="shared" si="325"/>
        <v>41.67</v>
      </c>
      <c r="Q3472" t="s">
        <v>8317</v>
      </c>
      <c r="R3472" t="s">
        <v>8318</v>
      </c>
      <c r="S3472" s="11">
        <f t="shared" si="326"/>
        <v>42529.022013888884</v>
      </c>
      <c r="T3472" s="11">
        <f t="shared" si="327"/>
        <v>42566.901388888888</v>
      </c>
      <c r="U3472" t="str">
        <f t="shared" si="328"/>
        <v>2016</v>
      </c>
      <c r="V3472" t="str">
        <f t="shared" si="329"/>
        <v>June</v>
      </c>
    </row>
    <row r="3473" spans="1:22" ht="75" x14ac:dyDescent="0.2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8000</v>
      </c>
      <c r="O3473">
        <f t="shared" si="324"/>
        <v>214.6</v>
      </c>
      <c r="P3473">
        <f t="shared" si="325"/>
        <v>35.770000000000003</v>
      </c>
      <c r="Q3473" t="s">
        <v>8317</v>
      </c>
      <c r="R3473" t="s">
        <v>8318</v>
      </c>
      <c r="S3473" s="11">
        <f t="shared" si="326"/>
        <v>41841.820486111108</v>
      </c>
      <c r="T3473" s="11">
        <f t="shared" si="327"/>
        <v>41882.833333333336</v>
      </c>
      <c r="U3473" t="str">
        <f t="shared" si="328"/>
        <v>2014</v>
      </c>
      <c r="V3473" t="str">
        <f t="shared" si="329"/>
        <v>July</v>
      </c>
    </row>
    <row r="3474" spans="1:22" ht="75" x14ac:dyDescent="0.2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8000</v>
      </c>
      <c r="O3474">
        <f t="shared" si="324"/>
        <v>102.05</v>
      </c>
      <c r="P3474">
        <f t="shared" si="325"/>
        <v>88.74</v>
      </c>
      <c r="Q3474" t="s">
        <v>8317</v>
      </c>
      <c r="R3474" t="s">
        <v>8318</v>
      </c>
      <c r="S3474" s="11">
        <f t="shared" si="326"/>
        <v>41928.170497685183</v>
      </c>
      <c r="T3474" s="11">
        <f t="shared" si="327"/>
        <v>41949.249305555553</v>
      </c>
      <c r="U3474" t="str">
        <f t="shared" si="328"/>
        <v>2014</v>
      </c>
      <c r="V3474" t="str">
        <f t="shared" si="329"/>
        <v>October</v>
      </c>
    </row>
    <row r="3475" spans="1:22" ht="75" x14ac:dyDescent="0.2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8000</v>
      </c>
      <c r="O3475">
        <f t="shared" si="324"/>
        <v>100</v>
      </c>
      <c r="P3475">
        <f t="shared" si="325"/>
        <v>148.47999999999999</v>
      </c>
      <c r="Q3475" t="s">
        <v>8317</v>
      </c>
      <c r="R3475" t="s">
        <v>8318</v>
      </c>
      <c r="S3475" s="11">
        <f t="shared" si="326"/>
        <v>42062.834444444445</v>
      </c>
      <c r="T3475" s="11">
        <f t="shared" si="327"/>
        <v>42083.852083333331</v>
      </c>
      <c r="U3475" t="str">
        <f t="shared" si="328"/>
        <v>2015</v>
      </c>
      <c r="V3475" t="str">
        <f t="shared" si="329"/>
        <v>February</v>
      </c>
    </row>
    <row r="3476" spans="1:22" ht="75" x14ac:dyDescent="0.2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8000</v>
      </c>
      <c r="O3476">
        <f t="shared" si="324"/>
        <v>101</v>
      </c>
      <c r="P3476">
        <f t="shared" si="325"/>
        <v>51.79</v>
      </c>
      <c r="Q3476" t="s">
        <v>8317</v>
      </c>
      <c r="R3476" t="s">
        <v>8318</v>
      </c>
      <c r="S3476" s="11">
        <f t="shared" si="326"/>
        <v>42541.501516203702</v>
      </c>
      <c r="T3476" s="11">
        <f t="shared" si="327"/>
        <v>42571.501516203702</v>
      </c>
      <c r="U3476" t="str">
        <f t="shared" si="328"/>
        <v>2016</v>
      </c>
      <c r="V3476" t="str">
        <f t="shared" si="329"/>
        <v>June</v>
      </c>
    </row>
    <row r="3477" spans="1:22" ht="60" x14ac:dyDescent="0.2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8000</v>
      </c>
      <c r="O3477">
        <f t="shared" si="324"/>
        <v>113.33</v>
      </c>
      <c r="P3477">
        <f t="shared" si="325"/>
        <v>20</v>
      </c>
      <c r="Q3477" t="s">
        <v>8317</v>
      </c>
      <c r="R3477" t="s">
        <v>8318</v>
      </c>
      <c r="S3477" s="11">
        <f t="shared" si="326"/>
        <v>41918.880833333329</v>
      </c>
      <c r="T3477" s="11">
        <f t="shared" si="327"/>
        <v>41946</v>
      </c>
      <c r="U3477" t="str">
        <f t="shared" si="328"/>
        <v>2014</v>
      </c>
      <c r="V3477" t="str">
        <f t="shared" si="329"/>
        <v>October</v>
      </c>
    </row>
    <row r="3478" spans="1:22" ht="75" x14ac:dyDescent="0.2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8000</v>
      </c>
      <c r="O3478">
        <f t="shared" si="324"/>
        <v>104</v>
      </c>
      <c r="P3478">
        <f t="shared" si="325"/>
        <v>52</v>
      </c>
      <c r="Q3478" t="s">
        <v>8317</v>
      </c>
      <c r="R3478" t="s">
        <v>8318</v>
      </c>
      <c r="S3478" s="11">
        <f t="shared" si="326"/>
        <v>41921.279976851853</v>
      </c>
      <c r="T3478" s="11">
        <f t="shared" si="327"/>
        <v>41939.125</v>
      </c>
      <c r="U3478" t="str">
        <f t="shared" si="328"/>
        <v>2014</v>
      </c>
      <c r="V3478" t="str">
        <f t="shared" si="329"/>
        <v>October</v>
      </c>
    </row>
    <row r="3479" spans="1:22" ht="60" x14ac:dyDescent="0.2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8000</v>
      </c>
      <c r="O3479">
        <f t="shared" si="324"/>
        <v>115.33</v>
      </c>
      <c r="P3479">
        <f t="shared" si="325"/>
        <v>53.23</v>
      </c>
      <c r="Q3479" t="s">
        <v>8317</v>
      </c>
      <c r="R3479" t="s">
        <v>8318</v>
      </c>
      <c r="S3479" s="11">
        <f t="shared" si="326"/>
        <v>42128.736608796295</v>
      </c>
      <c r="T3479" s="11">
        <f t="shared" si="327"/>
        <v>42141.125</v>
      </c>
      <c r="U3479" t="str">
        <f t="shared" si="328"/>
        <v>2015</v>
      </c>
      <c r="V3479" t="str">
        <f t="shared" si="329"/>
        <v>May</v>
      </c>
    </row>
    <row r="3480" spans="1:22" ht="75" x14ac:dyDescent="0.2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8000</v>
      </c>
      <c r="O3480">
        <f t="shared" si="324"/>
        <v>112.85</v>
      </c>
      <c r="P3480">
        <f t="shared" si="325"/>
        <v>39.6</v>
      </c>
      <c r="Q3480" t="s">
        <v>8317</v>
      </c>
      <c r="R3480" t="s">
        <v>8318</v>
      </c>
      <c r="S3480" s="11">
        <f t="shared" si="326"/>
        <v>42053.916921296302</v>
      </c>
      <c r="T3480" s="11">
        <f t="shared" si="327"/>
        <v>42079.875</v>
      </c>
      <c r="U3480" t="str">
        <f t="shared" si="328"/>
        <v>2015</v>
      </c>
      <c r="V3480" t="str">
        <f t="shared" si="329"/>
        <v>February</v>
      </c>
    </row>
    <row r="3481" spans="1:22" ht="75" x14ac:dyDescent="0.2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8000</v>
      </c>
      <c r="O3481">
        <f t="shared" si="324"/>
        <v>127.87</v>
      </c>
      <c r="P3481">
        <f t="shared" si="325"/>
        <v>34.25</v>
      </c>
      <c r="Q3481" t="s">
        <v>8317</v>
      </c>
      <c r="R3481" t="s">
        <v>8318</v>
      </c>
      <c r="S3481" s="11">
        <f t="shared" si="326"/>
        <v>41781.855092592588</v>
      </c>
      <c r="T3481" s="11">
        <f t="shared" si="327"/>
        <v>41811.855092592588</v>
      </c>
      <c r="U3481" t="str">
        <f t="shared" si="328"/>
        <v>2014</v>
      </c>
      <c r="V3481" t="str">
        <f t="shared" si="329"/>
        <v>May</v>
      </c>
    </row>
    <row r="3482" spans="1:22" ht="75" x14ac:dyDescent="0.2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8000</v>
      </c>
      <c r="O3482">
        <f t="shared" si="324"/>
        <v>142.66999999999999</v>
      </c>
      <c r="P3482">
        <f t="shared" si="325"/>
        <v>164.62</v>
      </c>
      <c r="Q3482" t="s">
        <v>8317</v>
      </c>
      <c r="R3482" t="s">
        <v>8318</v>
      </c>
      <c r="S3482" s="11">
        <f t="shared" si="326"/>
        <v>42171.317442129628</v>
      </c>
      <c r="T3482" s="11">
        <f t="shared" si="327"/>
        <v>42195.875</v>
      </c>
      <c r="U3482" t="str">
        <f t="shared" si="328"/>
        <v>2015</v>
      </c>
      <c r="V3482" t="str">
        <f t="shared" si="329"/>
        <v>June</v>
      </c>
    </row>
    <row r="3483" spans="1:22" ht="75" x14ac:dyDescent="0.2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8000</v>
      </c>
      <c r="O3483">
        <f t="shared" si="324"/>
        <v>118.8</v>
      </c>
      <c r="P3483">
        <f t="shared" si="325"/>
        <v>125.05</v>
      </c>
      <c r="Q3483" t="s">
        <v>8317</v>
      </c>
      <c r="R3483" t="s">
        <v>8318</v>
      </c>
      <c r="S3483" s="11">
        <f t="shared" si="326"/>
        <v>41989.24754629629</v>
      </c>
      <c r="T3483" s="11">
        <f t="shared" si="327"/>
        <v>42006.24754629629</v>
      </c>
      <c r="U3483" t="str">
        <f t="shared" si="328"/>
        <v>2014</v>
      </c>
      <c r="V3483" t="str">
        <f t="shared" si="329"/>
        <v>December</v>
      </c>
    </row>
    <row r="3484" spans="1:22" ht="60" x14ac:dyDescent="0.2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8000</v>
      </c>
      <c r="O3484">
        <f t="shared" si="324"/>
        <v>138.33000000000001</v>
      </c>
      <c r="P3484">
        <f t="shared" si="325"/>
        <v>51.88</v>
      </c>
      <c r="Q3484" t="s">
        <v>8317</v>
      </c>
      <c r="R3484" t="s">
        <v>8318</v>
      </c>
      <c r="S3484" s="11">
        <f t="shared" si="326"/>
        <v>41796.771597222221</v>
      </c>
      <c r="T3484" s="11">
        <f t="shared" si="327"/>
        <v>41826.771597222221</v>
      </c>
      <c r="U3484" t="str">
        <f t="shared" si="328"/>
        <v>2014</v>
      </c>
      <c r="V3484" t="str">
        <f t="shared" si="329"/>
        <v>June</v>
      </c>
    </row>
    <row r="3485" spans="1:22" ht="60" x14ac:dyDescent="0.2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8000</v>
      </c>
      <c r="O3485">
        <f t="shared" si="324"/>
        <v>159.94</v>
      </c>
      <c r="P3485">
        <f t="shared" si="325"/>
        <v>40.29</v>
      </c>
      <c r="Q3485" t="s">
        <v>8317</v>
      </c>
      <c r="R3485" t="s">
        <v>8318</v>
      </c>
      <c r="S3485" s="11">
        <f t="shared" si="326"/>
        <v>41793.668761574074</v>
      </c>
      <c r="T3485" s="11">
        <f t="shared" si="327"/>
        <v>41823.668761574074</v>
      </c>
      <c r="U3485" t="str">
        <f t="shared" si="328"/>
        <v>2014</v>
      </c>
      <c r="V3485" t="str">
        <f t="shared" si="329"/>
        <v>June</v>
      </c>
    </row>
    <row r="3486" spans="1:22" ht="75" x14ac:dyDescent="0.2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8000</v>
      </c>
      <c r="O3486">
        <f t="shared" si="324"/>
        <v>114.24</v>
      </c>
      <c r="P3486">
        <f t="shared" si="325"/>
        <v>64.91</v>
      </c>
      <c r="Q3486" t="s">
        <v>8317</v>
      </c>
      <c r="R3486" t="s">
        <v>8318</v>
      </c>
      <c r="S3486" s="11">
        <f t="shared" si="326"/>
        <v>42506.760405092587</v>
      </c>
      <c r="T3486" s="11">
        <f t="shared" si="327"/>
        <v>42536.760405092587</v>
      </c>
      <c r="U3486" t="str">
        <f t="shared" si="328"/>
        <v>2016</v>
      </c>
      <c r="V3486" t="str">
        <f t="shared" si="329"/>
        <v>May</v>
      </c>
    </row>
    <row r="3487" spans="1:22" ht="75" x14ac:dyDescent="0.2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8000</v>
      </c>
      <c r="O3487">
        <f t="shared" si="324"/>
        <v>100.61</v>
      </c>
      <c r="P3487">
        <f t="shared" si="325"/>
        <v>55.33</v>
      </c>
      <c r="Q3487" t="s">
        <v>8317</v>
      </c>
      <c r="R3487" t="s">
        <v>8318</v>
      </c>
      <c r="S3487" s="11">
        <f t="shared" si="326"/>
        <v>42372.693055555559</v>
      </c>
      <c r="T3487" s="11">
        <f t="shared" si="327"/>
        <v>42402.693055555559</v>
      </c>
      <c r="U3487" t="str">
        <f t="shared" si="328"/>
        <v>2016</v>
      </c>
      <c r="V3487" t="str">
        <f t="shared" si="329"/>
        <v>January</v>
      </c>
    </row>
    <row r="3488" spans="1:22" ht="75" x14ac:dyDescent="0.2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8000</v>
      </c>
      <c r="O3488">
        <f t="shared" si="324"/>
        <v>155.19999999999999</v>
      </c>
      <c r="P3488">
        <f t="shared" si="325"/>
        <v>83.14</v>
      </c>
      <c r="Q3488" t="s">
        <v>8317</v>
      </c>
      <c r="R3488" t="s">
        <v>8318</v>
      </c>
      <c r="S3488" s="11">
        <f t="shared" si="326"/>
        <v>42126.87501157407</v>
      </c>
      <c r="T3488" s="11">
        <f t="shared" si="327"/>
        <v>42158.290972222225</v>
      </c>
      <c r="U3488" t="str">
        <f t="shared" si="328"/>
        <v>2015</v>
      </c>
      <c r="V3488" t="str">
        <f t="shared" si="329"/>
        <v>May</v>
      </c>
    </row>
    <row r="3489" spans="1:22" ht="75" x14ac:dyDescent="0.2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8000</v>
      </c>
      <c r="O3489">
        <f t="shared" si="324"/>
        <v>127.75</v>
      </c>
      <c r="P3489">
        <f t="shared" si="325"/>
        <v>38.71</v>
      </c>
      <c r="Q3489" t="s">
        <v>8317</v>
      </c>
      <c r="R3489" t="s">
        <v>8318</v>
      </c>
      <c r="S3489" s="11">
        <f t="shared" si="326"/>
        <v>42149.940416666665</v>
      </c>
      <c r="T3489" s="11">
        <f t="shared" si="327"/>
        <v>42179.940416666665</v>
      </c>
      <c r="U3489" t="str">
        <f t="shared" si="328"/>
        <v>2015</v>
      </c>
      <c r="V3489" t="str">
        <f t="shared" si="329"/>
        <v>May</v>
      </c>
    </row>
    <row r="3490" spans="1:22" ht="75" x14ac:dyDescent="0.2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8000</v>
      </c>
      <c r="O3490">
        <f t="shared" si="324"/>
        <v>121.2</v>
      </c>
      <c r="P3490">
        <f t="shared" si="325"/>
        <v>125.38</v>
      </c>
      <c r="Q3490" t="s">
        <v>8317</v>
      </c>
      <c r="R3490" t="s">
        <v>8318</v>
      </c>
      <c r="S3490" s="11">
        <f t="shared" si="326"/>
        <v>42087.768055555556</v>
      </c>
      <c r="T3490" s="11">
        <f t="shared" si="327"/>
        <v>42111.666666666672</v>
      </c>
      <c r="U3490" t="str">
        <f t="shared" si="328"/>
        <v>2015</v>
      </c>
      <c r="V3490" t="str">
        <f t="shared" si="329"/>
        <v>March</v>
      </c>
    </row>
    <row r="3491" spans="1:22" ht="75" x14ac:dyDescent="0.2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8000</v>
      </c>
      <c r="O3491">
        <f t="shared" si="324"/>
        <v>112.7</v>
      </c>
      <c r="P3491">
        <f t="shared" si="325"/>
        <v>78.260000000000005</v>
      </c>
      <c r="Q3491" t="s">
        <v>8317</v>
      </c>
      <c r="R3491" t="s">
        <v>8318</v>
      </c>
      <c r="S3491" s="11">
        <f t="shared" si="326"/>
        <v>41753.635775462964</v>
      </c>
      <c r="T3491" s="11">
        <f t="shared" si="327"/>
        <v>41783.875</v>
      </c>
      <c r="U3491" t="str">
        <f t="shared" si="328"/>
        <v>2014</v>
      </c>
      <c r="V3491" t="str">
        <f t="shared" si="329"/>
        <v>April</v>
      </c>
    </row>
    <row r="3492" spans="1:22" ht="75" x14ac:dyDescent="0.2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8000</v>
      </c>
      <c r="O3492">
        <f t="shared" si="324"/>
        <v>127.5</v>
      </c>
      <c r="P3492">
        <f t="shared" si="325"/>
        <v>47.22</v>
      </c>
      <c r="Q3492" t="s">
        <v>8317</v>
      </c>
      <c r="R3492" t="s">
        <v>8318</v>
      </c>
      <c r="S3492" s="11">
        <f t="shared" si="326"/>
        <v>42443.802361111113</v>
      </c>
      <c r="T3492" s="11">
        <f t="shared" si="327"/>
        <v>42473.802361111113</v>
      </c>
      <c r="U3492" t="str">
        <f t="shared" si="328"/>
        <v>2016</v>
      </c>
      <c r="V3492" t="str">
        <f t="shared" si="329"/>
        <v>March</v>
      </c>
    </row>
    <row r="3493" spans="1:22" ht="75" x14ac:dyDescent="0.2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8000</v>
      </c>
      <c r="O3493">
        <f t="shared" si="324"/>
        <v>158.19999999999999</v>
      </c>
      <c r="P3493">
        <f t="shared" si="325"/>
        <v>79.099999999999994</v>
      </c>
      <c r="Q3493" t="s">
        <v>8317</v>
      </c>
      <c r="R3493" t="s">
        <v>8318</v>
      </c>
      <c r="S3493" s="11">
        <f t="shared" si="326"/>
        <v>42121.249814814815</v>
      </c>
      <c r="T3493" s="11">
        <f t="shared" si="327"/>
        <v>42142.249814814815</v>
      </c>
      <c r="U3493" t="str">
        <f t="shared" si="328"/>
        <v>2015</v>
      </c>
      <c r="V3493" t="str">
        <f t="shared" si="329"/>
        <v>April</v>
      </c>
    </row>
    <row r="3494" spans="1:22" ht="75" x14ac:dyDescent="0.2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8000</v>
      </c>
      <c r="O3494">
        <f t="shared" si="324"/>
        <v>105.27</v>
      </c>
      <c r="P3494">
        <f t="shared" si="325"/>
        <v>114.29</v>
      </c>
      <c r="Q3494" t="s">
        <v>8317</v>
      </c>
      <c r="R3494" t="s">
        <v>8318</v>
      </c>
      <c r="S3494" s="11">
        <f t="shared" si="326"/>
        <v>42268.009224537032</v>
      </c>
      <c r="T3494" s="11">
        <f t="shared" si="327"/>
        <v>42303.009224537032</v>
      </c>
      <c r="U3494" t="str">
        <f t="shared" si="328"/>
        <v>2015</v>
      </c>
      <c r="V3494" t="str">
        <f t="shared" si="329"/>
        <v>September</v>
      </c>
    </row>
    <row r="3495" spans="1:22" ht="75" x14ac:dyDescent="0.2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8000</v>
      </c>
      <c r="O3495">
        <f t="shared" si="324"/>
        <v>100</v>
      </c>
      <c r="P3495">
        <f t="shared" si="325"/>
        <v>51.72</v>
      </c>
      <c r="Q3495" t="s">
        <v>8317</v>
      </c>
      <c r="R3495" t="s">
        <v>8318</v>
      </c>
      <c r="S3495" s="11">
        <f t="shared" si="326"/>
        <v>41848.866157407407</v>
      </c>
      <c r="T3495" s="11">
        <f t="shared" si="327"/>
        <v>41868.21597222222</v>
      </c>
      <c r="U3495" t="str">
        <f t="shared" si="328"/>
        <v>2014</v>
      </c>
      <c r="V3495" t="str">
        <f t="shared" si="329"/>
        <v>July</v>
      </c>
    </row>
    <row r="3496" spans="1:22" ht="75" x14ac:dyDescent="0.2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8000</v>
      </c>
      <c r="O3496">
        <f t="shared" si="324"/>
        <v>100</v>
      </c>
      <c r="P3496">
        <f t="shared" si="325"/>
        <v>30.77</v>
      </c>
      <c r="Q3496" t="s">
        <v>8317</v>
      </c>
      <c r="R3496" t="s">
        <v>8318</v>
      </c>
      <c r="S3496" s="11">
        <f t="shared" si="326"/>
        <v>42689.214988425927</v>
      </c>
      <c r="T3496" s="11">
        <f t="shared" si="327"/>
        <v>42700.25</v>
      </c>
      <c r="U3496" t="str">
        <f t="shared" si="328"/>
        <v>2016</v>
      </c>
      <c r="V3496" t="str">
        <f t="shared" si="329"/>
        <v>November</v>
      </c>
    </row>
    <row r="3497" spans="1:22" ht="75" x14ac:dyDescent="0.2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8000</v>
      </c>
      <c r="O3497">
        <f t="shared" si="324"/>
        <v>106.86</v>
      </c>
      <c r="P3497">
        <f t="shared" si="325"/>
        <v>74.209999999999994</v>
      </c>
      <c r="Q3497" t="s">
        <v>8317</v>
      </c>
      <c r="R3497" t="s">
        <v>8318</v>
      </c>
      <c r="S3497" s="11">
        <f t="shared" si="326"/>
        <v>41915.762835648151</v>
      </c>
      <c r="T3497" s="11">
        <f t="shared" si="327"/>
        <v>41944.720833333333</v>
      </c>
      <c r="U3497" t="str">
        <f t="shared" si="328"/>
        <v>2014</v>
      </c>
      <c r="V3497" t="str">
        <f t="shared" si="329"/>
        <v>October</v>
      </c>
    </row>
    <row r="3498" spans="1:22" ht="75" x14ac:dyDescent="0.2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8000</v>
      </c>
      <c r="O3498">
        <f t="shared" si="324"/>
        <v>124.4</v>
      </c>
      <c r="P3498">
        <f t="shared" si="325"/>
        <v>47.85</v>
      </c>
      <c r="Q3498" t="s">
        <v>8317</v>
      </c>
      <c r="R3498" t="s">
        <v>8318</v>
      </c>
      <c r="S3498" s="11">
        <f t="shared" si="326"/>
        <v>42584.846828703703</v>
      </c>
      <c r="T3498" s="11">
        <f t="shared" si="327"/>
        <v>42624.846828703703</v>
      </c>
      <c r="U3498" t="str">
        <f t="shared" si="328"/>
        <v>2016</v>
      </c>
      <c r="V3498" t="str">
        <f t="shared" si="329"/>
        <v>August</v>
      </c>
    </row>
    <row r="3499" spans="1:22" ht="75" x14ac:dyDescent="0.2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8000</v>
      </c>
      <c r="O3499">
        <f t="shared" si="324"/>
        <v>108.7</v>
      </c>
      <c r="P3499">
        <f t="shared" si="325"/>
        <v>34.409999999999997</v>
      </c>
      <c r="Q3499" t="s">
        <v>8317</v>
      </c>
      <c r="R3499" t="s">
        <v>8318</v>
      </c>
      <c r="S3499" s="11">
        <f t="shared" si="326"/>
        <v>42511.741944444439</v>
      </c>
      <c r="T3499" s="11">
        <f t="shared" si="327"/>
        <v>42523.916666666672</v>
      </c>
      <c r="U3499" t="str">
        <f t="shared" si="328"/>
        <v>2016</v>
      </c>
      <c r="V3499" t="str">
        <f t="shared" si="329"/>
        <v>May</v>
      </c>
    </row>
    <row r="3500" spans="1:22" ht="75" x14ac:dyDescent="0.2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8000</v>
      </c>
      <c r="O3500">
        <f t="shared" si="324"/>
        <v>102.42</v>
      </c>
      <c r="P3500">
        <f t="shared" si="325"/>
        <v>40.24</v>
      </c>
      <c r="Q3500" t="s">
        <v>8317</v>
      </c>
      <c r="R3500" t="s">
        <v>8318</v>
      </c>
      <c r="S3500" s="11">
        <f t="shared" si="326"/>
        <v>42459.15861111111</v>
      </c>
      <c r="T3500" s="11">
        <f t="shared" si="327"/>
        <v>42518.905555555553</v>
      </c>
      <c r="U3500" t="str">
        <f t="shared" si="328"/>
        <v>2016</v>
      </c>
      <c r="V3500" t="str">
        <f t="shared" si="329"/>
        <v>March</v>
      </c>
    </row>
    <row r="3501" spans="1:22" ht="75" x14ac:dyDescent="0.2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8000</v>
      </c>
      <c r="O3501">
        <f t="shared" si="324"/>
        <v>105.5</v>
      </c>
      <c r="P3501">
        <f t="shared" si="325"/>
        <v>60.29</v>
      </c>
      <c r="Q3501" t="s">
        <v>8317</v>
      </c>
      <c r="R3501" t="s">
        <v>8318</v>
      </c>
      <c r="S3501" s="11">
        <f t="shared" si="326"/>
        <v>42132.036168981482</v>
      </c>
      <c r="T3501" s="11">
        <f t="shared" si="327"/>
        <v>42186.290972222225</v>
      </c>
      <c r="U3501" t="str">
        <f t="shared" si="328"/>
        <v>2015</v>
      </c>
      <c r="V3501" t="str">
        <f t="shared" si="329"/>
        <v>May</v>
      </c>
    </row>
    <row r="3502" spans="1:22" ht="75" x14ac:dyDescent="0.2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8000</v>
      </c>
      <c r="O3502">
        <f t="shared" si="324"/>
        <v>106.3</v>
      </c>
      <c r="P3502">
        <f t="shared" si="325"/>
        <v>25.31</v>
      </c>
      <c r="Q3502" t="s">
        <v>8317</v>
      </c>
      <c r="R3502" t="s">
        <v>8318</v>
      </c>
      <c r="S3502" s="11">
        <f t="shared" si="326"/>
        <v>42419.91942129629</v>
      </c>
      <c r="T3502" s="11">
        <f t="shared" si="327"/>
        <v>42436.207638888889</v>
      </c>
      <c r="U3502" t="str">
        <f t="shared" si="328"/>
        <v>2016</v>
      </c>
      <c r="V3502" t="str">
        <f t="shared" si="329"/>
        <v>February</v>
      </c>
    </row>
    <row r="3503" spans="1:22" ht="60" x14ac:dyDescent="0.2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8000</v>
      </c>
      <c r="O3503">
        <f t="shared" si="324"/>
        <v>100.67</v>
      </c>
      <c r="P3503">
        <f t="shared" si="325"/>
        <v>35.950000000000003</v>
      </c>
      <c r="Q3503" t="s">
        <v>8317</v>
      </c>
      <c r="R3503" t="s">
        <v>8318</v>
      </c>
      <c r="S3503" s="11">
        <f t="shared" si="326"/>
        <v>42233.763831018514</v>
      </c>
      <c r="T3503" s="11">
        <f t="shared" si="327"/>
        <v>42258.763831018514</v>
      </c>
      <c r="U3503" t="str">
        <f t="shared" si="328"/>
        <v>2015</v>
      </c>
      <c r="V3503" t="str">
        <f t="shared" si="329"/>
        <v>August</v>
      </c>
    </row>
    <row r="3504" spans="1:22" ht="75" x14ac:dyDescent="0.2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8000</v>
      </c>
      <c r="O3504">
        <f t="shared" si="324"/>
        <v>105.4</v>
      </c>
      <c r="P3504">
        <f t="shared" si="325"/>
        <v>136</v>
      </c>
      <c r="Q3504" t="s">
        <v>8317</v>
      </c>
      <c r="R3504" t="s">
        <v>8318</v>
      </c>
      <c r="S3504" s="11">
        <f t="shared" si="326"/>
        <v>42430.839398148149</v>
      </c>
      <c r="T3504" s="11">
        <f t="shared" si="327"/>
        <v>42445.165972222225</v>
      </c>
      <c r="U3504" t="str">
        <f t="shared" si="328"/>
        <v>2016</v>
      </c>
      <c r="V3504" t="str">
        <f t="shared" si="329"/>
        <v>March</v>
      </c>
    </row>
    <row r="3505" spans="1:22" ht="60" x14ac:dyDescent="0.2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8000</v>
      </c>
      <c r="O3505">
        <f t="shared" si="324"/>
        <v>107.56</v>
      </c>
      <c r="P3505">
        <f t="shared" si="325"/>
        <v>70.760000000000005</v>
      </c>
      <c r="Q3505" t="s">
        <v>8317</v>
      </c>
      <c r="R3505" t="s">
        <v>8318</v>
      </c>
      <c r="S3505" s="11">
        <f t="shared" si="326"/>
        <v>42545.478333333333</v>
      </c>
      <c r="T3505" s="11">
        <f t="shared" si="327"/>
        <v>42575.478333333333</v>
      </c>
      <c r="U3505" t="str">
        <f t="shared" si="328"/>
        <v>2016</v>
      </c>
      <c r="V3505" t="str">
        <f t="shared" si="329"/>
        <v>June</v>
      </c>
    </row>
    <row r="3506" spans="1:22" ht="75" x14ac:dyDescent="0.2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8000</v>
      </c>
      <c r="O3506">
        <f t="shared" si="324"/>
        <v>100</v>
      </c>
      <c r="P3506">
        <f t="shared" si="325"/>
        <v>125</v>
      </c>
      <c r="Q3506" t="s">
        <v>8317</v>
      </c>
      <c r="R3506" t="s">
        <v>8318</v>
      </c>
      <c r="S3506" s="11">
        <f t="shared" si="326"/>
        <v>42297.748738425929</v>
      </c>
      <c r="T3506" s="11">
        <f t="shared" si="327"/>
        <v>42327.790405092594</v>
      </c>
      <c r="U3506" t="str">
        <f t="shared" si="328"/>
        <v>2015</v>
      </c>
      <c r="V3506" t="str">
        <f t="shared" si="329"/>
        <v>October</v>
      </c>
    </row>
    <row r="3507" spans="1:22" ht="105" x14ac:dyDescent="0.2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8000</v>
      </c>
      <c r="O3507">
        <f t="shared" si="324"/>
        <v>103.76</v>
      </c>
      <c r="P3507">
        <f t="shared" si="325"/>
        <v>66.510000000000005</v>
      </c>
      <c r="Q3507" t="s">
        <v>8317</v>
      </c>
      <c r="R3507" t="s">
        <v>8318</v>
      </c>
      <c r="S3507" s="11">
        <f t="shared" si="326"/>
        <v>41760.935706018521</v>
      </c>
      <c r="T3507" s="11">
        <f t="shared" si="327"/>
        <v>41772.166666666664</v>
      </c>
      <c r="U3507" t="str">
        <f t="shared" si="328"/>
        <v>2014</v>
      </c>
      <c r="V3507" t="str">
        <f t="shared" si="329"/>
        <v>May</v>
      </c>
    </row>
    <row r="3508" spans="1:22" ht="75" x14ac:dyDescent="0.2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8000</v>
      </c>
      <c r="O3508">
        <f t="shared" si="324"/>
        <v>101.5</v>
      </c>
      <c r="P3508">
        <f t="shared" si="325"/>
        <v>105</v>
      </c>
      <c r="Q3508" t="s">
        <v>8317</v>
      </c>
      <c r="R3508" t="s">
        <v>8318</v>
      </c>
      <c r="S3508" s="11">
        <f t="shared" si="326"/>
        <v>41829.734259259261</v>
      </c>
      <c r="T3508" s="11">
        <f t="shared" si="327"/>
        <v>41874.734259259261</v>
      </c>
      <c r="U3508" t="str">
        <f t="shared" si="328"/>
        <v>2014</v>
      </c>
      <c r="V3508" t="str">
        <f t="shared" si="329"/>
        <v>July</v>
      </c>
    </row>
    <row r="3509" spans="1:22" ht="60" x14ac:dyDescent="0.2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8000</v>
      </c>
      <c r="O3509">
        <f t="shared" si="324"/>
        <v>104.4</v>
      </c>
      <c r="P3509">
        <f t="shared" si="325"/>
        <v>145</v>
      </c>
      <c r="Q3509" t="s">
        <v>8317</v>
      </c>
      <c r="R3509" t="s">
        <v>8318</v>
      </c>
      <c r="S3509" s="11">
        <f t="shared" si="326"/>
        <v>42491.92288194444</v>
      </c>
      <c r="T3509" s="11">
        <f t="shared" si="327"/>
        <v>42521.92288194444</v>
      </c>
      <c r="U3509" t="str">
        <f t="shared" si="328"/>
        <v>2016</v>
      </c>
      <c r="V3509" t="str">
        <f t="shared" si="329"/>
        <v>May</v>
      </c>
    </row>
    <row r="3510" spans="1:22" ht="75" x14ac:dyDescent="0.2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8000</v>
      </c>
      <c r="O3510">
        <f t="shared" si="324"/>
        <v>180</v>
      </c>
      <c r="P3510">
        <f t="shared" si="325"/>
        <v>12</v>
      </c>
      <c r="Q3510" t="s">
        <v>8317</v>
      </c>
      <c r="R3510" t="s">
        <v>8318</v>
      </c>
      <c r="S3510" s="11">
        <f t="shared" si="326"/>
        <v>42477.729780092588</v>
      </c>
      <c r="T3510" s="11">
        <f t="shared" si="327"/>
        <v>42500.875</v>
      </c>
      <c r="U3510" t="str">
        <f t="shared" si="328"/>
        <v>2016</v>
      </c>
      <c r="V3510" t="str">
        <f t="shared" si="329"/>
        <v>April</v>
      </c>
    </row>
    <row r="3511" spans="1:22" ht="75" x14ac:dyDescent="0.2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8000</v>
      </c>
      <c r="O3511">
        <f t="shared" si="324"/>
        <v>106.33</v>
      </c>
      <c r="P3511">
        <f t="shared" si="325"/>
        <v>96.67</v>
      </c>
      <c r="Q3511" t="s">
        <v>8317</v>
      </c>
      <c r="R3511" t="s">
        <v>8318</v>
      </c>
      <c r="S3511" s="11">
        <f t="shared" si="326"/>
        <v>41950.859560185185</v>
      </c>
      <c r="T3511" s="11">
        <f t="shared" si="327"/>
        <v>41964.204861111109</v>
      </c>
      <c r="U3511" t="str">
        <f t="shared" si="328"/>
        <v>2014</v>
      </c>
      <c r="V3511" t="str">
        <f t="shared" si="329"/>
        <v>November</v>
      </c>
    </row>
    <row r="3512" spans="1:22" ht="75" x14ac:dyDescent="0.2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8000</v>
      </c>
      <c r="O3512">
        <f t="shared" si="324"/>
        <v>100.56</v>
      </c>
      <c r="P3512">
        <f t="shared" si="325"/>
        <v>60.33</v>
      </c>
      <c r="Q3512" t="s">
        <v>8317</v>
      </c>
      <c r="R3512" t="s">
        <v>8318</v>
      </c>
      <c r="S3512" s="11">
        <f t="shared" si="326"/>
        <v>41802.62090277778</v>
      </c>
      <c r="T3512" s="11">
        <f t="shared" si="327"/>
        <v>41822.62090277778</v>
      </c>
      <c r="U3512" t="str">
        <f t="shared" si="328"/>
        <v>2014</v>
      </c>
      <c r="V3512" t="str">
        <f t="shared" si="329"/>
        <v>June</v>
      </c>
    </row>
    <row r="3513" spans="1:22" ht="60" x14ac:dyDescent="0.2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8000</v>
      </c>
      <c r="O3513">
        <f t="shared" si="324"/>
        <v>101.2</v>
      </c>
      <c r="P3513">
        <f t="shared" si="325"/>
        <v>79.89</v>
      </c>
      <c r="Q3513" t="s">
        <v>8317</v>
      </c>
      <c r="R3513" t="s">
        <v>8318</v>
      </c>
      <c r="S3513" s="11">
        <f t="shared" si="326"/>
        <v>41927.873784722222</v>
      </c>
      <c r="T3513" s="11">
        <f t="shared" si="327"/>
        <v>41950.770833333336</v>
      </c>
      <c r="U3513" t="str">
        <f t="shared" si="328"/>
        <v>2014</v>
      </c>
      <c r="V3513" t="str">
        <f t="shared" si="329"/>
        <v>October</v>
      </c>
    </row>
    <row r="3514" spans="1:22" ht="75" x14ac:dyDescent="0.2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8000</v>
      </c>
      <c r="O3514">
        <f t="shared" si="324"/>
        <v>100</v>
      </c>
      <c r="P3514">
        <f t="shared" si="325"/>
        <v>58.82</v>
      </c>
      <c r="Q3514" t="s">
        <v>8317</v>
      </c>
      <c r="R3514" t="s">
        <v>8318</v>
      </c>
      <c r="S3514" s="11">
        <f t="shared" si="326"/>
        <v>42057.536944444444</v>
      </c>
      <c r="T3514" s="11">
        <f t="shared" si="327"/>
        <v>42117.49527777778</v>
      </c>
      <c r="U3514" t="str">
        <f t="shared" si="328"/>
        <v>2015</v>
      </c>
      <c r="V3514" t="str">
        <f t="shared" si="329"/>
        <v>February</v>
      </c>
    </row>
    <row r="3515" spans="1:22" ht="75" x14ac:dyDescent="0.2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8000</v>
      </c>
      <c r="O3515">
        <f t="shared" si="324"/>
        <v>118.39</v>
      </c>
      <c r="P3515">
        <f t="shared" si="325"/>
        <v>75.34</v>
      </c>
      <c r="Q3515" t="s">
        <v>8317</v>
      </c>
      <c r="R3515" t="s">
        <v>8318</v>
      </c>
      <c r="S3515" s="11">
        <f t="shared" si="326"/>
        <v>41781.096203703702</v>
      </c>
      <c r="T3515" s="11">
        <f t="shared" si="327"/>
        <v>41794.207638888889</v>
      </c>
      <c r="U3515" t="str">
        <f t="shared" si="328"/>
        <v>2014</v>
      </c>
      <c r="V3515" t="str">
        <f t="shared" si="329"/>
        <v>May</v>
      </c>
    </row>
    <row r="3516" spans="1:22" ht="75" x14ac:dyDescent="0.2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8000</v>
      </c>
      <c r="O3516">
        <f t="shared" si="324"/>
        <v>110</v>
      </c>
      <c r="P3516">
        <f t="shared" si="325"/>
        <v>55</v>
      </c>
      <c r="Q3516" t="s">
        <v>8317</v>
      </c>
      <c r="R3516" t="s">
        <v>8318</v>
      </c>
      <c r="S3516" s="11">
        <f t="shared" si="326"/>
        <v>42020.846666666665</v>
      </c>
      <c r="T3516" s="11">
        <f t="shared" si="327"/>
        <v>42037.207638888889</v>
      </c>
      <c r="U3516" t="str">
        <f t="shared" si="328"/>
        <v>2015</v>
      </c>
      <c r="V3516" t="str">
        <f t="shared" si="329"/>
        <v>January</v>
      </c>
    </row>
    <row r="3517" spans="1:22" ht="60" x14ac:dyDescent="0.2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8000</v>
      </c>
      <c r="O3517">
        <f t="shared" si="324"/>
        <v>102.67</v>
      </c>
      <c r="P3517">
        <f t="shared" si="325"/>
        <v>66.959999999999994</v>
      </c>
      <c r="Q3517" t="s">
        <v>8317</v>
      </c>
      <c r="R3517" t="s">
        <v>8318</v>
      </c>
      <c r="S3517" s="11">
        <f t="shared" si="326"/>
        <v>42125.772812499999</v>
      </c>
      <c r="T3517" s="11">
        <f t="shared" si="327"/>
        <v>42155.772812499999</v>
      </c>
      <c r="U3517" t="str">
        <f t="shared" si="328"/>
        <v>2015</v>
      </c>
      <c r="V3517" t="str">
        <f t="shared" si="329"/>
        <v>May</v>
      </c>
    </row>
    <row r="3518" spans="1:22" ht="60" x14ac:dyDescent="0.2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8000</v>
      </c>
      <c r="O3518">
        <f t="shared" si="324"/>
        <v>100</v>
      </c>
      <c r="P3518">
        <f t="shared" si="325"/>
        <v>227.27</v>
      </c>
      <c r="Q3518" t="s">
        <v>8317</v>
      </c>
      <c r="R3518" t="s">
        <v>8318</v>
      </c>
      <c r="S3518" s="11">
        <f t="shared" si="326"/>
        <v>41856.010069444441</v>
      </c>
      <c r="T3518" s="11">
        <f t="shared" si="327"/>
        <v>41890.125</v>
      </c>
      <c r="U3518" t="str">
        <f t="shared" si="328"/>
        <v>2014</v>
      </c>
      <c r="V3518" t="str">
        <f t="shared" si="329"/>
        <v>August</v>
      </c>
    </row>
    <row r="3519" spans="1:22" ht="60" x14ac:dyDescent="0.2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8000</v>
      </c>
      <c r="O3519">
        <f t="shared" si="324"/>
        <v>100</v>
      </c>
      <c r="P3519">
        <f t="shared" si="325"/>
        <v>307.69</v>
      </c>
      <c r="Q3519" t="s">
        <v>8317</v>
      </c>
      <c r="R3519" t="s">
        <v>8318</v>
      </c>
      <c r="S3519" s="11">
        <f t="shared" si="326"/>
        <v>41794.817523148151</v>
      </c>
      <c r="T3519" s="11">
        <f t="shared" si="327"/>
        <v>41824.458333333336</v>
      </c>
      <c r="U3519" t="str">
        <f t="shared" si="328"/>
        <v>2014</v>
      </c>
      <c r="V3519" t="str">
        <f t="shared" si="329"/>
        <v>June</v>
      </c>
    </row>
    <row r="3520" spans="1:22" ht="75" x14ac:dyDescent="0.2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8000</v>
      </c>
      <c r="O3520">
        <f t="shared" si="324"/>
        <v>110.05</v>
      </c>
      <c r="P3520">
        <f t="shared" si="325"/>
        <v>50.02</v>
      </c>
      <c r="Q3520" t="s">
        <v>8317</v>
      </c>
      <c r="R3520" t="s">
        <v>8318</v>
      </c>
      <c r="S3520" s="11">
        <f t="shared" si="326"/>
        <v>41893.783553240741</v>
      </c>
      <c r="T3520" s="11">
        <f t="shared" si="327"/>
        <v>41914.597916666666</v>
      </c>
      <c r="U3520" t="str">
        <f t="shared" si="328"/>
        <v>2014</v>
      </c>
      <c r="V3520" t="str">
        <f t="shared" si="329"/>
        <v>September</v>
      </c>
    </row>
    <row r="3521" spans="1:22" ht="60" x14ac:dyDescent="0.2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8000</v>
      </c>
      <c r="O3521">
        <f t="shared" si="324"/>
        <v>101.35</v>
      </c>
      <c r="P3521">
        <f t="shared" si="325"/>
        <v>72.39</v>
      </c>
      <c r="Q3521" t="s">
        <v>8317</v>
      </c>
      <c r="R3521" t="s">
        <v>8318</v>
      </c>
      <c r="S3521" s="11">
        <f t="shared" si="326"/>
        <v>42037.598958333328</v>
      </c>
      <c r="T3521" s="11">
        <f t="shared" si="327"/>
        <v>42067.598958333328</v>
      </c>
      <c r="U3521" t="str">
        <f t="shared" si="328"/>
        <v>2015</v>
      </c>
      <c r="V3521" t="str">
        <f t="shared" si="329"/>
        <v>February</v>
      </c>
    </row>
    <row r="3522" spans="1:22" ht="60" x14ac:dyDescent="0.2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8000</v>
      </c>
      <c r="O3522">
        <f t="shared" si="324"/>
        <v>100.75</v>
      </c>
      <c r="P3522">
        <f t="shared" si="325"/>
        <v>95.95</v>
      </c>
      <c r="Q3522" t="s">
        <v>8317</v>
      </c>
      <c r="R3522" t="s">
        <v>8318</v>
      </c>
      <c r="S3522" s="11">
        <f t="shared" si="326"/>
        <v>42227.824212962965</v>
      </c>
      <c r="T3522" s="11">
        <f t="shared" si="327"/>
        <v>42253.57430555555</v>
      </c>
      <c r="U3522" t="str">
        <f t="shared" si="328"/>
        <v>2015</v>
      </c>
      <c r="V3522" t="str">
        <f t="shared" si="329"/>
        <v>August</v>
      </c>
    </row>
    <row r="3523" spans="1:22" ht="75" x14ac:dyDescent="0.2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8000</v>
      </c>
      <c r="O3523">
        <f t="shared" ref="O3523:O3586" si="330">ROUND((E3523/D3523)*100,2)</f>
        <v>169.43</v>
      </c>
      <c r="P3523">
        <f t="shared" ref="P3523:P3586" si="331">IF(L3523&gt;0,ROUND(E3523/L3523,2),0)</f>
        <v>45.62</v>
      </c>
      <c r="Q3523" t="s">
        <v>8317</v>
      </c>
      <c r="R3523" t="s">
        <v>8318</v>
      </c>
      <c r="S3523" s="11">
        <f t="shared" ref="S3523:S3586" si="332">(((J3523/60)/60)/24)+DATE(1970,1,1)</f>
        <v>41881.361342592594</v>
      </c>
      <c r="T3523" s="11">
        <f t="shared" ref="T3523:T3586" si="333">(((I3523/60)/60)/24)+DATE(1970,1,1)</f>
        <v>41911.361342592594</v>
      </c>
      <c r="U3523" t="str">
        <f t="shared" ref="U3523:U3586" si="334">TEXT(S3523,"yyyy")</f>
        <v>2014</v>
      </c>
      <c r="V3523" t="str">
        <f t="shared" ref="V3523:V3586" si="335">TEXT(S3523,"mmmm")</f>
        <v>August</v>
      </c>
    </row>
    <row r="3524" spans="1:22" ht="75" x14ac:dyDescent="0.2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8000</v>
      </c>
      <c r="O3524">
        <f t="shared" si="330"/>
        <v>100</v>
      </c>
      <c r="P3524">
        <f t="shared" si="331"/>
        <v>41.03</v>
      </c>
      <c r="Q3524" t="s">
        <v>8317</v>
      </c>
      <c r="R3524" t="s">
        <v>8318</v>
      </c>
      <c r="S3524" s="11">
        <f t="shared" si="332"/>
        <v>42234.789884259255</v>
      </c>
      <c r="T3524" s="11">
        <f t="shared" si="333"/>
        <v>42262.420833333337</v>
      </c>
      <c r="U3524" t="str">
        <f t="shared" si="334"/>
        <v>2015</v>
      </c>
      <c r="V3524" t="str">
        <f t="shared" si="335"/>
        <v>August</v>
      </c>
    </row>
    <row r="3525" spans="1:22" ht="60" x14ac:dyDescent="0.2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8000</v>
      </c>
      <c r="O3525">
        <f t="shared" si="330"/>
        <v>113.65</v>
      </c>
      <c r="P3525">
        <f t="shared" si="331"/>
        <v>56.83</v>
      </c>
      <c r="Q3525" t="s">
        <v>8317</v>
      </c>
      <c r="R3525" t="s">
        <v>8318</v>
      </c>
      <c r="S3525" s="11">
        <f t="shared" si="332"/>
        <v>42581.397546296299</v>
      </c>
      <c r="T3525" s="11">
        <f t="shared" si="333"/>
        <v>42638.958333333328</v>
      </c>
      <c r="U3525" t="str">
        <f t="shared" si="334"/>
        <v>2016</v>
      </c>
      <c r="V3525" t="str">
        <f t="shared" si="335"/>
        <v>July</v>
      </c>
    </row>
    <row r="3526" spans="1:22" ht="75" x14ac:dyDescent="0.2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8000</v>
      </c>
      <c r="O3526">
        <f t="shared" si="330"/>
        <v>101.56</v>
      </c>
      <c r="P3526">
        <f t="shared" si="331"/>
        <v>137.24</v>
      </c>
      <c r="Q3526" t="s">
        <v>8317</v>
      </c>
      <c r="R3526" t="s">
        <v>8318</v>
      </c>
      <c r="S3526" s="11">
        <f t="shared" si="332"/>
        <v>41880.76357638889</v>
      </c>
      <c r="T3526" s="11">
        <f t="shared" si="333"/>
        <v>41895.166666666664</v>
      </c>
      <c r="U3526" t="str">
        <f t="shared" si="334"/>
        <v>2014</v>
      </c>
      <c r="V3526" t="str">
        <f t="shared" si="335"/>
        <v>August</v>
      </c>
    </row>
    <row r="3527" spans="1:22" ht="75" x14ac:dyDescent="0.2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8000</v>
      </c>
      <c r="O3527">
        <f t="shared" si="330"/>
        <v>106</v>
      </c>
      <c r="P3527">
        <f t="shared" si="331"/>
        <v>75.709999999999994</v>
      </c>
      <c r="Q3527" t="s">
        <v>8317</v>
      </c>
      <c r="R3527" t="s">
        <v>8318</v>
      </c>
      <c r="S3527" s="11">
        <f t="shared" si="332"/>
        <v>42214.6956712963</v>
      </c>
      <c r="T3527" s="11">
        <f t="shared" si="333"/>
        <v>42225.666666666672</v>
      </c>
      <c r="U3527" t="str">
        <f t="shared" si="334"/>
        <v>2015</v>
      </c>
      <c r="V3527" t="str">
        <f t="shared" si="335"/>
        <v>July</v>
      </c>
    </row>
    <row r="3528" spans="1:22" ht="75" x14ac:dyDescent="0.2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8000</v>
      </c>
      <c r="O3528">
        <f t="shared" si="330"/>
        <v>102</v>
      </c>
      <c r="P3528">
        <f t="shared" si="331"/>
        <v>99</v>
      </c>
      <c r="Q3528" t="s">
        <v>8317</v>
      </c>
      <c r="R3528" t="s">
        <v>8318</v>
      </c>
      <c r="S3528" s="11">
        <f t="shared" si="332"/>
        <v>42460.335312499999</v>
      </c>
      <c r="T3528" s="11">
        <f t="shared" si="333"/>
        <v>42488.249305555553</v>
      </c>
      <c r="U3528" t="str">
        <f t="shared" si="334"/>
        <v>2016</v>
      </c>
      <c r="V3528" t="str">
        <f t="shared" si="335"/>
        <v>March</v>
      </c>
    </row>
    <row r="3529" spans="1:22" ht="75" x14ac:dyDescent="0.2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8000</v>
      </c>
      <c r="O3529">
        <f t="shared" si="330"/>
        <v>116.92</v>
      </c>
      <c r="P3529">
        <f t="shared" si="331"/>
        <v>81.569999999999993</v>
      </c>
      <c r="Q3529" t="s">
        <v>8317</v>
      </c>
      <c r="R3529" t="s">
        <v>8318</v>
      </c>
      <c r="S3529" s="11">
        <f t="shared" si="332"/>
        <v>42167.023206018523</v>
      </c>
      <c r="T3529" s="11">
        <f t="shared" si="333"/>
        <v>42196.165972222225</v>
      </c>
      <c r="U3529" t="str">
        <f t="shared" si="334"/>
        <v>2015</v>
      </c>
      <c r="V3529" t="str">
        <f t="shared" si="335"/>
        <v>June</v>
      </c>
    </row>
    <row r="3530" spans="1:22" ht="75" x14ac:dyDescent="0.2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8000</v>
      </c>
      <c r="O3530">
        <f t="shared" si="330"/>
        <v>101.15</v>
      </c>
      <c r="P3530">
        <f t="shared" si="331"/>
        <v>45.11</v>
      </c>
      <c r="Q3530" t="s">
        <v>8317</v>
      </c>
      <c r="R3530" t="s">
        <v>8318</v>
      </c>
      <c r="S3530" s="11">
        <f t="shared" si="332"/>
        <v>42733.50136574074</v>
      </c>
      <c r="T3530" s="11">
        <f t="shared" si="333"/>
        <v>42753.50136574074</v>
      </c>
      <c r="U3530" t="str">
        <f t="shared" si="334"/>
        <v>2016</v>
      </c>
      <c r="V3530" t="str">
        <f t="shared" si="335"/>
        <v>December</v>
      </c>
    </row>
    <row r="3531" spans="1:22" ht="75" x14ac:dyDescent="0.2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8000</v>
      </c>
      <c r="O3531">
        <f t="shared" si="330"/>
        <v>132</v>
      </c>
      <c r="P3531">
        <f t="shared" si="331"/>
        <v>36.67</v>
      </c>
      <c r="Q3531" t="s">
        <v>8317</v>
      </c>
      <c r="R3531" t="s">
        <v>8318</v>
      </c>
      <c r="S3531" s="11">
        <f t="shared" si="332"/>
        <v>42177.761782407411</v>
      </c>
      <c r="T3531" s="11">
        <f t="shared" si="333"/>
        <v>42198.041666666672</v>
      </c>
      <c r="U3531" t="str">
        <f t="shared" si="334"/>
        <v>2015</v>
      </c>
      <c r="V3531" t="str">
        <f t="shared" si="335"/>
        <v>June</v>
      </c>
    </row>
    <row r="3532" spans="1:22" ht="75" x14ac:dyDescent="0.2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8000</v>
      </c>
      <c r="O3532">
        <f t="shared" si="330"/>
        <v>100</v>
      </c>
      <c r="P3532">
        <f t="shared" si="331"/>
        <v>125</v>
      </c>
      <c r="Q3532" t="s">
        <v>8317</v>
      </c>
      <c r="R3532" t="s">
        <v>8318</v>
      </c>
      <c r="S3532" s="11">
        <f t="shared" si="332"/>
        <v>42442.623344907406</v>
      </c>
      <c r="T3532" s="11">
        <f t="shared" si="333"/>
        <v>42470.833333333328</v>
      </c>
      <c r="U3532" t="str">
        <f t="shared" si="334"/>
        <v>2016</v>
      </c>
      <c r="V3532" t="str">
        <f t="shared" si="335"/>
        <v>March</v>
      </c>
    </row>
    <row r="3533" spans="1:22" ht="30" x14ac:dyDescent="0.2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8000</v>
      </c>
      <c r="O3533">
        <f t="shared" si="330"/>
        <v>128</v>
      </c>
      <c r="P3533">
        <f t="shared" si="331"/>
        <v>49.23</v>
      </c>
      <c r="Q3533" t="s">
        <v>8317</v>
      </c>
      <c r="R3533" t="s">
        <v>8318</v>
      </c>
      <c r="S3533" s="11">
        <f t="shared" si="332"/>
        <v>42521.654328703706</v>
      </c>
      <c r="T3533" s="11">
        <f t="shared" si="333"/>
        <v>42551.654328703706</v>
      </c>
      <c r="U3533" t="str">
        <f t="shared" si="334"/>
        <v>2016</v>
      </c>
      <c r="V3533" t="str">
        <f t="shared" si="335"/>
        <v>May</v>
      </c>
    </row>
    <row r="3534" spans="1:22" ht="75" x14ac:dyDescent="0.2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8000</v>
      </c>
      <c r="O3534">
        <f t="shared" si="330"/>
        <v>118.96</v>
      </c>
      <c r="P3534">
        <f t="shared" si="331"/>
        <v>42.3</v>
      </c>
      <c r="Q3534" t="s">
        <v>8317</v>
      </c>
      <c r="R3534" t="s">
        <v>8318</v>
      </c>
      <c r="S3534" s="11">
        <f t="shared" si="332"/>
        <v>41884.599849537037</v>
      </c>
      <c r="T3534" s="11">
        <f t="shared" si="333"/>
        <v>41900.165972222225</v>
      </c>
      <c r="U3534" t="str">
        <f t="shared" si="334"/>
        <v>2014</v>
      </c>
      <c r="V3534" t="str">
        <f t="shared" si="335"/>
        <v>September</v>
      </c>
    </row>
    <row r="3535" spans="1:22" ht="90" x14ac:dyDescent="0.2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8000</v>
      </c>
      <c r="O3535">
        <f t="shared" si="330"/>
        <v>126.2</v>
      </c>
      <c r="P3535">
        <f t="shared" si="331"/>
        <v>78.88</v>
      </c>
      <c r="Q3535" t="s">
        <v>8317</v>
      </c>
      <c r="R3535" t="s">
        <v>8318</v>
      </c>
      <c r="S3535" s="11">
        <f t="shared" si="332"/>
        <v>42289.761192129634</v>
      </c>
      <c r="T3535" s="11">
        <f t="shared" si="333"/>
        <v>42319.802858796291</v>
      </c>
      <c r="U3535" t="str">
        <f t="shared" si="334"/>
        <v>2015</v>
      </c>
      <c r="V3535" t="str">
        <f t="shared" si="335"/>
        <v>October</v>
      </c>
    </row>
    <row r="3536" spans="1:22" ht="60" x14ac:dyDescent="0.2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8000</v>
      </c>
      <c r="O3536">
        <f t="shared" si="330"/>
        <v>156.19999999999999</v>
      </c>
      <c r="P3536">
        <f t="shared" si="331"/>
        <v>38.28</v>
      </c>
      <c r="Q3536" t="s">
        <v>8317</v>
      </c>
      <c r="R3536" t="s">
        <v>8318</v>
      </c>
      <c r="S3536" s="11">
        <f t="shared" si="332"/>
        <v>42243.6252662037</v>
      </c>
      <c r="T3536" s="11">
        <f t="shared" si="333"/>
        <v>42278.6252662037</v>
      </c>
      <c r="U3536" t="str">
        <f t="shared" si="334"/>
        <v>2015</v>
      </c>
      <c r="V3536" t="str">
        <f t="shared" si="335"/>
        <v>August</v>
      </c>
    </row>
    <row r="3537" spans="1:22" ht="60" x14ac:dyDescent="0.2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8000</v>
      </c>
      <c r="O3537">
        <f t="shared" si="330"/>
        <v>103.15</v>
      </c>
      <c r="P3537">
        <f t="shared" si="331"/>
        <v>44.85</v>
      </c>
      <c r="Q3537" t="s">
        <v>8317</v>
      </c>
      <c r="R3537" t="s">
        <v>8318</v>
      </c>
      <c r="S3537" s="11">
        <f t="shared" si="332"/>
        <v>42248.640162037031</v>
      </c>
      <c r="T3537" s="11">
        <f t="shared" si="333"/>
        <v>42279.75</v>
      </c>
      <c r="U3537" t="str">
        <f t="shared" si="334"/>
        <v>2015</v>
      </c>
      <c r="V3537" t="str">
        <f t="shared" si="335"/>
        <v>September</v>
      </c>
    </row>
    <row r="3538" spans="1:22" ht="75" x14ac:dyDescent="0.2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8000</v>
      </c>
      <c r="O3538">
        <f t="shared" si="330"/>
        <v>153.33000000000001</v>
      </c>
      <c r="P3538">
        <f t="shared" si="331"/>
        <v>13.53</v>
      </c>
      <c r="Q3538" t="s">
        <v>8317</v>
      </c>
      <c r="R3538" t="s">
        <v>8318</v>
      </c>
      <c r="S3538" s="11">
        <f t="shared" si="332"/>
        <v>42328.727141203708</v>
      </c>
      <c r="T3538" s="11">
        <f t="shared" si="333"/>
        <v>42358.499305555553</v>
      </c>
      <c r="U3538" t="str">
        <f t="shared" si="334"/>
        <v>2015</v>
      </c>
      <c r="V3538" t="str">
        <f t="shared" si="335"/>
        <v>November</v>
      </c>
    </row>
    <row r="3539" spans="1:22" ht="75" x14ac:dyDescent="0.2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8000</v>
      </c>
      <c r="O3539">
        <f t="shared" si="330"/>
        <v>180.44</v>
      </c>
      <c r="P3539">
        <f t="shared" si="331"/>
        <v>43.5</v>
      </c>
      <c r="Q3539" t="s">
        <v>8317</v>
      </c>
      <c r="R3539" t="s">
        <v>8318</v>
      </c>
      <c r="S3539" s="11">
        <f t="shared" si="332"/>
        <v>41923.354351851849</v>
      </c>
      <c r="T3539" s="11">
        <f t="shared" si="333"/>
        <v>41960.332638888889</v>
      </c>
      <c r="U3539" t="str">
        <f t="shared" si="334"/>
        <v>2014</v>
      </c>
      <c r="V3539" t="str">
        <f t="shared" si="335"/>
        <v>October</v>
      </c>
    </row>
    <row r="3540" spans="1:22" ht="90" x14ac:dyDescent="0.2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8000</v>
      </c>
      <c r="O3540">
        <f t="shared" si="330"/>
        <v>128.44999999999999</v>
      </c>
      <c r="P3540">
        <f t="shared" si="331"/>
        <v>30.95</v>
      </c>
      <c r="Q3540" t="s">
        <v>8317</v>
      </c>
      <c r="R3540" t="s">
        <v>8318</v>
      </c>
      <c r="S3540" s="11">
        <f t="shared" si="332"/>
        <v>42571.420601851853</v>
      </c>
      <c r="T3540" s="11">
        <f t="shared" si="333"/>
        <v>42599.420601851853</v>
      </c>
      <c r="U3540" t="str">
        <f t="shared" si="334"/>
        <v>2016</v>
      </c>
      <c r="V3540" t="str">
        <f t="shared" si="335"/>
        <v>July</v>
      </c>
    </row>
    <row r="3541" spans="1:22" ht="60" x14ac:dyDescent="0.2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8000</v>
      </c>
      <c r="O3541">
        <f t="shared" si="330"/>
        <v>119.67</v>
      </c>
      <c r="P3541">
        <f t="shared" si="331"/>
        <v>55.23</v>
      </c>
      <c r="Q3541" t="s">
        <v>8317</v>
      </c>
      <c r="R3541" t="s">
        <v>8318</v>
      </c>
      <c r="S3541" s="11">
        <f t="shared" si="332"/>
        <v>42600.756041666667</v>
      </c>
      <c r="T3541" s="11">
        <f t="shared" si="333"/>
        <v>42621.756041666667</v>
      </c>
      <c r="U3541" t="str">
        <f t="shared" si="334"/>
        <v>2016</v>
      </c>
      <c r="V3541" t="str">
        <f t="shared" si="335"/>
        <v>August</v>
      </c>
    </row>
    <row r="3542" spans="1:22" ht="75" x14ac:dyDescent="0.2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8000</v>
      </c>
      <c r="O3542">
        <f t="shared" si="330"/>
        <v>123</v>
      </c>
      <c r="P3542">
        <f t="shared" si="331"/>
        <v>46.13</v>
      </c>
      <c r="Q3542" t="s">
        <v>8317</v>
      </c>
      <c r="R3542" t="s">
        <v>8318</v>
      </c>
      <c r="S3542" s="11">
        <f t="shared" si="332"/>
        <v>42517.003368055557</v>
      </c>
      <c r="T3542" s="11">
        <f t="shared" si="333"/>
        <v>42547.003368055557</v>
      </c>
      <c r="U3542" t="str">
        <f t="shared" si="334"/>
        <v>2016</v>
      </c>
      <c r="V3542" t="str">
        <f t="shared" si="335"/>
        <v>May</v>
      </c>
    </row>
    <row r="3543" spans="1:22" ht="75" x14ac:dyDescent="0.2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8000</v>
      </c>
      <c r="O3543">
        <f t="shared" si="330"/>
        <v>105</v>
      </c>
      <c r="P3543">
        <f t="shared" si="331"/>
        <v>39.380000000000003</v>
      </c>
      <c r="Q3543" t="s">
        <v>8317</v>
      </c>
      <c r="R3543" t="s">
        <v>8318</v>
      </c>
      <c r="S3543" s="11">
        <f t="shared" si="332"/>
        <v>42222.730034722219</v>
      </c>
      <c r="T3543" s="11">
        <f t="shared" si="333"/>
        <v>42247.730034722219</v>
      </c>
      <c r="U3543" t="str">
        <f t="shared" si="334"/>
        <v>2015</v>
      </c>
      <c r="V3543" t="str">
        <f t="shared" si="335"/>
        <v>August</v>
      </c>
    </row>
    <row r="3544" spans="1:22" ht="75" x14ac:dyDescent="0.2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8000</v>
      </c>
      <c r="O3544">
        <f t="shared" si="330"/>
        <v>102.24</v>
      </c>
      <c r="P3544">
        <f t="shared" si="331"/>
        <v>66.150000000000006</v>
      </c>
      <c r="Q3544" t="s">
        <v>8317</v>
      </c>
      <c r="R3544" t="s">
        <v>8318</v>
      </c>
      <c r="S3544" s="11">
        <f t="shared" si="332"/>
        <v>41829.599791666667</v>
      </c>
      <c r="T3544" s="11">
        <f t="shared" si="333"/>
        <v>41889.599791666667</v>
      </c>
      <c r="U3544" t="str">
        <f t="shared" si="334"/>
        <v>2014</v>
      </c>
      <c r="V3544" t="str">
        <f t="shared" si="335"/>
        <v>July</v>
      </c>
    </row>
    <row r="3545" spans="1:22" ht="75" x14ac:dyDescent="0.2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8000</v>
      </c>
      <c r="O3545">
        <f t="shared" si="330"/>
        <v>104.67</v>
      </c>
      <c r="P3545">
        <f t="shared" si="331"/>
        <v>54.14</v>
      </c>
      <c r="Q3545" t="s">
        <v>8317</v>
      </c>
      <c r="R3545" t="s">
        <v>8318</v>
      </c>
      <c r="S3545" s="11">
        <f t="shared" si="332"/>
        <v>42150.755312499998</v>
      </c>
      <c r="T3545" s="11">
        <f t="shared" si="333"/>
        <v>42180.755312499998</v>
      </c>
      <c r="U3545" t="str">
        <f t="shared" si="334"/>
        <v>2015</v>
      </c>
      <c r="V3545" t="str">
        <f t="shared" si="335"/>
        <v>May</v>
      </c>
    </row>
    <row r="3546" spans="1:22" ht="45" x14ac:dyDescent="0.2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8000</v>
      </c>
      <c r="O3546">
        <f t="shared" si="330"/>
        <v>100</v>
      </c>
      <c r="P3546">
        <f t="shared" si="331"/>
        <v>104.17</v>
      </c>
      <c r="Q3546" t="s">
        <v>8317</v>
      </c>
      <c r="R3546" t="s">
        <v>8318</v>
      </c>
      <c r="S3546" s="11">
        <f t="shared" si="332"/>
        <v>42040.831678240742</v>
      </c>
      <c r="T3546" s="11">
        <f t="shared" si="333"/>
        <v>42070.831678240742</v>
      </c>
      <c r="U3546" t="str">
        <f t="shared" si="334"/>
        <v>2015</v>
      </c>
      <c r="V3546" t="str">
        <f t="shared" si="335"/>
        <v>February</v>
      </c>
    </row>
    <row r="3547" spans="1:22" ht="75" x14ac:dyDescent="0.2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8000</v>
      </c>
      <c r="O3547">
        <f t="shared" si="330"/>
        <v>100.4</v>
      </c>
      <c r="P3547">
        <f t="shared" si="331"/>
        <v>31.38</v>
      </c>
      <c r="Q3547" t="s">
        <v>8317</v>
      </c>
      <c r="R3547" t="s">
        <v>8318</v>
      </c>
      <c r="S3547" s="11">
        <f t="shared" si="332"/>
        <v>42075.807395833333</v>
      </c>
      <c r="T3547" s="11">
        <f t="shared" si="333"/>
        <v>42105.807395833333</v>
      </c>
      <c r="U3547" t="str">
        <f t="shared" si="334"/>
        <v>2015</v>
      </c>
      <c r="V3547" t="str">
        <f t="shared" si="335"/>
        <v>March</v>
      </c>
    </row>
    <row r="3548" spans="1:22" ht="75" x14ac:dyDescent="0.2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8000</v>
      </c>
      <c r="O3548">
        <f t="shared" si="330"/>
        <v>102.27</v>
      </c>
      <c r="P3548">
        <f t="shared" si="331"/>
        <v>59.21</v>
      </c>
      <c r="Q3548" t="s">
        <v>8317</v>
      </c>
      <c r="R3548" t="s">
        <v>8318</v>
      </c>
      <c r="S3548" s="11">
        <f t="shared" si="332"/>
        <v>42073.660694444443</v>
      </c>
      <c r="T3548" s="11">
        <f t="shared" si="333"/>
        <v>42095.165972222225</v>
      </c>
      <c r="U3548" t="str">
        <f t="shared" si="334"/>
        <v>2015</v>
      </c>
      <c r="V3548" t="str">
        <f t="shared" si="335"/>
        <v>March</v>
      </c>
    </row>
    <row r="3549" spans="1:22" ht="60" x14ac:dyDescent="0.2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8000</v>
      </c>
      <c r="O3549">
        <f t="shared" si="330"/>
        <v>114.41</v>
      </c>
      <c r="P3549">
        <f t="shared" si="331"/>
        <v>119.18</v>
      </c>
      <c r="Q3549" t="s">
        <v>8317</v>
      </c>
      <c r="R3549" t="s">
        <v>8318</v>
      </c>
      <c r="S3549" s="11">
        <f t="shared" si="332"/>
        <v>42480.078715277778</v>
      </c>
      <c r="T3549" s="11">
        <f t="shared" si="333"/>
        <v>42504.165972222225</v>
      </c>
      <c r="U3549" t="str">
        <f t="shared" si="334"/>
        <v>2016</v>
      </c>
      <c r="V3549" t="str">
        <f t="shared" si="335"/>
        <v>April</v>
      </c>
    </row>
    <row r="3550" spans="1:22" ht="60" x14ac:dyDescent="0.2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8000</v>
      </c>
      <c r="O3550">
        <f t="shared" si="330"/>
        <v>101.9</v>
      </c>
      <c r="P3550">
        <f t="shared" si="331"/>
        <v>164.62</v>
      </c>
      <c r="Q3550" t="s">
        <v>8317</v>
      </c>
      <c r="R3550" t="s">
        <v>8318</v>
      </c>
      <c r="S3550" s="11">
        <f t="shared" si="332"/>
        <v>42411.942291666666</v>
      </c>
      <c r="T3550" s="11">
        <f t="shared" si="333"/>
        <v>42434.041666666672</v>
      </c>
      <c r="U3550" t="str">
        <f t="shared" si="334"/>
        <v>2016</v>
      </c>
      <c r="V3550" t="str">
        <f t="shared" si="335"/>
        <v>February</v>
      </c>
    </row>
    <row r="3551" spans="1:22" ht="75" x14ac:dyDescent="0.2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8000</v>
      </c>
      <c r="O3551">
        <f t="shared" si="330"/>
        <v>102</v>
      </c>
      <c r="P3551">
        <f t="shared" si="331"/>
        <v>24.29</v>
      </c>
      <c r="Q3551" t="s">
        <v>8317</v>
      </c>
      <c r="R3551" t="s">
        <v>8318</v>
      </c>
      <c r="S3551" s="11">
        <f t="shared" si="332"/>
        <v>42223.394363425927</v>
      </c>
      <c r="T3551" s="11">
        <f t="shared" si="333"/>
        <v>42251.394363425927</v>
      </c>
      <c r="U3551" t="str">
        <f t="shared" si="334"/>
        <v>2015</v>
      </c>
      <c r="V3551" t="str">
        <f t="shared" si="335"/>
        <v>August</v>
      </c>
    </row>
    <row r="3552" spans="1:22" ht="75" x14ac:dyDescent="0.2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8000</v>
      </c>
      <c r="O3552">
        <f t="shared" si="330"/>
        <v>104.8</v>
      </c>
      <c r="P3552">
        <f t="shared" si="331"/>
        <v>40.94</v>
      </c>
      <c r="Q3552" t="s">
        <v>8317</v>
      </c>
      <c r="R3552" t="s">
        <v>8318</v>
      </c>
      <c r="S3552" s="11">
        <f t="shared" si="332"/>
        <v>42462.893495370372</v>
      </c>
      <c r="T3552" s="11">
        <f t="shared" si="333"/>
        <v>42492.893495370372</v>
      </c>
      <c r="U3552" t="str">
        <f t="shared" si="334"/>
        <v>2016</v>
      </c>
      <c r="V3552" t="str">
        <f t="shared" si="335"/>
        <v>April</v>
      </c>
    </row>
    <row r="3553" spans="1:22" ht="75" x14ac:dyDescent="0.2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8000</v>
      </c>
      <c r="O3553">
        <f t="shared" si="330"/>
        <v>101.83</v>
      </c>
      <c r="P3553">
        <f t="shared" si="331"/>
        <v>61.1</v>
      </c>
      <c r="Q3553" t="s">
        <v>8317</v>
      </c>
      <c r="R3553" t="s">
        <v>8318</v>
      </c>
      <c r="S3553" s="11">
        <f t="shared" si="332"/>
        <v>41753.515856481477</v>
      </c>
      <c r="T3553" s="11">
        <f t="shared" si="333"/>
        <v>41781.921527777777</v>
      </c>
      <c r="U3553" t="str">
        <f t="shared" si="334"/>
        <v>2014</v>
      </c>
      <c r="V3553" t="str">
        <f t="shared" si="335"/>
        <v>April</v>
      </c>
    </row>
    <row r="3554" spans="1:22" ht="75" x14ac:dyDescent="0.2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8000</v>
      </c>
      <c r="O3554">
        <f t="shared" si="330"/>
        <v>100</v>
      </c>
      <c r="P3554">
        <f t="shared" si="331"/>
        <v>38.65</v>
      </c>
      <c r="Q3554" t="s">
        <v>8317</v>
      </c>
      <c r="R3554" t="s">
        <v>8318</v>
      </c>
      <c r="S3554" s="11">
        <f t="shared" si="332"/>
        <v>41788.587083333332</v>
      </c>
      <c r="T3554" s="11">
        <f t="shared" si="333"/>
        <v>41818.587083333332</v>
      </c>
      <c r="U3554" t="str">
        <f t="shared" si="334"/>
        <v>2014</v>
      </c>
      <c r="V3554" t="str">
        <f t="shared" si="335"/>
        <v>May</v>
      </c>
    </row>
    <row r="3555" spans="1:22" ht="75" x14ac:dyDescent="0.2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8000</v>
      </c>
      <c r="O3555">
        <f t="shared" si="330"/>
        <v>106.27</v>
      </c>
      <c r="P3555">
        <f t="shared" si="331"/>
        <v>56.2</v>
      </c>
      <c r="Q3555" t="s">
        <v>8317</v>
      </c>
      <c r="R3555" t="s">
        <v>8318</v>
      </c>
      <c r="S3555" s="11">
        <f t="shared" si="332"/>
        <v>42196.028703703705</v>
      </c>
      <c r="T3555" s="11">
        <f t="shared" si="333"/>
        <v>42228</v>
      </c>
      <c r="U3555" t="str">
        <f t="shared" si="334"/>
        <v>2015</v>
      </c>
      <c r="V3555" t="str">
        <f t="shared" si="335"/>
        <v>July</v>
      </c>
    </row>
    <row r="3556" spans="1:22" ht="60" x14ac:dyDescent="0.2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8000</v>
      </c>
      <c r="O3556">
        <f t="shared" si="330"/>
        <v>113.42</v>
      </c>
      <c r="P3556">
        <f t="shared" si="331"/>
        <v>107</v>
      </c>
      <c r="Q3556" t="s">
        <v>8317</v>
      </c>
      <c r="R3556" t="s">
        <v>8318</v>
      </c>
      <c r="S3556" s="11">
        <f t="shared" si="332"/>
        <v>42016.050451388888</v>
      </c>
      <c r="T3556" s="11">
        <f t="shared" si="333"/>
        <v>42046.708333333328</v>
      </c>
      <c r="U3556" t="str">
        <f t="shared" si="334"/>
        <v>2015</v>
      </c>
      <c r="V3556" t="str">
        <f t="shared" si="335"/>
        <v>January</v>
      </c>
    </row>
    <row r="3557" spans="1:22" ht="75" x14ac:dyDescent="0.2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8000</v>
      </c>
      <c r="O3557">
        <f t="shared" si="330"/>
        <v>100</v>
      </c>
      <c r="P3557">
        <f t="shared" si="331"/>
        <v>171.43</v>
      </c>
      <c r="Q3557" t="s">
        <v>8317</v>
      </c>
      <c r="R3557" t="s">
        <v>8318</v>
      </c>
      <c r="S3557" s="11">
        <f t="shared" si="332"/>
        <v>42661.442060185189</v>
      </c>
      <c r="T3557" s="11">
        <f t="shared" si="333"/>
        <v>42691.483726851846</v>
      </c>
      <c r="U3557" t="str">
        <f t="shared" si="334"/>
        <v>2016</v>
      </c>
      <c r="V3557" t="str">
        <f t="shared" si="335"/>
        <v>October</v>
      </c>
    </row>
    <row r="3558" spans="1:22" ht="75" x14ac:dyDescent="0.2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8000</v>
      </c>
      <c r="O3558">
        <f t="shared" si="330"/>
        <v>100.45</v>
      </c>
      <c r="P3558">
        <f t="shared" si="331"/>
        <v>110.5</v>
      </c>
      <c r="Q3558" t="s">
        <v>8317</v>
      </c>
      <c r="R3558" t="s">
        <v>8318</v>
      </c>
      <c r="S3558" s="11">
        <f t="shared" si="332"/>
        <v>41808.649583333332</v>
      </c>
      <c r="T3558" s="11">
        <f t="shared" si="333"/>
        <v>41868.649583333332</v>
      </c>
      <c r="U3558" t="str">
        <f t="shared" si="334"/>
        <v>2014</v>
      </c>
      <c r="V3558" t="str">
        <f t="shared" si="335"/>
        <v>June</v>
      </c>
    </row>
    <row r="3559" spans="1:22" ht="90" x14ac:dyDescent="0.2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8000</v>
      </c>
      <c r="O3559">
        <f t="shared" si="330"/>
        <v>100.04</v>
      </c>
      <c r="P3559">
        <f t="shared" si="331"/>
        <v>179.28</v>
      </c>
      <c r="Q3559" t="s">
        <v>8317</v>
      </c>
      <c r="R3559" t="s">
        <v>8318</v>
      </c>
      <c r="S3559" s="11">
        <f t="shared" si="332"/>
        <v>41730.276747685188</v>
      </c>
      <c r="T3559" s="11">
        <f t="shared" si="333"/>
        <v>41764.276747685188</v>
      </c>
      <c r="U3559" t="str">
        <f t="shared" si="334"/>
        <v>2014</v>
      </c>
      <c r="V3559" t="str">
        <f t="shared" si="335"/>
        <v>April</v>
      </c>
    </row>
    <row r="3560" spans="1:22" ht="75" x14ac:dyDescent="0.2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8000</v>
      </c>
      <c r="O3560">
        <f t="shared" si="330"/>
        <v>144</v>
      </c>
      <c r="P3560">
        <f t="shared" si="331"/>
        <v>22.91</v>
      </c>
      <c r="Q3560" t="s">
        <v>8317</v>
      </c>
      <c r="R3560" t="s">
        <v>8318</v>
      </c>
      <c r="S3560" s="11">
        <f t="shared" si="332"/>
        <v>42139.816840277781</v>
      </c>
      <c r="T3560" s="11">
        <f t="shared" si="333"/>
        <v>42181.875</v>
      </c>
      <c r="U3560" t="str">
        <f t="shared" si="334"/>
        <v>2015</v>
      </c>
      <c r="V3560" t="str">
        <f t="shared" si="335"/>
        <v>May</v>
      </c>
    </row>
    <row r="3561" spans="1:22" ht="75" x14ac:dyDescent="0.2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8000</v>
      </c>
      <c r="O3561">
        <f t="shared" si="330"/>
        <v>103.5</v>
      </c>
      <c r="P3561">
        <f t="shared" si="331"/>
        <v>43.13</v>
      </c>
      <c r="Q3561" t="s">
        <v>8317</v>
      </c>
      <c r="R3561" t="s">
        <v>8318</v>
      </c>
      <c r="S3561" s="11">
        <f t="shared" si="332"/>
        <v>42194.096157407403</v>
      </c>
      <c r="T3561" s="11">
        <f t="shared" si="333"/>
        <v>42216.373611111107</v>
      </c>
      <c r="U3561" t="str">
        <f t="shared" si="334"/>
        <v>2015</v>
      </c>
      <c r="V3561" t="str">
        <f t="shared" si="335"/>
        <v>July</v>
      </c>
    </row>
    <row r="3562" spans="1:22" ht="75" x14ac:dyDescent="0.2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8000</v>
      </c>
      <c r="O3562">
        <f t="shared" si="330"/>
        <v>108.44</v>
      </c>
      <c r="P3562">
        <f t="shared" si="331"/>
        <v>46.89</v>
      </c>
      <c r="Q3562" t="s">
        <v>8317</v>
      </c>
      <c r="R3562" t="s">
        <v>8318</v>
      </c>
      <c r="S3562" s="11">
        <f t="shared" si="332"/>
        <v>42115.889652777783</v>
      </c>
      <c r="T3562" s="11">
        <f t="shared" si="333"/>
        <v>42151.114583333328</v>
      </c>
      <c r="U3562" t="str">
        <f t="shared" si="334"/>
        <v>2015</v>
      </c>
      <c r="V3562" t="str">
        <f t="shared" si="335"/>
        <v>April</v>
      </c>
    </row>
    <row r="3563" spans="1:22" ht="120" x14ac:dyDescent="0.2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8000</v>
      </c>
      <c r="O3563">
        <f t="shared" si="330"/>
        <v>102.4</v>
      </c>
      <c r="P3563">
        <f t="shared" si="331"/>
        <v>47.41</v>
      </c>
      <c r="Q3563" t="s">
        <v>8317</v>
      </c>
      <c r="R3563" t="s">
        <v>8318</v>
      </c>
      <c r="S3563" s="11">
        <f t="shared" si="332"/>
        <v>42203.680300925931</v>
      </c>
      <c r="T3563" s="11">
        <f t="shared" si="333"/>
        <v>42221.774999999994</v>
      </c>
      <c r="U3563" t="str">
        <f t="shared" si="334"/>
        <v>2015</v>
      </c>
      <c r="V3563" t="str">
        <f t="shared" si="335"/>
        <v>July</v>
      </c>
    </row>
    <row r="3564" spans="1:22" ht="75" x14ac:dyDescent="0.2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8000</v>
      </c>
      <c r="O3564">
        <f t="shared" si="330"/>
        <v>148.88999999999999</v>
      </c>
      <c r="P3564">
        <f t="shared" si="331"/>
        <v>15.13</v>
      </c>
      <c r="Q3564" t="s">
        <v>8317</v>
      </c>
      <c r="R3564" t="s">
        <v>8318</v>
      </c>
      <c r="S3564" s="11">
        <f t="shared" si="332"/>
        <v>42433.761886574073</v>
      </c>
      <c r="T3564" s="11">
        <f t="shared" si="333"/>
        <v>42442.916666666672</v>
      </c>
      <c r="U3564" t="str">
        <f t="shared" si="334"/>
        <v>2016</v>
      </c>
      <c r="V3564" t="str">
        <f t="shared" si="335"/>
        <v>March</v>
      </c>
    </row>
    <row r="3565" spans="1:22" ht="75" x14ac:dyDescent="0.2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8000</v>
      </c>
      <c r="O3565">
        <f t="shared" si="330"/>
        <v>105.49</v>
      </c>
      <c r="P3565">
        <f t="shared" si="331"/>
        <v>21.1</v>
      </c>
      <c r="Q3565" t="s">
        <v>8317</v>
      </c>
      <c r="R3565" t="s">
        <v>8318</v>
      </c>
      <c r="S3565" s="11">
        <f t="shared" si="332"/>
        <v>42555.671944444446</v>
      </c>
      <c r="T3565" s="11">
        <f t="shared" si="333"/>
        <v>42583.791666666672</v>
      </c>
      <c r="U3565" t="str">
        <f t="shared" si="334"/>
        <v>2016</v>
      </c>
      <c r="V3565" t="str">
        <f t="shared" si="335"/>
        <v>July</v>
      </c>
    </row>
    <row r="3566" spans="1:22" ht="45" x14ac:dyDescent="0.2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8000</v>
      </c>
      <c r="O3566">
        <f t="shared" si="330"/>
        <v>100.5</v>
      </c>
      <c r="P3566">
        <f t="shared" si="331"/>
        <v>59.12</v>
      </c>
      <c r="Q3566" t="s">
        <v>8317</v>
      </c>
      <c r="R3566" t="s">
        <v>8318</v>
      </c>
      <c r="S3566" s="11">
        <f t="shared" si="332"/>
        <v>42236.623252314821</v>
      </c>
      <c r="T3566" s="11">
        <f t="shared" si="333"/>
        <v>42282.666666666672</v>
      </c>
      <c r="U3566" t="str">
        <f t="shared" si="334"/>
        <v>2015</v>
      </c>
      <c r="V3566" t="str">
        <f t="shared" si="335"/>
        <v>August</v>
      </c>
    </row>
    <row r="3567" spans="1:22" ht="75" x14ac:dyDescent="0.2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8000</v>
      </c>
      <c r="O3567">
        <f t="shared" si="330"/>
        <v>130.56</v>
      </c>
      <c r="P3567">
        <f t="shared" si="331"/>
        <v>97.92</v>
      </c>
      <c r="Q3567" t="s">
        <v>8317</v>
      </c>
      <c r="R3567" t="s">
        <v>8318</v>
      </c>
      <c r="S3567" s="11">
        <f t="shared" si="332"/>
        <v>41974.743148148147</v>
      </c>
      <c r="T3567" s="11">
        <f t="shared" si="333"/>
        <v>42004.743148148147</v>
      </c>
      <c r="U3567" t="str">
        <f t="shared" si="334"/>
        <v>2014</v>
      </c>
      <c r="V3567" t="str">
        <f t="shared" si="335"/>
        <v>December</v>
      </c>
    </row>
    <row r="3568" spans="1:22" ht="75" x14ac:dyDescent="0.2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8000</v>
      </c>
      <c r="O3568">
        <f t="shared" si="330"/>
        <v>104.75</v>
      </c>
      <c r="P3568">
        <f t="shared" si="331"/>
        <v>55.13</v>
      </c>
      <c r="Q3568" t="s">
        <v>8317</v>
      </c>
      <c r="R3568" t="s">
        <v>8318</v>
      </c>
      <c r="S3568" s="11">
        <f t="shared" si="332"/>
        <v>41997.507905092592</v>
      </c>
      <c r="T3568" s="11">
        <f t="shared" si="333"/>
        <v>42027.507905092592</v>
      </c>
      <c r="U3568" t="str">
        <f t="shared" si="334"/>
        <v>2014</v>
      </c>
      <c r="V3568" t="str">
        <f t="shared" si="335"/>
        <v>December</v>
      </c>
    </row>
    <row r="3569" spans="1:22" ht="60" x14ac:dyDescent="0.2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8000</v>
      </c>
      <c r="O3569">
        <f t="shared" si="330"/>
        <v>108.8</v>
      </c>
      <c r="P3569">
        <f t="shared" si="331"/>
        <v>26.54</v>
      </c>
      <c r="Q3569" t="s">
        <v>8317</v>
      </c>
      <c r="R3569" t="s">
        <v>8318</v>
      </c>
      <c r="S3569" s="11">
        <f t="shared" si="332"/>
        <v>42135.810694444444</v>
      </c>
      <c r="T3569" s="11">
        <f t="shared" si="333"/>
        <v>42165.810694444444</v>
      </c>
      <c r="U3569" t="str">
        <f t="shared" si="334"/>
        <v>2015</v>
      </c>
      <c r="V3569" t="str">
        <f t="shared" si="335"/>
        <v>May</v>
      </c>
    </row>
    <row r="3570" spans="1:22" ht="75" x14ac:dyDescent="0.2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8000</v>
      </c>
      <c r="O3570">
        <f t="shared" si="330"/>
        <v>111</v>
      </c>
      <c r="P3570">
        <f t="shared" si="331"/>
        <v>58.42</v>
      </c>
      <c r="Q3570" t="s">
        <v>8317</v>
      </c>
      <c r="R3570" t="s">
        <v>8318</v>
      </c>
      <c r="S3570" s="11">
        <f t="shared" si="332"/>
        <v>41869.740671296298</v>
      </c>
      <c r="T3570" s="11">
        <f t="shared" si="333"/>
        <v>41899.740671296298</v>
      </c>
      <c r="U3570" t="str">
        <f t="shared" si="334"/>
        <v>2014</v>
      </c>
      <c r="V3570" t="str">
        <f t="shared" si="335"/>
        <v>August</v>
      </c>
    </row>
    <row r="3571" spans="1:22" ht="75" x14ac:dyDescent="0.2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8000</v>
      </c>
      <c r="O3571">
        <f t="shared" si="330"/>
        <v>100.48</v>
      </c>
      <c r="P3571">
        <f t="shared" si="331"/>
        <v>122.54</v>
      </c>
      <c r="Q3571" t="s">
        <v>8317</v>
      </c>
      <c r="R3571" t="s">
        <v>8318</v>
      </c>
      <c r="S3571" s="11">
        <f t="shared" si="332"/>
        <v>41982.688611111109</v>
      </c>
      <c r="T3571" s="11">
        <f t="shared" si="333"/>
        <v>42012.688611111109</v>
      </c>
      <c r="U3571" t="str">
        <f t="shared" si="334"/>
        <v>2014</v>
      </c>
      <c r="V3571" t="str">
        <f t="shared" si="335"/>
        <v>December</v>
      </c>
    </row>
    <row r="3572" spans="1:22" ht="60" x14ac:dyDescent="0.2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8000</v>
      </c>
      <c r="O3572">
        <f t="shared" si="330"/>
        <v>114.35</v>
      </c>
      <c r="P3572">
        <f t="shared" si="331"/>
        <v>87.96</v>
      </c>
      <c r="Q3572" t="s">
        <v>8317</v>
      </c>
      <c r="R3572" t="s">
        <v>8318</v>
      </c>
      <c r="S3572" s="11">
        <f t="shared" si="332"/>
        <v>41976.331979166673</v>
      </c>
      <c r="T3572" s="11">
        <f t="shared" si="333"/>
        <v>42004.291666666672</v>
      </c>
      <c r="U3572" t="str">
        <f t="shared" si="334"/>
        <v>2014</v>
      </c>
      <c r="V3572" t="str">
        <f t="shared" si="335"/>
        <v>December</v>
      </c>
    </row>
    <row r="3573" spans="1:22" ht="60" x14ac:dyDescent="0.2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8000</v>
      </c>
      <c r="O3573">
        <f t="shared" si="330"/>
        <v>122.07</v>
      </c>
      <c r="P3573">
        <f t="shared" si="331"/>
        <v>73.239999999999995</v>
      </c>
      <c r="Q3573" t="s">
        <v>8317</v>
      </c>
      <c r="R3573" t="s">
        <v>8318</v>
      </c>
      <c r="S3573" s="11">
        <f t="shared" si="332"/>
        <v>41912.858946759261</v>
      </c>
      <c r="T3573" s="11">
        <f t="shared" si="333"/>
        <v>41942.858946759261</v>
      </c>
      <c r="U3573" t="str">
        <f t="shared" si="334"/>
        <v>2014</v>
      </c>
      <c r="V3573" t="str">
        <f t="shared" si="335"/>
        <v>September</v>
      </c>
    </row>
    <row r="3574" spans="1:22" ht="45" x14ac:dyDescent="0.2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8000</v>
      </c>
      <c r="O3574">
        <f t="shared" si="330"/>
        <v>100</v>
      </c>
      <c r="P3574">
        <f t="shared" si="331"/>
        <v>55.56</v>
      </c>
      <c r="Q3574" t="s">
        <v>8317</v>
      </c>
      <c r="R3574" t="s">
        <v>8318</v>
      </c>
      <c r="S3574" s="11">
        <f t="shared" si="332"/>
        <v>42146.570393518516</v>
      </c>
      <c r="T3574" s="11">
        <f t="shared" si="333"/>
        <v>42176.570393518516</v>
      </c>
      <c r="U3574" t="str">
        <f t="shared" si="334"/>
        <v>2015</v>
      </c>
      <c r="V3574" t="str">
        <f t="shared" si="335"/>
        <v>May</v>
      </c>
    </row>
    <row r="3575" spans="1:22" ht="60" x14ac:dyDescent="0.2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8000</v>
      </c>
      <c r="O3575">
        <f t="shared" si="330"/>
        <v>102.8</v>
      </c>
      <c r="P3575">
        <f t="shared" si="331"/>
        <v>39.54</v>
      </c>
      <c r="Q3575" t="s">
        <v>8317</v>
      </c>
      <c r="R3575" t="s">
        <v>8318</v>
      </c>
      <c r="S3575" s="11">
        <f t="shared" si="332"/>
        <v>41921.375532407408</v>
      </c>
      <c r="T3575" s="11">
        <f t="shared" si="333"/>
        <v>41951.417199074072</v>
      </c>
      <c r="U3575" t="str">
        <f t="shared" si="334"/>
        <v>2014</v>
      </c>
      <c r="V3575" t="str">
        <f t="shared" si="335"/>
        <v>October</v>
      </c>
    </row>
    <row r="3576" spans="1:22" ht="75" x14ac:dyDescent="0.2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8000</v>
      </c>
      <c r="O3576">
        <f t="shared" si="330"/>
        <v>106.12</v>
      </c>
      <c r="P3576">
        <f t="shared" si="331"/>
        <v>136.78</v>
      </c>
      <c r="Q3576" t="s">
        <v>8317</v>
      </c>
      <c r="R3576" t="s">
        <v>8318</v>
      </c>
      <c r="S3576" s="11">
        <f t="shared" si="332"/>
        <v>41926.942685185182</v>
      </c>
      <c r="T3576" s="11">
        <f t="shared" si="333"/>
        <v>41956.984351851846</v>
      </c>
      <c r="U3576" t="str">
        <f t="shared" si="334"/>
        <v>2014</v>
      </c>
      <c r="V3576" t="str">
        <f t="shared" si="335"/>
        <v>October</v>
      </c>
    </row>
    <row r="3577" spans="1:22" ht="75" x14ac:dyDescent="0.2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8000</v>
      </c>
      <c r="O3577">
        <f t="shared" si="330"/>
        <v>101.33</v>
      </c>
      <c r="P3577">
        <f t="shared" si="331"/>
        <v>99.34</v>
      </c>
      <c r="Q3577" t="s">
        <v>8317</v>
      </c>
      <c r="R3577" t="s">
        <v>8318</v>
      </c>
      <c r="S3577" s="11">
        <f t="shared" si="332"/>
        <v>42561.783877314811</v>
      </c>
      <c r="T3577" s="11">
        <f t="shared" si="333"/>
        <v>42593.165972222225</v>
      </c>
      <c r="U3577" t="str">
        <f t="shared" si="334"/>
        <v>2016</v>
      </c>
      <c r="V3577" t="str">
        <f t="shared" si="335"/>
        <v>July</v>
      </c>
    </row>
    <row r="3578" spans="1:22" ht="60" x14ac:dyDescent="0.2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8000</v>
      </c>
      <c r="O3578">
        <f t="shared" si="330"/>
        <v>100</v>
      </c>
      <c r="P3578">
        <f t="shared" si="331"/>
        <v>20</v>
      </c>
      <c r="Q3578" t="s">
        <v>8317</v>
      </c>
      <c r="R3578" t="s">
        <v>8318</v>
      </c>
      <c r="S3578" s="11">
        <f t="shared" si="332"/>
        <v>42649.54923611111</v>
      </c>
      <c r="T3578" s="11">
        <f t="shared" si="333"/>
        <v>42709.590902777782</v>
      </c>
      <c r="U3578" t="str">
        <f t="shared" si="334"/>
        <v>2016</v>
      </c>
      <c r="V3578" t="str">
        <f t="shared" si="335"/>
        <v>October</v>
      </c>
    </row>
    <row r="3579" spans="1:22" ht="75" x14ac:dyDescent="0.2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8000</v>
      </c>
      <c r="O3579">
        <f t="shared" si="330"/>
        <v>130</v>
      </c>
      <c r="P3579">
        <f t="shared" si="331"/>
        <v>28.89</v>
      </c>
      <c r="Q3579" t="s">
        <v>8317</v>
      </c>
      <c r="R3579" t="s">
        <v>8318</v>
      </c>
      <c r="S3579" s="11">
        <f t="shared" si="332"/>
        <v>42093.786840277782</v>
      </c>
      <c r="T3579" s="11">
        <f t="shared" si="333"/>
        <v>42120.26944444445</v>
      </c>
      <c r="U3579" t="str">
        <f t="shared" si="334"/>
        <v>2015</v>
      </c>
      <c r="V3579" t="str">
        <f t="shared" si="335"/>
        <v>March</v>
      </c>
    </row>
    <row r="3580" spans="1:22" ht="60" x14ac:dyDescent="0.2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8000</v>
      </c>
      <c r="O3580">
        <f t="shared" si="330"/>
        <v>100.01</v>
      </c>
      <c r="P3580">
        <f t="shared" si="331"/>
        <v>40.549999999999997</v>
      </c>
      <c r="Q3580" t="s">
        <v>8317</v>
      </c>
      <c r="R3580" t="s">
        <v>8318</v>
      </c>
      <c r="S3580" s="11">
        <f t="shared" si="332"/>
        <v>42460.733530092592</v>
      </c>
      <c r="T3580" s="11">
        <f t="shared" si="333"/>
        <v>42490.733530092592</v>
      </c>
      <c r="U3580" t="str">
        <f t="shared" si="334"/>
        <v>2016</v>
      </c>
      <c r="V3580" t="str">
        <f t="shared" si="335"/>
        <v>March</v>
      </c>
    </row>
    <row r="3581" spans="1:22" ht="75" x14ac:dyDescent="0.2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8000</v>
      </c>
      <c r="O3581">
        <f t="shared" si="330"/>
        <v>100</v>
      </c>
      <c r="P3581">
        <f t="shared" si="331"/>
        <v>35.71</v>
      </c>
      <c r="Q3581" t="s">
        <v>8317</v>
      </c>
      <c r="R3581" t="s">
        <v>8318</v>
      </c>
      <c r="S3581" s="11">
        <f t="shared" si="332"/>
        <v>42430.762222222227</v>
      </c>
      <c r="T3581" s="11">
        <f t="shared" si="333"/>
        <v>42460.720555555556</v>
      </c>
      <c r="U3581" t="str">
        <f t="shared" si="334"/>
        <v>2016</v>
      </c>
      <c r="V3581" t="str">
        <f t="shared" si="335"/>
        <v>March</v>
      </c>
    </row>
    <row r="3582" spans="1:22" ht="60" x14ac:dyDescent="0.2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8000</v>
      </c>
      <c r="O3582">
        <f t="shared" si="330"/>
        <v>113.89</v>
      </c>
      <c r="P3582">
        <f t="shared" si="331"/>
        <v>37.96</v>
      </c>
      <c r="Q3582" t="s">
        <v>8317</v>
      </c>
      <c r="R3582" t="s">
        <v>8318</v>
      </c>
      <c r="S3582" s="11">
        <f t="shared" si="332"/>
        <v>42026.176180555558</v>
      </c>
      <c r="T3582" s="11">
        <f t="shared" si="333"/>
        <v>42064.207638888889</v>
      </c>
      <c r="U3582" t="str">
        <f t="shared" si="334"/>
        <v>2015</v>
      </c>
      <c r="V3582" t="str">
        <f t="shared" si="335"/>
        <v>January</v>
      </c>
    </row>
    <row r="3583" spans="1:22" ht="75" x14ac:dyDescent="0.2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8000</v>
      </c>
      <c r="O3583">
        <f t="shared" si="330"/>
        <v>100</v>
      </c>
      <c r="P3583">
        <f t="shared" si="331"/>
        <v>33.33</v>
      </c>
      <c r="Q3583" t="s">
        <v>8317</v>
      </c>
      <c r="R3583" t="s">
        <v>8318</v>
      </c>
      <c r="S3583" s="11">
        <f t="shared" si="332"/>
        <v>41836.471180555556</v>
      </c>
      <c r="T3583" s="11">
        <f t="shared" si="333"/>
        <v>41850.471180555556</v>
      </c>
      <c r="U3583" t="str">
        <f t="shared" si="334"/>
        <v>2014</v>
      </c>
      <c r="V3583" t="str">
        <f t="shared" si="335"/>
        <v>July</v>
      </c>
    </row>
    <row r="3584" spans="1:22" ht="60" x14ac:dyDescent="0.2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8000</v>
      </c>
      <c r="O3584">
        <f t="shared" si="330"/>
        <v>287</v>
      </c>
      <c r="P3584">
        <f t="shared" si="331"/>
        <v>58.57</v>
      </c>
      <c r="Q3584" t="s">
        <v>8317</v>
      </c>
      <c r="R3584" t="s">
        <v>8318</v>
      </c>
      <c r="S3584" s="11">
        <f t="shared" si="332"/>
        <v>42451.095856481479</v>
      </c>
      <c r="T3584" s="11">
        <f t="shared" si="333"/>
        <v>42465.095856481479</v>
      </c>
      <c r="U3584" t="str">
        <f t="shared" si="334"/>
        <v>2016</v>
      </c>
      <c r="V3584" t="str">
        <f t="shared" si="335"/>
        <v>March</v>
      </c>
    </row>
    <row r="3585" spans="1:22" ht="75" x14ac:dyDescent="0.2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8000</v>
      </c>
      <c r="O3585">
        <f t="shared" si="330"/>
        <v>108.5</v>
      </c>
      <c r="P3585">
        <f t="shared" si="331"/>
        <v>135.63</v>
      </c>
      <c r="Q3585" t="s">
        <v>8317</v>
      </c>
      <c r="R3585" t="s">
        <v>8318</v>
      </c>
      <c r="S3585" s="11">
        <f t="shared" si="332"/>
        <v>42418.425983796296</v>
      </c>
      <c r="T3585" s="11">
        <f t="shared" si="333"/>
        <v>42478.384317129632</v>
      </c>
      <c r="U3585" t="str">
        <f t="shared" si="334"/>
        <v>2016</v>
      </c>
      <c r="V3585" t="str">
        <f t="shared" si="335"/>
        <v>February</v>
      </c>
    </row>
    <row r="3586" spans="1:22" ht="90" x14ac:dyDescent="0.2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8000</v>
      </c>
      <c r="O3586">
        <f t="shared" si="330"/>
        <v>115.5</v>
      </c>
      <c r="P3586">
        <f t="shared" si="331"/>
        <v>30.94</v>
      </c>
      <c r="Q3586" t="s">
        <v>8317</v>
      </c>
      <c r="R3586" t="s">
        <v>8318</v>
      </c>
      <c r="S3586" s="11">
        <f t="shared" si="332"/>
        <v>42168.316481481481</v>
      </c>
      <c r="T3586" s="11">
        <f t="shared" si="333"/>
        <v>42198.316481481481</v>
      </c>
      <c r="U3586" t="str">
        <f t="shared" si="334"/>
        <v>2015</v>
      </c>
      <c r="V3586" t="str">
        <f t="shared" si="335"/>
        <v>June</v>
      </c>
    </row>
    <row r="3587" spans="1:22" ht="60" x14ac:dyDescent="0.2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8000</v>
      </c>
      <c r="O3587">
        <f t="shared" ref="O3587:O3650" si="336">ROUND((E3587/D3587)*100,2)</f>
        <v>119.12</v>
      </c>
      <c r="P3587">
        <f t="shared" ref="P3587:P3650" si="337">IF(L3587&gt;0,ROUND(E3587/L3587,2),0)</f>
        <v>176.09</v>
      </c>
      <c r="Q3587" t="s">
        <v>8317</v>
      </c>
      <c r="R3587" t="s">
        <v>8318</v>
      </c>
      <c r="S3587" s="11">
        <f t="shared" ref="S3587:S3650" si="338">(((J3587/60)/60)/24)+DATE(1970,1,1)</f>
        <v>41964.716319444444</v>
      </c>
      <c r="T3587" s="11">
        <f t="shared" ref="T3587:T3650" si="339">(((I3587/60)/60)/24)+DATE(1970,1,1)</f>
        <v>41994.716319444444</v>
      </c>
      <c r="U3587" t="str">
        <f t="shared" ref="U3587:U3650" si="340">TEXT(S3587,"yyyy")</f>
        <v>2014</v>
      </c>
      <c r="V3587" t="str">
        <f t="shared" ref="V3587:V3650" si="341">TEXT(S3587,"mmmm")</f>
        <v>November</v>
      </c>
    </row>
    <row r="3588" spans="1:22" ht="60" x14ac:dyDescent="0.2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8000</v>
      </c>
      <c r="O3588">
        <f t="shared" si="336"/>
        <v>109.43</v>
      </c>
      <c r="P3588">
        <f t="shared" si="337"/>
        <v>151.97999999999999</v>
      </c>
      <c r="Q3588" t="s">
        <v>8317</v>
      </c>
      <c r="R3588" t="s">
        <v>8318</v>
      </c>
      <c r="S3588" s="11">
        <f t="shared" si="338"/>
        <v>42576.697569444441</v>
      </c>
      <c r="T3588" s="11">
        <f t="shared" si="339"/>
        <v>42636.697569444441</v>
      </c>
      <c r="U3588" t="str">
        <f t="shared" si="340"/>
        <v>2016</v>
      </c>
      <c r="V3588" t="str">
        <f t="shared" si="341"/>
        <v>July</v>
      </c>
    </row>
    <row r="3589" spans="1:22" ht="60" x14ac:dyDescent="0.2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8000</v>
      </c>
      <c r="O3589">
        <f t="shared" si="336"/>
        <v>126.6</v>
      </c>
      <c r="P3589">
        <f t="shared" si="337"/>
        <v>22.61</v>
      </c>
      <c r="Q3589" t="s">
        <v>8317</v>
      </c>
      <c r="R3589" t="s">
        <v>8318</v>
      </c>
      <c r="S3589" s="11">
        <f t="shared" si="338"/>
        <v>42503.539976851855</v>
      </c>
      <c r="T3589" s="11">
        <f t="shared" si="339"/>
        <v>42548.791666666672</v>
      </c>
      <c r="U3589" t="str">
        <f t="shared" si="340"/>
        <v>2016</v>
      </c>
      <c r="V3589" t="str">
        <f t="shared" si="341"/>
        <v>May</v>
      </c>
    </row>
    <row r="3590" spans="1:22" ht="60" x14ac:dyDescent="0.2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8000</v>
      </c>
      <c r="O3590">
        <f t="shared" si="336"/>
        <v>100.5</v>
      </c>
      <c r="P3590">
        <f t="shared" si="337"/>
        <v>18.27</v>
      </c>
      <c r="Q3590" t="s">
        <v>8317</v>
      </c>
      <c r="R3590" t="s">
        <v>8318</v>
      </c>
      <c r="S3590" s="11">
        <f t="shared" si="338"/>
        <v>42101.828819444447</v>
      </c>
      <c r="T3590" s="11">
        <f t="shared" si="339"/>
        <v>42123.958333333328</v>
      </c>
      <c r="U3590" t="str">
        <f t="shared" si="340"/>
        <v>2015</v>
      </c>
      <c r="V3590" t="str">
        <f t="shared" si="341"/>
        <v>April</v>
      </c>
    </row>
    <row r="3591" spans="1:22" ht="60" x14ac:dyDescent="0.2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8000</v>
      </c>
      <c r="O3591">
        <f t="shared" si="336"/>
        <v>127.5</v>
      </c>
      <c r="P3591">
        <f t="shared" si="337"/>
        <v>82.26</v>
      </c>
      <c r="Q3591" t="s">
        <v>8317</v>
      </c>
      <c r="R3591" t="s">
        <v>8318</v>
      </c>
      <c r="S3591" s="11">
        <f t="shared" si="338"/>
        <v>42125.647534722222</v>
      </c>
      <c r="T3591" s="11">
        <f t="shared" si="339"/>
        <v>42150.647534722222</v>
      </c>
      <c r="U3591" t="str">
        <f t="shared" si="340"/>
        <v>2015</v>
      </c>
      <c r="V3591" t="str">
        <f t="shared" si="341"/>
        <v>May</v>
      </c>
    </row>
    <row r="3592" spans="1:22" ht="75" x14ac:dyDescent="0.2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8000</v>
      </c>
      <c r="O3592">
        <f t="shared" si="336"/>
        <v>100.06</v>
      </c>
      <c r="P3592">
        <f t="shared" si="337"/>
        <v>68.53</v>
      </c>
      <c r="Q3592" t="s">
        <v>8317</v>
      </c>
      <c r="R3592" t="s">
        <v>8318</v>
      </c>
      <c r="S3592" s="11">
        <f t="shared" si="338"/>
        <v>41902.333726851852</v>
      </c>
      <c r="T3592" s="11">
        <f t="shared" si="339"/>
        <v>41932.333726851852</v>
      </c>
      <c r="U3592" t="str">
        <f t="shared" si="340"/>
        <v>2014</v>
      </c>
      <c r="V3592" t="str">
        <f t="shared" si="341"/>
        <v>September</v>
      </c>
    </row>
    <row r="3593" spans="1:22" ht="90" x14ac:dyDescent="0.2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8000</v>
      </c>
      <c r="O3593">
        <f t="shared" si="336"/>
        <v>175</v>
      </c>
      <c r="P3593">
        <f t="shared" si="337"/>
        <v>68.06</v>
      </c>
      <c r="Q3593" t="s">
        <v>8317</v>
      </c>
      <c r="R3593" t="s">
        <v>8318</v>
      </c>
      <c r="S3593" s="11">
        <f t="shared" si="338"/>
        <v>42003.948425925926</v>
      </c>
      <c r="T3593" s="11">
        <f t="shared" si="339"/>
        <v>42028.207638888889</v>
      </c>
      <c r="U3593" t="str">
        <f t="shared" si="340"/>
        <v>2014</v>
      </c>
      <c r="V3593" t="str">
        <f t="shared" si="341"/>
        <v>December</v>
      </c>
    </row>
    <row r="3594" spans="1:22" ht="60" x14ac:dyDescent="0.2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8000</v>
      </c>
      <c r="O3594">
        <f t="shared" si="336"/>
        <v>127.25</v>
      </c>
      <c r="P3594">
        <f t="shared" si="337"/>
        <v>72.709999999999994</v>
      </c>
      <c r="Q3594" t="s">
        <v>8317</v>
      </c>
      <c r="R3594" t="s">
        <v>8318</v>
      </c>
      <c r="S3594" s="11">
        <f t="shared" si="338"/>
        <v>41988.829942129625</v>
      </c>
      <c r="T3594" s="11">
        <f t="shared" si="339"/>
        <v>42046.207638888889</v>
      </c>
      <c r="U3594" t="str">
        <f t="shared" si="340"/>
        <v>2014</v>
      </c>
      <c r="V3594" t="str">
        <f t="shared" si="341"/>
        <v>December</v>
      </c>
    </row>
    <row r="3595" spans="1:22" ht="60" x14ac:dyDescent="0.2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8000</v>
      </c>
      <c r="O3595">
        <f t="shared" si="336"/>
        <v>110.63</v>
      </c>
      <c r="P3595">
        <f t="shared" si="337"/>
        <v>77.19</v>
      </c>
      <c r="Q3595" t="s">
        <v>8317</v>
      </c>
      <c r="R3595" t="s">
        <v>8318</v>
      </c>
      <c r="S3595" s="11">
        <f t="shared" si="338"/>
        <v>41974.898599537039</v>
      </c>
      <c r="T3595" s="11">
        <f t="shared" si="339"/>
        <v>42009.851388888885</v>
      </c>
      <c r="U3595" t="str">
        <f t="shared" si="340"/>
        <v>2014</v>
      </c>
      <c r="V3595" t="str">
        <f t="shared" si="341"/>
        <v>December</v>
      </c>
    </row>
    <row r="3596" spans="1:22" ht="75" x14ac:dyDescent="0.2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8000</v>
      </c>
      <c r="O3596">
        <f t="shared" si="336"/>
        <v>125.94</v>
      </c>
      <c r="P3596">
        <f t="shared" si="337"/>
        <v>55.97</v>
      </c>
      <c r="Q3596" t="s">
        <v>8317</v>
      </c>
      <c r="R3596" t="s">
        <v>8318</v>
      </c>
      <c r="S3596" s="11">
        <f t="shared" si="338"/>
        <v>42592.066921296297</v>
      </c>
      <c r="T3596" s="11">
        <f t="shared" si="339"/>
        <v>42617.066921296297</v>
      </c>
      <c r="U3596" t="str">
        <f t="shared" si="340"/>
        <v>2016</v>
      </c>
      <c r="V3596" t="str">
        <f t="shared" si="341"/>
        <v>August</v>
      </c>
    </row>
    <row r="3597" spans="1:22" ht="45" x14ac:dyDescent="0.2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8000</v>
      </c>
      <c r="O3597">
        <f t="shared" si="336"/>
        <v>118.5</v>
      </c>
      <c r="P3597">
        <f t="shared" si="337"/>
        <v>49.69</v>
      </c>
      <c r="Q3597" t="s">
        <v>8317</v>
      </c>
      <c r="R3597" t="s">
        <v>8318</v>
      </c>
      <c r="S3597" s="11">
        <f t="shared" si="338"/>
        <v>42050.008368055554</v>
      </c>
      <c r="T3597" s="11">
        <f t="shared" si="339"/>
        <v>42076.290972222225</v>
      </c>
      <c r="U3597" t="str">
        <f t="shared" si="340"/>
        <v>2015</v>
      </c>
      <c r="V3597" t="str">
        <f t="shared" si="341"/>
        <v>February</v>
      </c>
    </row>
    <row r="3598" spans="1:22" ht="60" x14ac:dyDescent="0.2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8000</v>
      </c>
      <c r="O3598">
        <f t="shared" si="336"/>
        <v>107.73</v>
      </c>
      <c r="P3598">
        <f t="shared" si="337"/>
        <v>79</v>
      </c>
      <c r="Q3598" t="s">
        <v>8317</v>
      </c>
      <c r="R3598" t="s">
        <v>8318</v>
      </c>
      <c r="S3598" s="11">
        <f t="shared" si="338"/>
        <v>41856.715069444443</v>
      </c>
      <c r="T3598" s="11">
        <f t="shared" si="339"/>
        <v>41877.715069444443</v>
      </c>
      <c r="U3598" t="str">
        <f t="shared" si="340"/>
        <v>2014</v>
      </c>
      <c r="V3598" t="str">
        <f t="shared" si="341"/>
        <v>August</v>
      </c>
    </row>
    <row r="3599" spans="1:22" ht="75" x14ac:dyDescent="0.2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8000</v>
      </c>
      <c r="O3599">
        <f t="shared" si="336"/>
        <v>102.6</v>
      </c>
      <c r="P3599">
        <f t="shared" si="337"/>
        <v>77.73</v>
      </c>
      <c r="Q3599" t="s">
        <v>8317</v>
      </c>
      <c r="R3599" t="s">
        <v>8318</v>
      </c>
      <c r="S3599" s="11">
        <f t="shared" si="338"/>
        <v>42417.585532407407</v>
      </c>
      <c r="T3599" s="11">
        <f t="shared" si="339"/>
        <v>42432.249305555553</v>
      </c>
      <c r="U3599" t="str">
        <f t="shared" si="340"/>
        <v>2016</v>
      </c>
      <c r="V3599" t="str">
        <f t="shared" si="341"/>
        <v>February</v>
      </c>
    </row>
    <row r="3600" spans="1:22" ht="60" x14ac:dyDescent="0.2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8000</v>
      </c>
      <c r="O3600">
        <f t="shared" si="336"/>
        <v>110.1</v>
      </c>
      <c r="P3600">
        <f t="shared" si="337"/>
        <v>40.78</v>
      </c>
      <c r="Q3600" t="s">
        <v>8317</v>
      </c>
      <c r="R3600" t="s">
        <v>8318</v>
      </c>
      <c r="S3600" s="11">
        <f t="shared" si="338"/>
        <v>41866.79886574074</v>
      </c>
      <c r="T3600" s="11">
        <f t="shared" si="339"/>
        <v>41885.207638888889</v>
      </c>
      <c r="U3600" t="str">
        <f t="shared" si="340"/>
        <v>2014</v>
      </c>
      <c r="V3600" t="str">
        <f t="shared" si="341"/>
        <v>August</v>
      </c>
    </row>
    <row r="3601" spans="1:22" ht="75" x14ac:dyDescent="0.2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8000</v>
      </c>
      <c r="O3601">
        <f t="shared" si="336"/>
        <v>202</v>
      </c>
      <c r="P3601">
        <f t="shared" si="337"/>
        <v>59.41</v>
      </c>
      <c r="Q3601" t="s">
        <v>8317</v>
      </c>
      <c r="R3601" t="s">
        <v>8318</v>
      </c>
      <c r="S3601" s="11">
        <f t="shared" si="338"/>
        <v>42220.79487268519</v>
      </c>
      <c r="T3601" s="11">
        <f t="shared" si="339"/>
        <v>42246</v>
      </c>
      <c r="U3601" t="str">
        <f t="shared" si="340"/>
        <v>2015</v>
      </c>
      <c r="V3601" t="str">
        <f t="shared" si="341"/>
        <v>August</v>
      </c>
    </row>
    <row r="3602" spans="1:22" ht="45" x14ac:dyDescent="0.2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8000</v>
      </c>
      <c r="O3602">
        <f t="shared" si="336"/>
        <v>130</v>
      </c>
      <c r="P3602">
        <f t="shared" si="337"/>
        <v>3.25</v>
      </c>
      <c r="Q3602" t="s">
        <v>8317</v>
      </c>
      <c r="R3602" t="s">
        <v>8318</v>
      </c>
      <c r="S3602" s="11">
        <f t="shared" si="338"/>
        <v>42628.849120370374</v>
      </c>
      <c r="T3602" s="11">
        <f t="shared" si="339"/>
        <v>42656.849120370374</v>
      </c>
      <c r="U3602" t="str">
        <f t="shared" si="340"/>
        <v>2016</v>
      </c>
      <c r="V3602" t="str">
        <f t="shared" si="341"/>
        <v>September</v>
      </c>
    </row>
    <row r="3603" spans="1:22" ht="60" x14ac:dyDescent="0.2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8000</v>
      </c>
      <c r="O3603">
        <f t="shared" si="336"/>
        <v>104.35</v>
      </c>
      <c r="P3603">
        <f t="shared" si="337"/>
        <v>39.380000000000003</v>
      </c>
      <c r="Q3603" t="s">
        <v>8317</v>
      </c>
      <c r="R3603" t="s">
        <v>8318</v>
      </c>
      <c r="S3603" s="11">
        <f t="shared" si="338"/>
        <v>41990.99863425926</v>
      </c>
      <c r="T3603" s="11">
        <f t="shared" si="339"/>
        <v>42020.99863425926</v>
      </c>
      <c r="U3603" t="str">
        <f t="shared" si="340"/>
        <v>2014</v>
      </c>
      <c r="V3603" t="str">
        <f t="shared" si="341"/>
        <v>December</v>
      </c>
    </row>
    <row r="3604" spans="1:22" ht="75" x14ac:dyDescent="0.2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8000</v>
      </c>
      <c r="O3604">
        <f t="shared" si="336"/>
        <v>100.05</v>
      </c>
      <c r="P3604">
        <f t="shared" si="337"/>
        <v>81.67</v>
      </c>
      <c r="Q3604" t="s">
        <v>8317</v>
      </c>
      <c r="R3604" t="s">
        <v>8318</v>
      </c>
      <c r="S3604" s="11">
        <f t="shared" si="338"/>
        <v>42447.894432870366</v>
      </c>
      <c r="T3604" s="11">
        <f t="shared" si="339"/>
        <v>42507.894432870366</v>
      </c>
      <c r="U3604" t="str">
        <f t="shared" si="340"/>
        <v>2016</v>
      </c>
      <c r="V3604" t="str">
        <f t="shared" si="341"/>
        <v>March</v>
      </c>
    </row>
    <row r="3605" spans="1:22" ht="75" x14ac:dyDescent="0.2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8000</v>
      </c>
      <c r="O3605">
        <f t="shared" si="336"/>
        <v>170.67</v>
      </c>
      <c r="P3605">
        <f t="shared" si="337"/>
        <v>44.91</v>
      </c>
      <c r="Q3605" t="s">
        <v>8317</v>
      </c>
      <c r="R3605" t="s">
        <v>8318</v>
      </c>
      <c r="S3605" s="11">
        <f t="shared" si="338"/>
        <v>42283.864351851851</v>
      </c>
      <c r="T3605" s="11">
        <f t="shared" si="339"/>
        <v>42313.906018518523</v>
      </c>
      <c r="U3605" t="str">
        <f t="shared" si="340"/>
        <v>2015</v>
      </c>
      <c r="V3605" t="str">
        <f t="shared" si="341"/>
        <v>October</v>
      </c>
    </row>
    <row r="3606" spans="1:22" ht="75" x14ac:dyDescent="0.2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8000</v>
      </c>
      <c r="O3606">
        <f t="shared" si="336"/>
        <v>112.83</v>
      </c>
      <c r="P3606">
        <f t="shared" si="337"/>
        <v>49.06</v>
      </c>
      <c r="Q3606" t="s">
        <v>8317</v>
      </c>
      <c r="R3606" t="s">
        <v>8318</v>
      </c>
      <c r="S3606" s="11">
        <f t="shared" si="338"/>
        <v>42483.015694444446</v>
      </c>
      <c r="T3606" s="11">
        <f t="shared" si="339"/>
        <v>42489.290972222225</v>
      </c>
      <c r="U3606" t="str">
        <f t="shared" si="340"/>
        <v>2016</v>
      </c>
      <c r="V3606" t="str">
        <f t="shared" si="341"/>
        <v>April</v>
      </c>
    </row>
    <row r="3607" spans="1:22" ht="75" x14ac:dyDescent="0.2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8000</v>
      </c>
      <c r="O3607">
        <f t="shared" si="336"/>
        <v>184</v>
      </c>
      <c r="P3607">
        <f t="shared" si="337"/>
        <v>30.67</v>
      </c>
      <c r="Q3607" t="s">
        <v>8317</v>
      </c>
      <c r="R3607" t="s">
        <v>8318</v>
      </c>
      <c r="S3607" s="11">
        <f t="shared" si="338"/>
        <v>42383.793124999997</v>
      </c>
      <c r="T3607" s="11">
        <f t="shared" si="339"/>
        <v>42413.793124999997</v>
      </c>
      <c r="U3607" t="str">
        <f t="shared" si="340"/>
        <v>2016</v>
      </c>
      <c r="V3607" t="str">
        <f t="shared" si="341"/>
        <v>January</v>
      </c>
    </row>
    <row r="3608" spans="1:22" ht="75" x14ac:dyDescent="0.2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8000</v>
      </c>
      <c r="O3608">
        <f t="shared" si="336"/>
        <v>130.27000000000001</v>
      </c>
      <c r="P3608">
        <f t="shared" si="337"/>
        <v>61.06</v>
      </c>
      <c r="Q3608" t="s">
        <v>8317</v>
      </c>
      <c r="R3608" t="s">
        <v>8318</v>
      </c>
      <c r="S3608" s="11">
        <f t="shared" si="338"/>
        <v>42566.604826388888</v>
      </c>
      <c r="T3608" s="11">
        <f t="shared" si="339"/>
        <v>42596.604826388888</v>
      </c>
      <c r="U3608" t="str">
        <f t="shared" si="340"/>
        <v>2016</v>
      </c>
      <c r="V3608" t="str">
        <f t="shared" si="341"/>
        <v>July</v>
      </c>
    </row>
    <row r="3609" spans="1:22" ht="45" x14ac:dyDescent="0.2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8000</v>
      </c>
      <c r="O3609">
        <f t="shared" si="336"/>
        <v>105.45</v>
      </c>
      <c r="P3609">
        <f t="shared" si="337"/>
        <v>29</v>
      </c>
      <c r="Q3609" t="s">
        <v>8317</v>
      </c>
      <c r="R3609" t="s">
        <v>8318</v>
      </c>
      <c r="S3609" s="11">
        <f t="shared" si="338"/>
        <v>42338.963912037041</v>
      </c>
      <c r="T3609" s="11">
        <f t="shared" si="339"/>
        <v>42353</v>
      </c>
      <c r="U3609" t="str">
        <f t="shared" si="340"/>
        <v>2015</v>
      </c>
      <c r="V3609" t="str">
        <f t="shared" si="341"/>
        <v>November</v>
      </c>
    </row>
    <row r="3610" spans="1:22" ht="75" x14ac:dyDescent="0.2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8000</v>
      </c>
      <c r="O3610">
        <f t="shared" si="336"/>
        <v>100</v>
      </c>
      <c r="P3610">
        <f t="shared" si="337"/>
        <v>29.63</v>
      </c>
      <c r="Q3610" t="s">
        <v>8317</v>
      </c>
      <c r="R3610" t="s">
        <v>8318</v>
      </c>
      <c r="S3610" s="11">
        <f t="shared" si="338"/>
        <v>42506.709375000006</v>
      </c>
      <c r="T3610" s="11">
        <f t="shared" si="339"/>
        <v>42538.583333333328</v>
      </c>
      <c r="U3610" t="str">
        <f t="shared" si="340"/>
        <v>2016</v>
      </c>
      <c r="V3610" t="str">
        <f t="shared" si="341"/>
        <v>May</v>
      </c>
    </row>
    <row r="3611" spans="1:22" ht="75" x14ac:dyDescent="0.2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8000</v>
      </c>
      <c r="O3611">
        <f t="shared" si="336"/>
        <v>153.32</v>
      </c>
      <c r="P3611">
        <f t="shared" si="337"/>
        <v>143.1</v>
      </c>
      <c r="Q3611" t="s">
        <v>8317</v>
      </c>
      <c r="R3611" t="s">
        <v>8318</v>
      </c>
      <c r="S3611" s="11">
        <f t="shared" si="338"/>
        <v>42429.991724537031</v>
      </c>
      <c r="T3611" s="11">
        <f t="shared" si="339"/>
        <v>42459.950057870374</v>
      </c>
      <c r="U3611" t="str">
        <f t="shared" si="340"/>
        <v>2016</v>
      </c>
      <c r="V3611" t="str">
        <f t="shared" si="341"/>
        <v>February</v>
      </c>
    </row>
    <row r="3612" spans="1:22" ht="60" x14ac:dyDescent="0.2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8000</v>
      </c>
      <c r="O3612">
        <f t="shared" si="336"/>
        <v>162.30000000000001</v>
      </c>
      <c r="P3612">
        <f t="shared" si="337"/>
        <v>52.35</v>
      </c>
      <c r="Q3612" t="s">
        <v>8317</v>
      </c>
      <c r="R3612" t="s">
        <v>8318</v>
      </c>
      <c r="S3612" s="11">
        <f t="shared" si="338"/>
        <v>42203.432129629626</v>
      </c>
      <c r="T3612" s="11">
        <f t="shared" si="339"/>
        <v>42233.432129629626</v>
      </c>
      <c r="U3612" t="str">
        <f t="shared" si="340"/>
        <v>2015</v>
      </c>
      <c r="V3612" t="str">
        <f t="shared" si="341"/>
        <v>July</v>
      </c>
    </row>
    <row r="3613" spans="1:22" ht="75" x14ac:dyDescent="0.2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8000</v>
      </c>
      <c r="O3613">
        <f t="shared" si="336"/>
        <v>136</v>
      </c>
      <c r="P3613">
        <f t="shared" si="337"/>
        <v>66.67</v>
      </c>
      <c r="Q3613" t="s">
        <v>8317</v>
      </c>
      <c r="R3613" t="s">
        <v>8318</v>
      </c>
      <c r="S3613" s="11">
        <f t="shared" si="338"/>
        <v>42072.370381944449</v>
      </c>
      <c r="T3613" s="11">
        <f t="shared" si="339"/>
        <v>42102.370381944449</v>
      </c>
      <c r="U3613" t="str">
        <f t="shared" si="340"/>
        <v>2015</v>
      </c>
      <c r="V3613" t="str">
        <f t="shared" si="341"/>
        <v>March</v>
      </c>
    </row>
    <row r="3614" spans="1:22" ht="60" x14ac:dyDescent="0.2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8000</v>
      </c>
      <c r="O3614">
        <f t="shared" si="336"/>
        <v>144.4</v>
      </c>
      <c r="P3614">
        <f t="shared" si="337"/>
        <v>126.67</v>
      </c>
      <c r="Q3614" t="s">
        <v>8317</v>
      </c>
      <c r="R3614" t="s">
        <v>8318</v>
      </c>
      <c r="S3614" s="11">
        <f t="shared" si="338"/>
        <v>41789.726979166669</v>
      </c>
      <c r="T3614" s="11">
        <f t="shared" si="339"/>
        <v>41799.726979166669</v>
      </c>
      <c r="U3614" t="str">
        <f t="shared" si="340"/>
        <v>2014</v>
      </c>
      <c r="V3614" t="str">
        <f t="shared" si="341"/>
        <v>May</v>
      </c>
    </row>
    <row r="3615" spans="1:22" ht="60" x14ac:dyDescent="0.2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8000</v>
      </c>
      <c r="O3615">
        <f t="shared" si="336"/>
        <v>100</v>
      </c>
      <c r="P3615">
        <f t="shared" si="337"/>
        <v>62.5</v>
      </c>
      <c r="Q3615" t="s">
        <v>8317</v>
      </c>
      <c r="R3615" t="s">
        <v>8318</v>
      </c>
      <c r="S3615" s="11">
        <f t="shared" si="338"/>
        <v>41788.58997685185</v>
      </c>
      <c r="T3615" s="11">
        <f t="shared" si="339"/>
        <v>41818.58997685185</v>
      </c>
      <c r="U3615" t="str">
        <f t="shared" si="340"/>
        <v>2014</v>
      </c>
      <c r="V3615" t="str">
        <f t="shared" si="341"/>
        <v>May</v>
      </c>
    </row>
    <row r="3616" spans="1:22" ht="60" x14ac:dyDescent="0.2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8000</v>
      </c>
      <c r="O3616">
        <f t="shared" si="336"/>
        <v>100.8</v>
      </c>
      <c r="P3616">
        <f t="shared" si="337"/>
        <v>35.49</v>
      </c>
      <c r="Q3616" t="s">
        <v>8317</v>
      </c>
      <c r="R3616" t="s">
        <v>8318</v>
      </c>
      <c r="S3616" s="11">
        <f t="shared" si="338"/>
        <v>42144.041851851856</v>
      </c>
      <c r="T3616" s="11">
        <f t="shared" si="339"/>
        <v>42174.041851851856</v>
      </c>
      <c r="U3616" t="str">
        <f t="shared" si="340"/>
        <v>2015</v>
      </c>
      <c r="V3616" t="str">
        <f t="shared" si="341"/>
        <v>May</v>
      </c>
    </row>
    <row r="3617" spans="1:22" ht="75" x14ac:dyDescent="0.2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8000</v>
      </c>
      <c r="O3617">
        <f t="shared" si="336"/>
        <v>106.8</v>
      </c>
      <c r="P3617">
        <f t="shared" si="337"/>
        <v>37.08</v>
      </c>
      <c r="Q3617" t="s">
        <v>8317</v>
      </c>
      <c r="R3617" t="s">
        <v>8318</v>
      </c>
      <c r="S3617" s="11">
        <f t="shared" si="338"/>
        <v>42318.593703703707</v>
      </c>
      <c r="T3617" s="11">
        <f t="shared" si="339"/>
        <v>42348.593703703707</v>
      </c>
      <c r="U3617" t="str">
        <f t="shared" si="340"/>
        <v>2015</v>
      </c>
      <c r="V3617" t="str">
        <f t="shared" si="341"/>
        <v>November</v>
      </c>
    </row>
    <row r="3618" spans="1:22" ht="75" x14ac:dyDescent="0.2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8000</v>
      </c>
      <c r="O3618">
        <f t="shared" si="336"/>
        <v>124.8</v>
      </c>
      <c r="P3618">
        <f t="shared" si="337"/>
        <v>69.33</v>
      </c>
      <c r="Q3618" t="s">
        <v>8317</v>
      </c>
      <c r="R3618" t="s">
        <v>8318</v>
      </c>
      <c r="S3618" s="11">
        <f t="shared" si="338"/>
        <v>42052.949814814812</v>
      </c>
      <c r="T3618" s="11">
        <f t="shared" si="339"/>
        <v>42082.908148148148</v>
      </c>
      <c r="U3618" t="str">
        <f t="shared" si="340"/>
        <v>2015</v>
      </c>
      <c r="V3618" t="str">
        <f t="shared" si="341"/>
        <v>February</v>
      </c>
    </row>
    <row r="3619" spans="1:22" ht="75" x14ac:dyDescent="0.2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8000</v>
      </c>
      <c r="O3619">
        <f t="shared" si="336"/>
        <v>118.92</v>
      </c>
      <c r="P3619">
        <f t="shared" si="337"/>
        <v>17.25</v>
      </c>
      <c r="Q3619" t="s">
        <v>8317</v>
      </c>
      <c r="R3619" t="s">
        <v>8318</v>
      </c>
      <c r="S3619" s="11">
        <f t="shared" si="338"/>
        <v>42779.610289351855</v>
      </c>
      <c r="T3619" s="11">
        <f t="shared" si="339"/>
        <v>42794</v>
      </c>
      <c r="U3619" t="str">
        <f t="shared" si="340"/>
        <v>2017</v>
      </c>
      <c r="V3619" t="str">
        <f t="shared" si="341"/>
        <v>February</v>
      </c>
    </row>
    <row r="3620" spans="1:22" ht="75" x14ac:dyDescent="0.2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8000</v>
      </c>
      <c r="O3620">
        <f t="shared" si="336"/>
        <v>101</v>
      </c>
      <c r="P3620">
        <f t="shared" si="337"/>
        <v>36.07</v>
      </c>
      <c r="Q3620" t="s">
        <v>8317</v>
      </c>
      <c r="R3620" t="s">
        <v>8318</v>
      </c>
      <c r="S3620" s="11">
        <f t="shared" si="338"/>
        <v>42128.627893518518</v>
      </c>
      <c r="T3620" s="11">
        <f t="shared" si="339"/>
        <v>42158.627893518518</v>
      </c>
      <c r="U3620" t="str">
        <f t="shared" si="340"/>
        <v>2015</v>
      </c>
      <c r="V3620" t="str">
        <f t="shared" si="341"/>
        <v>May</v>
      </c>
    </row>
    <row r="3621" spans="1:22" ht="75" x14ac:dyDescent="0.2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8000</v>
      </c>
      <c r="O3621">
        <f t="shared" si="336"/>
        <v>113</v>
      </c>
      <c r="P3621">
        <f t="shared" si="337"/>
        <v>66.47</v>
      </c>
      <c r="Q3621" t="s">
        <v>8317</v>
      </c>
      <c r="R3621" t="s">
        <v>8318</v>
      </c>
      <c r="S3621" s="11">
        <f t="shared" si="338"/>
        <v>42661.132245370376</v>
      </c>
      <c r="T3621" s="11">
        <f t="shared" si="339"/>
        <v>42693.916666666672</v>
      </c>
      <c r="U3621" t="str">
        <f t="shared" si="340"/>
        <v>2016</v>
      </c>
      <c r="V3621" t="str">
        <f t="shared" si="341"/>
        <v>October</v>
      </c>
    </row>
    <row r="3622" spans="1:22" ht="75" x14ac:dyDescent="0.2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8000</v>
      </c>
      <c r="O3622">
        <f t="shared" si="336"/>
        <v>105.19</v>
      </c>
      <c r="P3622">
        <f t="shared" si="337"/>
        <v>56.07</v>
      </c>
      <c r="Q3622" t="s">
        <v>8317</v>
      </c>
      <c r="R3622" t="s">
        <v>8318</v>
      </c>
      <c r="S3622" s="11">
        <f t="shared" si="338"/>
        <v>42037.938206018516</v>
      </c>
      <c r="T3622" s="11">
        <f t="shared" si="339"/>
        <v>42068.166666666672</v>
      </c>
      <c r="U3622" t="str">
        <f t="shared" si="340"/>
        <v>2015</v>
      </c>
      <c r="V3622" t="str">
        <f t="shared" si="341"/>
        <v>February</v>
      </c>
    </row>
    <row r="3623" spans="1:22" ht="75" x14ac:dyDescent="0.2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8000</v>
      </c>
      <c r="O3623">
        <f t="shared" si="336"/>
        <v>109.73</v>
      </c>
      <c r="P3623">
        <f t="shared" si="337"/>
        <v>47.03</v>
      </c>
      <c r="Q3623" t="s">
        <v>8317</v>
      </c>
      <c r="R3623" t="s">
        <v>8318</v>
      </c>
      <c r="S3623" s="11">
        <f t="shared" si="338"/>
        <v>42619.935694444444</v>
      </c>
      <c r="T3623" s="11">
        <f t="shared" si="339"/>
        <v>42643.875</v>
      </c>
      <c r="U3623" t="str">
        <f t="shared" si="340"/>
        <v>2016</v>
      </c>
      <c r="V3623" t="str">
        <f t="shared" si="341"/>
        <v>September</v>
      </c>
    </row>
    <row r="3624" spans="1:22" ht="45" x14ac:dyDescent="0.2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8000</v>
      </c>
      <c r="O3624">
        <f t="shared" si="336"/>
        <v>100.1</v>
      </c>
      <c r="P3624">
        <f t="shared" si="337"/>
        <v>47.67</v>
      </c>
      <c r="Q3624" t="s">
        <v>8317</v>
      </c>
      <c r="R3624" t="s">
        <v>8318</v>
      </c>
      <c r="S3624" s="11">
        <f t="shared" si="338"/>
        <v>41877.221886574072</v>
      </c>
      <c r="T3624" s="11">
        <f t="shared" si="339"/>
        <v>41910.140972222223</v>
      </c>
      <c r="U3624" t="str">
        <f t="shared" si="340"/>
        <v>2014</v>
      </c>
      <c r="V3624" t="str">
        <f t="shared" si="341"/>
        <v>August</v>
      </c>
    </row>
    <row r="3625" spans="1:22" ht="45" x14ac:dyDescent="0.2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8000</v>
      </c>
      <c r="O3625">
        <f t="shared" si="336"/>
        <v>120</v>
      </c>
      <c r="P3625">
        <f t="shared" si="337"/>
        <v>88.24</v>
      </c>
      <c r="Q3625" t="s">
        <v>8317</v>
      </c>
      <c r="R3625" t="s">
        <v>8318</v>
      </c>
      <c r="S3625" s="11">
        <f t="shared" si="338"/>
        <v>41828.736921296295</v>
      </c>
      <c r="T3625" s="11">
        <f t="shared" si="339"/>
        <v>41846.291666666664</v>
      </c>
      <c r="U3625" t="str">
        <f t="shared" si="340"/>
        <v>2014</v>
      </c>
      <c r="V3625" t="str">
        <f t="shared" si="341"/>
        <v>July</v>
      </c>
    </row>
    <row r="3626" spans="1:22" ht="105" x14ac:dyDescent="0.2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8000</v>
      </c>
      <c r="O3626">
        <f t="shared" si="336"/>
        <v>104.93</v>
      </c>
      <c r="P3626">
        <f t="shared" si="337"/>
        <v>80.72</v>
      </c>
      <c r="Q3626" t="s">
        <v>8317</v>
      </c>
      <c r="R3626" t="s">
        <v>8318</v>
      </c>
      <c r="S3626" s="11">
        <f t="shared" si="338"/>
        <v>42545.774189814809</v>
      </c>
      <c r="T3626" s="11">
        <f t="shared" si="339"/>
        <v>42605.774189814809</v>
      </c>
      <c r="U3626" t="str">
        <f t="shared" si="340"/>
        <v>2016</v>
      </c>
      <c r="V3626" t="str">
        <f t="shared" si="341"/>
        <v>June</v>
      </c>
    </row>
    <row r="3627" spans="1:22" ht="75" x14ac:dyDescent="0.2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8000</v>
      </c>
      <c r="O3627">
        <f t="shared" si="336"/>
        <v>102.67</v>
      </c>
      <c r="P3627">
        <f t="shared" si="337"/>
        <v>39.49</v>
      </c>
      <c r="Q3627" t="s">
        <v>8317</v>
      </c>
      <c r="R3627" t="s">
        <v>8318</v>
      </c>
      <c r="S3627" s="11">
        <f t="shared" si="338"/>
        <v>42157.652511574073</v>
      </c>
      <c r="T3627" s="11">
        <f t="shared" si="339"/>
        <v>42187.652511574073</v>
      </c>
      <c r="U3627" t="str">
        <f t="shared" si="340"/>
        <v>2015</v>
      </c>
      <c r="V3627" t="str">
        <f t="shared" si="341"/>
        <v>June</v>
      </c>
    </row>
    <row r="3628" spans="1:22" ht="75" x14ac:dyDescent="0.2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8000</v>
      </c>
      <c r="O3628">
        <f t="shared" si="336"/>
        <v>101.83</v>
      </c>
      <c r="P3628">
        <f t="shared" si="337"/>
        <v>84.85</v>
      </c>
      <c r="Q3628" t="s">
        <v>8317</v>
      </c>
      <c r="R3628" t="s">
        <v>8318</v>
      </c>
      <c r="S3628" s="11">
        <f t="shared" si="338"/>
        <v>41846.667326388888</v>
      </c>
      <c r="T3628" s="11">
        <f t="shared" si="339"/>
        <v>41867.667326388888</v>
      </c>
      <c r="U3628" t="str">
        <f t="shared" si="340"/>
        <v>2014</v>
      </c>
      <c r="V3628" t="str">
        <f t="shared" si="341"/>
        <v>July</v>
      </c>
    </row>
    <row r="3629" spans="1:22" ht="75" x14ac:dyDescent="0.2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8000</v>
      </c>
      <c r="O3629">
        <f t="shared" si="336"/>
        <v>100</v>
      </c>
      <c r="P3629">
        <f t="shared" si="337"/>
        <v>68.97</v>
      </c>
      <c r="Q3629" t="s">
        <v>8317</v>
      </c>
      <c r="R3629" t="s">
        <v>8318</v>
      </c>
      <c r="S3629" s="11">
        <f t="shared" si="338"/>
        <v>42460.741747685184</v>
      </c>
      <c r="T3629" s="11">
        <f t="shared" si="339"/>
        <v>42511.165972222225</v>
      </c>
      <c r="U3629" t="str">
        <f t="shared" si="340"/>
        <v>2016</v>
      </c>
      <c r="V3629" t="str">
        <f t="shared" si="341"/>
        <v>March</v>
      </c>
    </row>
    <row r="3630" spans="1:22" ht="75" x14ac:dyDescent="0.2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8034</v>
      </c>
      <c r="O3630">
        <f t="shared" si="336"/>
        <v>0</v>
      </c>
      <c r="P3630">
        <f t="shared" si="337"/>
        <v>0</v>
      </c>
      <c r="Q3630" t="s">
        <v>8317</v>
      </c>
      <c r="R3630" t="s">
        <v>8359</v>
      </c>
      <c r="S3630" s="11">
        <f t="shared" si="338"/>
        <v>42291.833287037036</v>
      </c>
      <c r="T3630" s="11">
        <f t="shared" si="339"/>
        <v>42351.874953703707</v>
      </c>
      <c r="U3630" t="str">
        <f t="shared" si="340"/>
        <v>2015</v>
      </c>
      <c r="V3630" t="str">
        <f t="shared" si="341"/>
        <v>October</v>
      </c>
    </row>
    <row r="3631" spans="1:22" ht="75" x14ac:dyDescent="0.2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8034</v>
      </c>
      <c r="O3631">
        <f t="shared" si="336"/>
        <v>0</v>
      </c>
      <c r="P3631">
        <f t="shared" si="337"/>
        <v>1</v>
      </c>
      <c r="Q3631" t="s">
        <v>8317</v>
      </c>
      <c r="R3631" t="s">
        <v>8359</v>
      </c>
      <c r="S3631" s="11">
        <f t="shared" si="338"/>
        <v>42437.094490740739</v>
      </c>
      <c r="T3631" s="11">
        <f t="shared" si="339"/>
        <v>42495.708333333328</v>
      </c>
      <c r="U3631" t="str">
        <f t="shared" si="340"/>
        <v>2016</v>
      </c>
      <c r="V3631" t="str">
        <f t="shared" si="341"/>
        <v>March</v>
      </c>
    </row>
    <row r="3632" spans="1:22" ht="75" x14ac:dyDescent="0.2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8034</v>
      </c>
      <c r="O3632">
        <f t="shared" si="336"/>
        <v>0.03</v>
      </c>
      <c r="P3632">
        <f t="shared" si="337"/>
        <v>1</v>
      </c>
      <c r="Q3632" t="s">
        <v>8317</v>
      </c>
      <c r="R3632" t="s">
        <v>8359</v>
      </c>
      <c r="S3632" s="11">
        <f t="shared" si="338"/>
        <v>41942.84710648148</v>
      </c>
      <c r="T3632" s="11">
        <f t="shared" si="339"/>
        <v>41972.888773148152</v>
      </c>
      <c r="U3632" t="str">
        <f t="shared" si="340"/>
        <v>2014</v>
      </c>
      <c r="V3632" t="str">
        <f t="shared" si="341"/>
        <v>October</v>
      </c>
    </row>
    <row r="3633" spans="1:22" ht="75" x14ac:dyDescent="0.2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8034</v>
      </c>
      <c r="O3633">
        <f t="shared" si="336"/>
        <v>51.02</v>
      </c>
      <c r="P3633">
        <f t="shared" si="337"/>
        <v>147.88</v>
      </c>
      <c r="Q3633" t="s">
        <v>8317</v>
      </c>
      <c r="R3633" t="s">
        <v>8359</v>
      </c>
      <c r="S3633" s="11">
        <f t="shared" si="338"/>
        <v>41880.753437499996</v>
      </c>
      <c r="T3633" s="11">
        <f t="shared" si="339"/>
        <v>41905.165972222225</v>
      </c>
      <c r="U3633" t="str">
        <f t="shared" si="340"/>
        <v>2014</v>
      </c>
      <c r="V3633" t="str">
        <f t="shared" si="341"/>
        <v>August</v>
      </c>
    </row>
    <row r="3634" spans="1:22" ht="75" x14ac:dyDescent="0.2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8034</v>
      </c>
      <c r="O3634">
        <f t="shared" si="336"/>
        <v>20</v>
      </c>
      <c r="P3634">
        <f t="shared" si="337"/>
        <v>100</v>
      </c>
      <c r="Q3634" t="s">
        <v>8317</v>
      </c>
      <c r="R3634" t="s">
        <v>8359</v>
      </c>
      <c r="S3634" s="11">
        <f t="shared" si="338"/>
        <v>41946.936909722222</v>
      </c>
      <c r="T3634" s="11">
        <f t="shared" si="339"/>
        <v>41966.936909722222</v>
      </c>
      <c r="U3634" t="str">
        <f t="shared" si="340"/>
        <v>2014</v>
      </c>
      <c r="V3634" t="str">
        <f t="shared" si="341"/>
        <v>November</v>
      </c>
    </row>
    <row r="3635" spans="1:22" ht="60" x14ac:dyDescent="0.2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8034</v>
      </c>
      <c r="O3635">
        <f t="shared" si="336"/>
        <v>35.24</v>
      </c>
      <c r="P3635">
        <f t="shared" si="337"/>
        <v>56.84</v>
      </c>
      <c r="Q3635" t="s">
        <v>8317</v>
      </c>
      <c r="R3635" t="s">
        <v>8359</v>
      </c>
      <c r="S3635" s="11">
        <f t="shared" si="338"/>
        <v>42649.623460648145</v>
      </c>
      <c r="T3635" s="11">
        <f t="shared" si="339"/>
        <v>42693.041666666672</v>
      </c>
      <c r="U3635" t="str">
        <f t="shared" si="340"/>
        <v>2016</v>
      </c>
      <c r="V3635" t="str">
        <f t="shared" si="341"/>
        <v>October</v>
      </c>
    </row>
    <row r="3636" spans="1:22" ht="75" x14ac:dyDescent="0.2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8034</v>
      </c>
      <c r="O3636">
        <f t="shared" si="336"/>
        <v>4.25</v>
      </c>
      <c r="P3636">
        <f t="shared" si="337"/>
        <v>176.94</v>
      </c>
      <c r="Q3636" t="s">
        <v>8317</v>
      </c>
      <c r="R3636" t="s">
        <v>8359</v>
      </c>
      <c r="S3636" s="11">
        <f t="shared" si="338"/>
        <v>42701.166365740741</v>
      </c>
      <c r="T3636" s="11">
        <f t="shared" si="339"/>
        <v>42749.165972222225</v>
      </c>
      <c r="U3636" t="str">
        <f t="shared" si="340"/>
        <v>2016</v>
      </c>
      <c r="V3636" t="str">
        <f t="shared" si="341"/>
        <v>November</v>
      </c>
    </row>
    <row r="3637" spans="1:22" ht="45" x14ac:dyDescent="0.2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8034</v>
      </c>
      <c r="O3637">
        <f t="shared" si="336"/>
        <v>36.46</v>
      </c>
      <c r="P3637">
        <f t="shared" si="337"/>
        <v>127.6</v>
      </c>
      <c r="Q3637" t="s">
        <v>8317</v>
      </c>
      <c r="R3637" t="s">
        <v>8359</v>
      </c>
      <c r="S3637" s="11">
        <f t="shared" si="338"/>
        <v>42450.88282407407</v>
      </c>
      <c r="T3637" s="11">
        <f t="shared" si="339"/>
        <v>42480.88282407407</v>
      </c>
      <c r="U3637" t="str">
        <f t="shared" si="340"/>
        <v>2016</v>
      </c>
      <c r="V3637" t="str">
        <f t="shared" si="341"/>
        <v>March</v>
      </c>
    </row>
    <row r="3638" spans="1:22" ht="75" x14ac:dyDescent="0.2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8034</v>
      </c>
      <c r="O3638">
        <f t="shared" si="336"/>
        <v>0</v>
      </c>
      <c r="P3638">
        <f t="shared" si="337"/>
        <v>0</v>
      </c>
      <c r="Q3638" t="s">
        <v>8317</v>
      </c>
      <c r="R3638" t="s">
        <v>8359</v>
      </c>
      <c r="S3638" s="11">
        <f t="shared" si="338"/>
        <v>42226.694780092599</v>
      </c>
      <c r="T3638" s="11">
        <f t="shared" si="339"/>
        <v>42261.694780092599</v>
      </c>
      <c r="U3638" t="str">
        <f t="shared" si="340"/>
        <v>2015</v>
      </c>
      <c r="V3638" t="str">
        <f t="shared" si="341"/>
        <v>August</v>
      </c>
    </row>
    <row r="3639" spans="1:22" ht="75" x14ac:dyDescent="0.2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8034</v>
      </c>
      <c r="O3639">
        <f t="shared" si="336"/>
        <v>30.87</v>
      </c>
      <c r="P3639">
        <f t="shared" si="337"/>
        <v>66.14</v>
      </c>
      <c r="Q3639" t="s">
        <v>8317</v>
      </c>
      <c r="R3639" t="s">
        <v>8359</v>
      </c>
      <c r="S3639" s="11">
        <f t="shared" si="338"/>
        <v>41975.700636574074</v>
      </c>
      <c r="T3639" s="11">
        <f t="shared" si="339"/>
        <v>42005.700636574074</v>
      </c>
      <c r="U3639" t="str">
        <f t="shared" si="340"/>
        <v>2014</v>
      </c>
      <c r="V3639" t="str">
        <f t="shared" si="341"/>
        <v>December</v>
      </c>
    </row>
    <row r="3640" spans="1:22" ht="45" x14ac:dyDescent="0.2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8034</v>
      </c>
      <c r="O3640">
        <f t="shared" si="336"/>
        <v>6.55</v>
      </c>
      <c r="P3640">
        <f t="shared" si="337"/>
        <v>108</v>
      </c>
      <c r="Q3640" t="s">
        <v>8317</v>
      </c>
      <c r="R3640" t="s">
        <v>8359</v>
      </c>
      <c r="S3640" s="11">
        <f t="shared" si="338"/>
        <v>42053.672824074078</v>
      </c>
      <c r="T3640" s="11">
        <f t="shared" si="339"/>
        <v>42113.631157407406</v>
      </c>
      <c r="U3640" t="str">
        <f t="shared" si="340"/>
        <v>2015</v>
      </c>
      <c r="V3640" t="str">
        <f t="shared" si="341"/>
        <v>February</v>
      </c>
    </row>
    <row r="3641" spans="1:22" ht="75" x14ac:dyDescent="0.2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8034</v>
      </c>
      <c r="O3641">
        <f t="shared" si="336"/>
        <v>0</v>
      </c>
      <c r="P3641">
        <f t="shared" si="337"/>
        <v>1</v>
      </c>
      <c r="Q3641" t="s">
        <v>8317</v>
      </c>
      <c r="R3641" t="s">
        <v>8359</v>
      </c>
      <c r="S3641" s="11">
        <f t="shared" si="338"/>
        <v>42590.677152777775</v>
      </c>
      <c r="T3641" s="11">
        <f t="shared" si="339"/>
        <v>42650.632638888885</v>
      </c>
      <c r="U3641" t="str">
        <f t="shared" si="340"/>
        <v>2016</v>
      </c>
      <c r="V3641" t="str">
        <f t="shared" si="341"/>
        <v>August</v>
      </c>
    </row>
    <row r="3642" spans="1:22" ht="90" x14ac:dyDescent="0.2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8034</v>
      </c>
      <c r="O3642">
        <f t="shared" si="336"/>
        <v>5.5</v>
      </c>
      <c r="P3642">
        <f t="shared" si="337"/>
        <v>18.329999999999998</v>
      </c>
      <c r="Q3642" t="s">
        <v>8317</v>
      </c>
      <c r="R3642" t="s">
        <v>8359</v>
      </c>
      <c r="S3642" s="11">
        <f t="shared" si="338"/>
        <v>42104.781597222223</v>
      </c>
      <c r="T3642" s="11">
        <f t="shared" si="339"/>
        <v>42134.781597222223</v>
      </c>
      <c r="U3642" t="str">
        <f t="shared" si="340"/>
        <v>2015</v>
      </c>
      <c r="V3642" t="str">
        <f t="shared" si="341"/>
        <v>April</v>
      </c>
    </row>
    <row r="3643" spans="1:22" ht="75" x14ac:dyDescent="0.2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8034</v>
      </c>
      <c r="O3643">
        <f t="shared" si="336"/>
        <v>0</v>
      </c>
      <c r="P3643">
        <f t="shared" si="337"/>
        <v>0</v>
      </c>
      <c r="Q3643" t="s">
        <v>8317</v>
      </c>
      <c r="R3643" t="s">
        <v>8359</v>
      </c>
      <c r="S3643" s="11">
        <f t="shared" si="338"/>
        <v>41899.627071759263</v>
      </c>
      <c r="T3643" s="11">
        <f t="shared" si="339"/>
        <v>41917.208333333336</v>
      </c>
      <c r="U3643" t="str">
        <f t="shared" si="340"/>
        <v>2014</v>
      </c>
      <c r="V3643" t="str">
        <f t="shared" si="341"/>
        <v>September</v>
      </c>
    </row>
    <row r="3644" spans="1:22" ht="75" x14ac:dyDescent="0.2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8034</v>
      </c>
      <c r="O3644">
        <f t="shared" si="336"/>
        <v>2.14</v>
      </c>
      <c r="P3644">
        <f t="shared" si="337"/>
        <v>7.5</v>
      </c>
      <c r="Q3644" t="s">
        <v>8317</v>
      </c>
      <c r="R3644" t="s">
        <v>8359</v>
      </c>
      <c r="S3644" s="11">
        <f t="shared" si="338"/>
        <v>42297.816284722227</v>
      </c>
      <c r="T3644" s="11">
        <f t="shared" si="339"/>
        <v>42338.708333333328</v>
      </c>
      <c r="U3644" t="str">
        <f t="shared" si="340"/>
        <v>2015</v>
      </c>
      <c r="V3644" t="str">
        <f t="shared" si="341"/>
        <v>October</v>
      </c>
    </row>
    <row r="3645" spans="1:22" ht="75" x14ac:dyDescent="0.2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8034</v>
      </c>
      <c r="O3645">
        <f t="shared" si="336"/>
        <v>0</v>
      </c>
      <c r="P3645">
        <f t="shared" si="337"/>
        <v>0</v>
      </c>
      <c r="Q3645" t="s">
        <v>8317</v>
      </c>
      <c r="R3645" t="s">
        <v>8359</v>
      </c>
      <c r="S3645" s="11">
        <f t="shared" si="338"/>
        <v>42285.143969907411</v>
      </c>
      <c r="T3645" s="11">
        <f t="shared" si="339"/>
        <v>42325.185636574075</v>
      </c>
      <c r="U3645" t="str">
        <f t="shared" si="340"/>
        <v>2015</v>
      </c>
      <c r="V3645" t="str">
        <f t="shared" si="341"/>
        <v>October</v>
      </c>
    </row>
    <row r="3646" spans="1:22" ht="60" x14ac:dyDescent="0.2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8034</v>
      </c>
      <c r="O3646">
        <f t="shared" si="336"/>
        <v>16.420000000000002</v>
      </c>
      <c r="P3646">
        <f t="shared" si="337"/>
        <v>68.42</v>
      </c>
      <c r="Q3646" t="s">
        <v>8317</v>
      </c>
      <c r="R3646" t="s">
        <v>8359</v>
      </c>
      <c r="S3646" s="11">
        <f t="shared" si="338"/>
        <v>42409.241747685184</v>
      </c>
      <c r="T3646" s="11">
        <f t="shared" si="339"/>
        <v>42437.207638888889</v>
      </c>
      <c r="U3646" t="str">
        <f t="shared" si="340"/>
        <v>2016</v>
      </c>
      <c r="V3646" t="str">
        <f t="shared" si="341"/>
        <v>February</v>
      </c>
    </row>
    <row r="3647" spans="1:22" ht="75" x14ac:dyDescent="0.2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8034</v>
      </c>
      <c r="O3647">
        <f t="shared" si="336"/>
        <v>0.1</v>
      </c>
      <c r="P3647">
        <f t="shared" si="337"/>
        <v>1</v>
      </c>
      <c r="Q3647" t="s">
        <v>8317</v>
      </c>
      <c r="R3647" t="s">
        <v>8359</v>
      </c>
      <c r="S3647" s="11">
        <f t="shared" si="338"/>
        <v>42665.970347222217</v>
      </c>
      <c r="T3647" s="11">
        <f t="shared" si="339"/>
        <v>42696.012013888889</v>
      </c>
      <c r="U3647" t="str">
        <f t="shared" si="340"/>
        <v>2016</v>
      </c>
      <c r="V3647" t="str">
        <f t="shared" si="341"/>
        <v>October</v>
      </c>
    </row>
    <row r="3648" spans="1:22" ht="60" x14ac:dyDescent="0.2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8034</v>
      </c>
      <c r="O3648">
        <f t="shared" si="336"/>
        <v>4.8099999999999996</v>
      </c>
      <c r="P3648">
        <f t="shared" si="337"/>
        <v>60.13</v>
      </c>
      <c r="Q3648" t="s">
        <v>8317</v>
      </c>
      <c r="R3648" t="s">
        <v>8359</v>
      </c>
      <c r="S3648" s="11">
        <f t="shared" si="338"/>
        <v>42140.421319444446</v>
      </c>
      <c r="T3648" s="11">
        <f t="shared" si="339"/>
        <v>42171.979166666672</v>
      </c>
      <c r="U3648" t="str">
        <f t="shared" si="340"/>
        <v>2015</v>
      </c>
      <c r="V3648" t="str">
        <f t="shared" si="341"/>
        <v>May</v>
      </c>
    </row>
    <row r="3649" spans="1:22" ht="75" x14ac:dyDescent="0.2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8034</v>
      </c>
      <c r="O3649">
        <f t="shared" si="336"/>
        <v>6</v>
      </c>
      <c r="P3649">
        <f t="shared" si="337"/>
        <v>15</v>
      </c>
      <c r="Q3649" t="s">
        <v>8317</v>
      </c>
      <c r="R3649" t="s">
        <v>8359</v>
      </c>
      <c r="S3649" s="11">
        <f t="shared" si="338"/>
        <v>42598.749155092592</v>
      </c>
      <c r="T3649" s="11">
        <f t="shared" si="339"/>
        <v>42643.749155092592</v>
      </c>
      <c r="U3649" t="str">
        <f t="shared" si="340"/>
        <v>2016</v>
      </c>
      <c r="V3649" t="str">
        <f t="shared" si="341"/>
        <v>August</v>
      </c>
    </row>
    <row r="3650" spans="1:22" ht="45" x14ac:dyDescent="0.2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8000</v>
      </c>
      <c r="O3650">
        <f t="shared" si="336"/>
        <v>100.38</v>
      </c>
      <c r="P3650">
        <f t="shared" si="337"/>
        <v>550.04</v>
      </c>
      <c r="Q3650" t="s">
        <v>8317</v>
      </c>
      <c r="R3650" t="s">
        <v>8318</v>
      </c>
      <c r="S3650" s="11">
        <f t="shared" si="338"/>
        <v>41887.292187500003</v>
      </c>
      <c r="T3650" s="11">
        <f t="shared" si="339"/>
        <v>41917.292187500003</v>
      </c>
      <c r="U3650" t="str">
        <f t="shared" si="340"/>
        <v>2014</v>
      </c>
      <c r="V3650" t="str">
        <f t="shared" si="341"/>
        <v>September</v>
      </c>
    </row>
    <row r="3651" spans="1:22" ht="75" x14ac:dyDescent="0.2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8000</v>
      </c>
      <c r="O3651">
        <f t="shared" ref="O3651:O3714" si="342">ROUND((E3651/D3651)*100,2)</f>
        <v>104</v>
      </c>
      <c r="P3651">
        <f t="shared" ref="P3651:P3714" si="343">IF(L3651&gt;0,ROUND(E3651/L3651,2),0)</f>
        <v>97.5</v>
      </c>
      <c r="Q3651" t="s">
        <v>8317</v>
      </c>
      <c r="R3651" t="s">
        <v>8318</v>
      </c>
      <c r="S3651" s="11">
        <f t="shared" ref="S3651:S3714" si="344">(((J3651/60)/60)/24)+DATE(1970,1,1)</f>
        <v>41780.712893518517</v>
      </c>
      <c r="T3651" s="11">
        <f t="shared" ref="T3651:T3714" si="345">(((I3651/60)/60)/24)+DATE(1970,1,1)</f>
        <v>41806.712893518517</v>
      </c>
      <c r="U3651" t="str">
        <f t="shared" ref="U3651:U3714" si="346">TEXT(S3651,"yyyy")</f>
        <v>2014</v>
      </c>
      <c r="V3651" t="str">
        <f t="shared" ref="V3651:V3714" si="347">TEXT(S3651,"mmmm")</f>
        <v>May</v>
      </c>
    </row>
    <row r="3652" spans="1:22" ht="75" x14ac:dyDescent="0.2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8000</v>
      </c>
      <c r="O3652">
        <f t="shared" si="342"/>
        <v>100</v>
      </c>
      <c r="P3652">
        <f t="shared" si="343"/>
        <v>29.41</v>
      </c>
      <c r="Q3652" t="s">
        <v>8317</v>
      </c>
      <c r="R3652" t="s">
        <v>8318</v>
      </c>
      <c r="S3652" s="11">
        <f t="shared" si="344"/>
        <v>42381.478981481487</v>
      </c>
      <c r="T3652" s="11">
        <f t="shared" si="345"/>
        <v>42402.478981481487</v>
      </c>
      <c r="U3652" t="str">
        <f t="shared" si="346"/>
        <v>2016</v>
      </c>
      <c r="V3652" t="str">
        <f t="shared" si="347"/>
        <v>January</v>
      </c>
    </row>
    <row r="3653" spans="1:22" ht="60" x14ac:dyDescent="0.2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8000</v>
      </c>
      <c r="O3653">
        <f t="shared" si="342"/>
        <v>104</v>
      </c>
      <c r="P3653">
        <f t="shared" si="343"/>
        <v>57.78</v>
      </c>
      <c r="Q3653" t="s">
        <v>8317</v>
      </c>
      <c r="R3653" t="s">
        <v>8318</v>
      </c>
      <c r="S3653" s="11">
        <f t="shared" si="344"/>
        <v>41828.646319444444</v>
      </c>
      <c r="T3653" s="11">
        <f t="shared" si="345"/>
        <v>41861.665972222225</v>
      </c>
      <c r="U3653" t="str">
        <f t="shared" si="346"/>
        <v>2014</v>
      </c>
      <c r="V3653" t="str">
        <f t="shared" si="347"/>
        <v>July</v>
      </c>
    </row>
    <row r="3654" spans="1:22" ht="75" x14ac:dyDescent="0.2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8000</v>
      </c>
      <c r="O3654">
        <f t="shared" si="342"/>
        <v>250.67</v>
      </c>
      <c r="P3654">
        <f t="shared" si="343"/>
        <v>44.24</v>
      </c>
      <c r="Q3654" t="s">
        <v>8317</v>
      </c>
      <c r="R3654" t="s">
        <v>8318</v>
      </c>
      <c r="S3654" s="11">
        <f t="shared" si="344"/>
        <v>42596.644699074073</v>
      </c>
      <c r="T3654" s="11">
        <f t="shared" si="345"/>
        <v>42607.165972222225</v>
      </c>
      <c r="U3654" t="str">
        <f t="shared" si="346"/>
        <v>2016</v>
      </c>
      <c r="V3654" t="str">
        <f t="shared" si="347"/>
        <v>August</v>
      </c>
    </row>
    <row r="3655" spans="1:22" ht="75" x14ac:dyDescent="0.2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8000</v>
      </c>
      <c r="O3655">
        <f t="shared" si="342"/>
        <v>100.5</v>
      </c>
      <c r="P3655">
        <f t="shared" si="343"/>
        <v>60.91</v>
      </c>
      <c r="Q3655" t="s">
        <v>8317</v>
      </c>
      <c r="R3655" t="s">
        <v>8318</v>
      </c>
      <c r="S3655" s="11">
        <f t="shared" si="344"/>
        <v>42191.363506944443</v>
      </c>
      <c r="T3655" s="11">
        <f t="shared" si="345"/>
        <v>42221.363506944443</v>
      </c>
      <c r="U3655" t="str">
        <f t="shared" si="346"/>
        <v>2015</v>
      </c>
      <c r="V3655" t="str">
        <f t="shared" si="347"/>
        <v>July</v>
      </c>
    </row>
    <row r="3656" spans="1:22" ht="75" x14ac:dyDescent="0.2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8000</v>
      </c>
      <c r="O3656">
        <f t="shared" si="342"/>
        <v>174.4</v>
      </c>
      <c r="P3656">
        <f t="shared" si="343"/>
        <v>68.84</v>
      </c>
      <c r="Q3656" t="s">
        <v>8317</v>
      </c>
      <c r="R3656" t="s">
        <v>8318</v>
      </c>
      <c r="S3656" s="11">
        <f t="shared" si="344"/>
        <v>42440.416504629626</v>
      </c>
      <c r="T3656" s="11">
        <f t="shared" si="345"/>
        <v>42463.708333333328</v>
      </c>
      <c r="U3656" t="str">
        <f t="shared" si="346"/>
        <v>2016</v>
      </c>
      <c r="V3656" t="str">
        <f t="shared" si="347"/>
        <v>March</v>
      </c>
    </row>
    <row r="3657" spans="1:22" ht="75" x14ac:dyDescent="0.2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8000</v>
      </c>
      <c r="O3657">
        <f t="shared" si="342"/>
        <v>116.26</v>
      </c>
      <c r="P3657">
        <f t="shared" si="343"/>
        <v>73.58</v>
      </c>
      <c r="Q3657" t="s">
        <v>8317</v>
      </c>
      <c r="R3657" t="s">
        <v>8318</v>
      </c>
      <c r="S3657" s="11">
        <f t="shared" si="344"/>
        <v>42173.803217592591</v>
      </c>
      <c r="T3657" s="11">
        <f t="shared" si="345"/>
        <v>42203.290972222225</v>
      </c>
      <c r="U3657" t="str">
        <f t="shared" si="346"/>
        <v>2015</v>
      </c>
      <c r="V3657" t="str">
        <f t="shared" si="347"/>
        <v>June</v>
      </c>
    </row>
    <row r="3658" spans="1:22" ht="75" x14ac:dyDescent="0.2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8000</v>
      </c>
      <c r="O3658">
        <f t="shared" si="342"/>
        <v>105.82</v>
      </c>
      <c r="P3658">
        <f t="shared" si="343"/>
        <v>115.02</v>
      </c>
      <c r="Q3658" t="s">
        <v>8317</v>
      </c>
      <c r="R3658" t="s">
        <v>8318</v>
      </c>
      <c r="S3658" s="11">
        <f t="shared" si="344"/>
        <v>42737.910138888896</v>
      </c>
      <c r="T3658" s="11">
        <f t="shared" si="345"/>
        <v>42767.957638888889</v>
      </c>
      <c r="U3658" t="str">
        <f t="shared" si="346"/>
        <v>2017</v>
      </c>
      <c r="V3658" t="str">
        <f t="shared" si="347"/>
        <v>January</v>
      </c>
    </row>
    <row r="3659" spans="1:22" ht="75" x14ac:dyDescent="0.2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8000</v>
      </c>
      <c r="O3659">
        <f t="shared" si="342"/>
        <v>110.75</v>
      </c>
      <c r="P3659">
        <f t="shared" si="343"/>
        <v>110.75</v>
      </c>
      <c r="Q3659" t="s">
        <v>8317</v>
      </c>
      <c r="R3659" t="s">
        <v>8318</v>
      </c>
      <c r="S3659" s="11">
        <f t="shared" si="344"/>
        <v>42499.629849537043</v>
      </c>
      <c r="T3659" s="11">
        <f t="shared" si="345"/>
        <v>42522.904166666667</v>
      </c>
      <c r="U3659" t="str">
        <f t="shared" si="346"/>
        <v>2016</v>
      </c>
      <c r="V3659" t="str">
        <f t="shared" si="347"/>
        <v>May</v>
      </c>
    </row>
    <row r="3660" spans="1:22" ht="45" x14ac:dyDescent="0.2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8000</v>
      </c>
      <c r="O3660">
        <f t="shared" si="342"/>
        <v>100.67</v>
      </c>
      <c r="P3660">
        <f t="shared" si="343"/>
        <v>75.5</v>
      </c>
      <c r="Q3660" t="s">
        <v>8317</v>
      </c>
      <c r="R3660" t="s">
        <v>8318</v>
      </c>
      <c r="S3660" s="11">
        <f t="shared" si="344"/>
        <v>41775.858564814815</v>
      </c>
      <c r="T3660" s="11">
        <f t="shared" si="345"/>
        <v>41822.165972222225</v>
      </c>
      <c r="U3660" t="str">
        <f t="shared" si="346"/>
        <v>2014</v>
      </c>
      <c r="V3660" t="str">
        <f t="shared" si="347"/>
        <v>May</v>
      </c>
    </row>
    <row r="3661" spans="1:22" ht="60" x14ac:dyDescent="0.2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8000</v>
      </c>
      <c r="O3661">
        <f t="shared" si="342"/>
        <v>102.03</v>
      </c>
      <c r="P3661">
        <f t="shared" si="343"/>
        <v>235.46</v>
      </c>
      <c r="Q3661" t="s">
        <v>8317</v>
      </c>
      <c r="R3661" t="s">
        <v>8318</v>
      </c>
      <c r="S3661" s="11">
        <f t="shared" si="344"/>
        <v>42055.277199074073</v>
      </c>
      <c r="T3661" s="11">
        <f t="shared" si="345"/>
        <v>42082.610416666663</v>
      </c>
      <c r="U3661" t="str">
        <f t="shared" si="346"/>
        <v>2015</v>
      </c>
      <c r="V3661" t="str">
        <f t="shared" si="347"/>
        <v>February</v>
      </c>
    </row>
    <row r="3662" spans="1:22" ht="75" x14ac:dyDescent="0.2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8000</v>
      </c>
      <c r="O3662">
        <f t="shared" si="342"/>
        <v>100</v>
      </c>
      <c r="P3662">
        <f t="shared" si="343"/>
        <v>11.36</v>
      </c>
      <c r="Q3662" t="s">
        <v>8317</v>
      </c>
      <c r="R3662" t="s">
        <v>8318</v>
      </c>
      <c r="S3662" s="11">
        <f t="shared" si="344"/>
        <v>41971.881076388891</v>
      </c>
      <c r="T3662" s="11">
        <f t="shared" si="345"/>
        <v>41996.881076388891</v>
      </c>
      <c r="U3662" t="str">
        <f t="shared" si="346"/>
        <v>2014</v>
      </c>
      <c r="V3662" t="str">
        <f t="shared" si="347"/>
        <v>November</v>
      </c>
    </row>
    <row r="3663" spans="1:22" ht="75" x14ac:dyDescent="0.2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8000</v>
      </c>
      <c r="O3663">
        <f t="shared" si="342"/>
        <v>111</v>
      </c>
      <c r="P3663">
        <f t="shared" si="343"/>
        <v>92.5</v>
      </c>
      <c r="Q3663" t="s">
        <v>8317</v>
      </c>
      <c r="R3663" t="s">
        <v>8318</v>
      </c>
      <c r="S3663" s="11">
        <f t="shared" si="344"/>
        <v>42447.896666666667</v>
      </c>
      <c r="T3663" s="11">
        <f t="shared" si="345"/>
        <v>42470.166666666672</v>
      </c>
      <c r="U3663" t="str">
        <f t="shared" si="346"/>
        <v>2016</v>
      </c>
      <c r="V3663" t="str">
        <f t="shared" si="347"/>
        <v>March</v>
      </c>
    </row>
    <row r="3664" spans="1:22" ht="75" x14ac:dyDescent="0.2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8000</v>
      </c>
      <c r="O3664">
        <f t="shared" si="342"/>
        <v>101.43</v>
      </c>
      <c r="P3664">
        <f t="shared" si="343"/>
        <v>202.85</v>
      </c>
      <c r="Q3664" t="s">
        <v>8317</v>
      </c>
      <c r="R3664" t="s">
        <v>8318</v>
      </c>
      <c r="S3664" s="11">
        <f t="shared" si="344"/>
        <v>42064.220069444447</v>
      </c>
      <c r="T3664" s="11">
        <f t="shared" si="345"/>
        <v>42094.178402777776</v>
      </c>
      <c r="U3664" t="str">
        <f t="shared" si="346"/>
        <v>2015</v>
      </c>
      <c r="V3664" t="str">
        <f t="shared" si="347"/>
        <v>March</v>
      </c>
    </row>
    <row r="3665" spans="1:22" ht="75" x14ac:dyDescent="0.2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8000</v>
      </c>
      <c r="O3665">
        <f t="shared" si="342"/>
        <v>104</v>
      </c>
      <c r="P3665">
        <f t="shared" si="343"/>
        <v>26</v>
      </c>
      <c r="Q3665" t="s">
        <v>8317</v>
      </c>
      <c r="R3665" t="s">
        <v>8318</v>
      </c>
      <c r="S3665" s="11">
        <f t="shared" si="344"/>
        <v>42665.451736111107</v>
      </c>
      <c r="T3665" s="11">
        <f t="shared" si="345"/>
        <v>42725.493402777778</v>
      </c>
      <c r="U3665" t="str">
        <f t="shared" si="346"/>
        <v>2016</v>
      </c>
      <c r="V3665" t="str">
        <f t="shared" si="347"/>
        <v>October</v>
      </c>
    </row>
    <row r="3666" spans="1:22" ht="75" x14ac:dyDescent="0.2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8000</v>
      </c>
      <c r="O3666">
        <f t="shared" si="342"/>
        <v>109.38</v>
      </c>
      <c r="P3666">
        <f t="shared" si="343"/>
        <v>46.05</v>
      </c>
      <c r="Q3666" t="s">
        <v>8317</v>
      </c>
      <c r="R3666" t="s">
        <v>8318</v>
      </c>
      <c r="S3666" s="11">
        <f t="shared" si="344"/>
        <v>42523.248715277776</v>
      </c>
      <c r="T3666" s="11">
        <f t="shared" si="345"/>
        <v>42537.248715277776</v>
      </c>
      <c r="U3666" t="str">
        <f t="shared" si="346"/>
        <v>2016</v>
      </c>
      <c r="V3666" t="str">
        <f t="shared" si="347"/>
        <v>June</v>
      </c>
    </row>
    <row r="3667" spans="1:22" ht="75" x14ac:dyDescent="0.2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8000</v>
      </c>
      <c r="O3667">
        <f t="shared" si="342"/>
        <v>115.16</v>
      </c>
      <c r="P3667">
        <f t="shared" si="343"/>
        <v>51</v>
      </c>
      <c r="Q3667" t="s">
        <v>8317</v>
      </c>
      <c r="R3667" t="s">
        <v>8318</v>
      </c>
      <c r="S3667" s="11">
        <f t="shared" si="344"/>
        <v>42294.808124999996</v>
      </c>
      <c r="T3667" s="11">
        <f t="shared" si="345"/>
        <v>42305.829166666663</v>
      </c>
      <c r="U3667" t="str">
        <f t="shared" si="346"/>
        <v>2015</v>
      </c>
      <c r="V3667" t="str">
        <f t="shared" si="347"/>
        <v>October</v>
      </c>
    </row>
    <row r="3668" spans="1:22" ht="45" x14ac:dyDescent="0.2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8000</v>
      </c>
      <c r="O3668">
        <f t="shared" si="342"/>
        <v>100</v>
      </c>
      <c r="P3668">
        <f t="shared" si="343"/>
        <v>31.58</v>
      </c>
      <c r="Q3668" t="s">
        <v>8317</v>
      </c>
      <c r="R3668" t="s">
        <v>8318</v>
      </c>
      <c r="S3668" s="11">
        <f t="shared" si="344"/>
        <v>41822.90488425926</v>
      </c>
      <c r="T3668" s="11">
        <f t="shared" si="345"/>
        <v>41844.291666666664</v>
      </c>
      <c r="U3668" t="str">
        <f t="shared" si="346"/>
        <v>2014</v>
      </c>
      <c r="V3668" t="str">
        <f t="shared" si="347"/>
        <v>July</v>
      </c>
    </row>
    <row r="3669" spans="1:22" ht="60" x14ac:dyDescent="0.2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8000</v>
      </c>
      <c r="O3669">
        <f t="shared" si="342"/>
        <v>103.17</v>
      </c>
      <c r="P3669">
        <f t="shared" si="343"/>
        <v>53.36</v>
      </c>
      <c r="Q3669" t="s">
        <v>8317</v>
      </c>
      <c r="R3669" t="s">
        <v>8318</v>
      </c>
      <c r="S3669" s="11">
        <f t="shared" si="344"/>
        <v>42173.970127314817</v>
      </c>
      <c r="T3669" s="11">
        <f t="shared" si="345"/>
        <v>42203.970127314817</v>
      </c>
      <c r="U3669" t="str">
        <f t="shared" si="346"/>
        <v>2015</v>
      </c>
      <c r="V3669" t="str">
        <f t="shared" si="347"/>
        <v>June</v>
      </c>
    </row>
    <row r="3670" spans="1:22" ht="75" x14ac:dyDescent="0.2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8000</v>
      </c>
      <c r="O3670">
        <f t="shared" si="342"/>
        <v>103.5</v>
      </c>
      <c r="P3670">
        <f t="shared" si="343"/>
        <v>36.96</v>
      </c>
      <c r="Q3670" t="s">
        <v>8317</v>
      </c>
      <c r="R3670" t="s">
        <v>8318</v>
      </c>
      <c r="S3670" s="11">
        <f t="shared" si="344"/>
        <v>42185.556157407409</v>
      </c>
      <c r="T3670" s="11">
        <f t="shared" si="345"/>
        <v>42208.772916666669</v>
      </c>
      <c r="U3670" t="str">
        <f t="shared" si="346"/>
        <v>2015</v>
      </c>
      <c r="V3670" t="str">
        <f t="shared" si="347"/>
        <v>June</v>
      </c>
    </row>
    <row r="3671" spans="1:22" ht="75" x14ac:dyDescent="0.2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8000</v>
      </c>
      <c r="O3671">
        <f t="shared" si="342"/>
        <v>138.19999999999999</v>
      </c>
      <c r="P3671">
        <f t="shared" si="343"/>
        <v>81.290000000000006</v>
      </c>
      <c r="Q3671" t="s">
        <v>8317</v>
      </c>
      <c r="R3671" t="s">
        <v>8318</v>
      </c>
      <c r="S3671" s="11">
        <f t="shared" si="344"/>
        <v>42136.675196759257</v>
      </c>
      <c r="T3671" s="11">
        <f t="shared" si="345"/>
        <v>42166.675196759257</v>
      </c>
      <c r="U3671" t="str">
        <f t="shared" si="346"/>
        <v>2015</v>
      </c>
      <c r="V3671" t="str">
        <f t="shared" si="347"/>
        <v>May</v>
      </c>
    </row>
    <row r="3672" spans="1:22" ht="75" x14ac:dyDescent="0.2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8000</v>
      </c>
      <c r="O3672">
        <f t="shared" si="342"/>
        <v>109.55</v>
      </c>
      <c r="P3672">
        <f t="shared" si="343"/>
        <v>20.079999999999998</v>
      </c>
      <c r="Q3672" t="s">
        <v>8317</v>
      </c>
      <c r="R3672" t="s">
        <v>8318</v>
      </c>
      <c r="S3672" s="11">
        <f t="shared" si="344"/>
        <v>42142.514016203699</v>
      </c>
      <c r="T3672" s="11">
        <f t="shared" si="345"/>
        <v>42155.958333333328</v>
      </c>
      <c r="U3672" t="str">
        <f t="shared" si="346"/>
        <v>2015</v>
      </c>
      <c r="V3672" t="str">
        <f t="shared" si="347"/>
        <v>May</v>
      </c>
    </row>
    <row r="3673" spans="1:22" ht="75" x14ac:dyDescent="0.2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8000</v>
      </c>
      <c r="O3673">
        <f t="shared" si="342"/>
        <v>100.86</v>
      </c>
      <c r="P3673">
        <f t="shared" si="343"/>
        <v>88.25</v>
      </c>
      <c r="Q3673" t="s">
        <v>8317</v>
      </c>
      <c r="R3673" t="s">
        <v>8318</v>
      </c>
      <c r="S3673" s="11">
        <f t="shared" si="344"/>
        <v>41820.62809027778</v>
      </c>
      <c r="T3673" s="11">
        <f t="shared" si="345"/>
        <v>41841.165972222225</v>
      </c>
      <c r="U3673" t="str">
        <f t="shared" si="346"/>
        <v>2014</v>
      </c>
      <c r="V3673" t="str">
        <f t="shared" si="347"/>
        <v>June</v>
      </c>
    </row>
    <row r="3674" spans="1:22" ht="75" x14ac:dyDescent="0.2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8000</v>
      </c>
      <c r="O3674">
        <f t="shared" si="342"/>
        <v>101.53</v>
      </c>
      <c r="P3674">
        <f t="shared" si="343"/>
        <v>53.44</v>
      </c>
      <c r="Q3674" t="s">
        <v>8317</v>
      </c>
      <c r="R3674" t="s">
        <v>8318</v>
      </c>
      <c r="S3674" s="11">
        <f t="shared" si="344"/>
        <v>41878.946574074071</v>
      </c>
      <c r="T3674" s="11">
        <f t="shared" si="345"/>
        <v>41908.946574074071</v>
      </c>
      <c r="U3674" t="str">
        <f t="shared" si="346"/>
        <v>2014</v>
      </c>
      <c r="V3674" t="str">
        <f t="shared" si="347"/>
        <v>August</v>
      </c>
    </row>
    <row r="3675" spans="1:22" ht="60" x14ac:dyDescent="0.2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8000</v>
      </c>
      <c r="O3675">
        <f t="shared" si="342"/>
        <v>113.63</v>
      </c>
      <c r="P3675">
        <f t="shared" si="343"/>
        <v>39.869999999999997</v>
      </c>
      <c r="Q3675" t="s">
        <v>8317</v>
      </c>
      <c r="R3675" t="s">
        <v>8318</v>
      </c>
      <c r="S3675" s="11">
        <f t="shared" si="344"/>
        <v>41914.295104166667</v>
      </c>
      <c r="T3675" s="11">
        <f t="shared" si="345"/>
        <v>41948.536111111112</v>
      </c>
      <c r="U3675" t="str">
        <f t="shared" si="346"/>
        <v>2014</v>
      </c>
      <c r="V3675" t="str">
        <f t="shared" si="347"/>
        <v>October</v>
      </c>
    </row>
    <row r="3676" spans="1:22" ht="75" x14ac:dyDescent="0.2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8000</v>
      </c>
      <c r="O3676">
        <f t="shared" si="342"/>
        <v>100</v>
      </c>
      <c r="P3676">
        <f t="shared" si="343"/>
        <v>145.16</v>
      </c>
      <c r="Q3676" t="s">
        <v>8317</v>
      </c>
      <c r="R3676" t="s">
        <v>8318</v>
      </c>
      <c r="S3676" s="11">
        <f t="shared" si="344"/>
        <v>42556.873020833329</v>
      </c>
      <c r="T3676" s="11">
        <f t="shared" si="345"/>
        <v>42616.873020833329</v>
      </c>
      <c r="U3676" t="str">
        <f t="shared" si="346"/>
        <v>2016</v>
      </c>
      <c r="V3676" t="str">
        <f t="shared" si="347"/>
        <v>July</v>
      </c>
    </row>
    <row r="3677" spans="1:22" ht="75" x14ac:dyDescent="0.2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8000</v>
      </c>
      <c r="O3677">
        <f t="shared" si="342"/>
        <v>140</v>
      </c>
      <c r="P3677">
        <f t="shared" si="343"/>
        <v>23.33</v>
      </c>
      <c r="Q3677" t="s">
        <v>8317</v>
      </c>
      <c r="R3677" t="s">
        <v>8318</v>
      </c>
      <c r="S3677" s="11">
        <f t="shared" si="344"/>
        <v>42493.597013888888</v>
      </c>
      <c r="T3677" s="11">
        <f t="shared" si="345"/>
        <v>42505.958333333328</v>
      </c>
      <c r="U3677" t="str">
        <f t="shared" si="346"/>
        <v>2016</v>
      </c>
      <c r="V3677" t="str">
        <f t="shared" si="347"/>
        <v>May</v>
      </c>
    </row>
    <row r="3678" spans="1:22" ht="75" x14ac:dyDescent="0.2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8000</v>
      </c>
      <c r="O3678">
        <f t="shared" si="342"/>
        <v>128.75</v>
      </c>
      <c r="P3678">
        <f t="shared" si="343"/>
        <v>64.38</v>
      </c>
      <c r="Q3678" t="s">
        <v>8317</v>
      </c>
      <c r="R3678" t="s">
        <v>8318</v>
      </c>
      <c r="S3678" s="11">
        <f t="shared" si="344"/>
        <v>41876.815787037034</v>
      </c>
      <c r="T3678" s="11">
        <f t="shared" si="345"/>
        <v>41894.815787037034</v>
      </c>
      <c r="U3678" t="str">
        <f t="shared" si="346"/>
        <v>2014</v>
      </c>
      <c r="V3678" t="str">
        <f t="shared" si="347"/>
        <v>August</v>
      </c>
    </row>
    <row r="3679" spans="1:22" ht="60" x14ac:dyDescent="0.2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8000</v>
      </c>
      <c r="O3679">
        <f t="shared" si="342"/>
        <v>102.9</v>
      </c>
      <c r="P3679">
        <f t="shared" si="343"/>
        <v>62.05</v>
      </c>
      <c r="Q3679" t="s">
        <v>8317</v>
      </c>
      <c r="R3679" t="s">
        <v>8318</v>
      </c>
      <c r="S3679" s="11">
        <f t="shared" si="344"/>
        <v>41802.574282407404</v>
      </c>
      <c r="T3679" s="11">
        <f t="shared" si="345"/>
        <v>41823.165972222225</v>
      </c>
      <c r="U3679" t="str">
        <f t="shared" si="346"/>
        <v>2014</v>
      </c>
      <c r="V3679" t="str">
        <f t="shared" si="347"/>
        <v>June</v>
      </c>
    </row>
    <row r="3680" spans="1:22" ht="45" x14ac:dyDescent="0.2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8000</v>
      </c>
      <c r="O3680">
        <f t="shared" si="342"/>
        <v>102.5</v>
      </c>
      <c r="P3680">
        <f t="shared" si="343"/>
        <v>66.13</v>
      </c>
      <c r="Q3680" t="s">
        <v>8317</v>
      </c>
      <c r="R3680" t="s">
        <v>8318</v>
      </c>
      <c r="S3680" s="11">
        <f t="shared" si="344"/>
        <v>42120.531226851846</v>
      </c>
      <c r="T3680" s="11">
        <f t="shared" si="345"/>
        <v>42155.531226851846</v>
      </c>
      <c r="U3680" t="str">
        <f t="shared" si="346"/>
        <v>2015</v>
      </c>
      <c r="V3680" t="str">
        <f t="shared" si="347"/>
        <v>April</v>
      </c>
    </row>
    <row r="3681" spans="1:22" ht="75" x14ac:dyDescent="0.2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8000</v>
      </c>
      <c r="O3681">
        <f t="shared" si="342"/>
        <v>110.1</v>
      </c>
      <c r="P3681">
        <f t="shared" si="343"/>
        <v>73.400000000000006</v>
      </c>
      <c r="Q3681" t="s">
        <v>8317</v>
      </c>
      <c r="R3681" t="s">
        <v>8318</v>
      </c>
      <c r="S3681" s="11">
        <f t="shared" si="344"/>
        <v>41786.761354166665</v>
      </c>
      <c r="T3681" s="11">
        <f t="shared" si="345"/>
        <v>41821.207638888889</v>
      </c>
      <c r="U3681" t="str">
        <f t="shared" si="346"/>
        <v>2014</v>
      </c>
      <c r="V3681" t="str">
        <f t="shared" si="347"/>
        <v>May</v>
      </c>
    </row>
    <row r="3682" spans="1:22" ht="75" x14ac:dyDescent="0.2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8000</v>
      </c>
      <c r="O3682">
        <f t="shared" si="342"/>
        <v>112.77</v>
      </c>
      <c r="P3682">
        <f t="shared" si="343"/>
        <v>99.5</v>
      </c>
      <c r="Q3682" t="s">
        <v>8317</v>
      </c>
      <c r="R3682" t="s">
        <v>8318</v>
      </c>
      <c r="S3682" s="11">
        <f t="shared" si="344"/>
        <v>42627.454097222217</v>
      </c>
      <c r="T3682" s="11">
        <f t="shared" si="345"/>
        <v>42648.454097222217</v>
      </c>
      <c r="U3682" t="str">
        <f t="shared" si="346"/>
        <v>2016</v>
      </c>
      <c r="V3682" t="str">
        <f t="shared" si="347"/>
        <v>September</v>
      </c>
    </row>
    <row r="3683" spans="1:22" ht="75" x14ac:dyDescent="0.2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8000</v>
      </c>
      <c r="O3683">
        <f t="shared" si="342"/>
        <v>111.9</v>
      </c>
      <c r="P3683">
        <f t="shared" si="343"/>
        <v>62.17</v>
      </c>
      <c r="Q3683" t="s">
        <v>8317</v>
      </c>
      <c r="R3683" t="s">
        <v>8318</v>
      </c>
      <c r="S3683" s="11">
        <f t="shared" si="344"/>
        <v>42374.651504629626</v>
      </c>
      <c r="T3683" s="11">
        <f t="shared" si="345"/>
        <v>42384.651504629626</v>
      </c>
      <c r="U3683" t="str">
        <f t="shared" si="346"/>
        <v>2016</v>
      </c>
      <c r="V3683" t="str">
        <f t="shared" si="347"/>
        <v>January</v>
      </c>
    </row>
    <row r="3684" spans="1:22" ht="75" x14ac:dyDescent="0.2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8000</v>
      </c>
      <c r="O3684">
        <f t="shared" si="342"/>
        <v>139.19999999999999</v>
      </c>
      <c r="P3684">
        <f t="shared" si="343"/>
        <v>62.33</v>
      </c>
      <c r="Q3684" t="s">
        <v>8317</v>
      </c>
      <c r="R3684" t="s">
        <v>8318</v>
      </c>
      <c r="S3684" s="11">
        <f t="shared" si="344"/>
        <v>41772.685393518521</v>
      </c>
      <c r="T3684" s="11">
        <f t="shared" si="345"/>
        <v>41806.290972222225</v>
      </c>
      <c r="U3684" t="str">
        <f t="shared" si="346"/>
        <v>2014</v>
      </c>
      <c r="V3684" t="str">
        <f t="shared" si="347"/>
        <v>May</v>
      </c>
    </row>
    <row r="3685" spans="1:22" ht="60" x14ac:dyDescent="0.2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8000</v>
      </c>
      <c r="O3685">
        <f t="shared" si="342"/>
        <v>110.86</v>
      </c>
      <c r="P3685">
        <f t="shared" si="343"/>
        <v>58.79</v>
      </c>
      <c r="Q3685" t="s">
        <v>8317</v>
      </c>
      <c r="R3685" t="s">
        <v>8318</v>
      </c>
      <c r="S3685" s="11">
        <f t="shared" si="344"/>
        <v>42633.116851851853</v>
      </c>
      <c r="T3685" s="11">
        <f t="shared" si="345"/>
        <v>42663.116851851853</v>
      </c>
      <c r="U3685" t="str">
        <f t="shared" si="346"/>
        <v>2016</v>
      </c>
      <c r="V3685" t="str">
        <f t="shared" si="347"/>
        <v>September</v>
      </c>
    </row>
    <row r="3686" spans="1:22" ht="75" x14ac:dyDescent="0.2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8000</v>
      </c>
      <c r="O3686">
        <f t="shared" si="342"/>
        <v>139.07</v>
      </c>
      <c r="P3686">
        <f t="shared" si="343"/>
        <v>45.35</v>
      </c>
      <c r="Q3686" t="s">
        <v>8317</v>
      </c>
      <c r="R3686" t="s">
        <v>8318</v>
      </c>
      <c r="S3686" s="11">
        <f t="shared" si="344"/>
        <v>42219.180393518516</v>
      </c>
      <c r="T3686" s="11">
        <f t="shared" si="345"/>
        <v>42249.180393518516</v>
      </c>
      <c r="U3686" t="str">
        <f t="shared" si="346"/>
        <v>2015</v>
      </c>
      <c r="V3686" t="str">
        <f t="shared" si="347"/>
        <v>August</v>
      </c>
    </row>
    <row r="3687" spans="1:22" ht="75" x14ac:dyDescent="0.2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8000</v>
      </c>
      <c r="O3687">
        <f t="shared" si="342"/>
        <v>105.7</v>
      </c>
      <c r="P3687">
        <f t="shared" si="343"/>
        <v>41.94</v>
      </c>
      <c r="Q3687" t="s">
        <v>8317</v>
      </c>
      <c r="R3687" t="s">
        <v>8318</v>
      </c>
      <c r="S3687" s="11">
        <f t="shared" si="344"/>
        <v>41753.593275462961</v>
      </c>
      <c r="T3687" s="11">
        <f t="shared" si="345"/>
        <v>41778.875</v>
      </c>
      <c r="U3687" t="str">
        <f t="shared" si="346"/>
        <v>2014</v>
      </c>
      <c r="V3687" t="str">
        <f t="shared" si="347"/>
        <v>April</v>
      </c>
    </row>
    <row r="3688" spans="1:22" ht="60" x14ac:dyDescent="0.2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8000</v>
      </c>
      <c r="O3688">
        <f t="shared" si="342"/>
        <v>101.43</v>
      </c>
      <c r="P3688">
        <f t="shared" si="343"/>
        <v>59.17</v>
      </c>
      <c r="Q3688" t="s">
        <v>8317</v>
      </c>
      <c r="R3688" t="s">
        <v>8318</v>
      </c>
      <c r="S3688" s="11">
        <f t="shared" si="344"/>
        <v>42230.662731481483</v>
      </c>
      <c r="T3688" s="11">
        <f t="shared" si="345"/>
        <v>42245.165972222225</v>
      </c>
      <c r="U3688" t="str">
        <f t="shared" si="346"/>
        <v>2015</v>
      </c>
      <c r="V3688" t="str">
        <f t="shared" si="347"/>
        <v>August</v>
      </c>
    </row>
    <row r="3689" spans="1:22" ht="75" x14ac:dyDescent="0.2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8000</v>
      </c>
      <c r="O3689">
        <f t="shared" si="342"/>
        <v>100.25</v>
      </c>
      <c r="P3689">
        <f t="shared" si="343"/>
        <v>200.49</v>
      </c>
      <c r="Q3689" t="s">
        <v>8317</v>
      </c>
      <c r="R3689" t="s">
        <v>8318</v>
      </c>
      <c r="S3689" s="11">
        <f t="shared" si="344"/>
        <v>41787.218229166669</v>
      </c>
      <c r="T3689" s="11">
        <f t="shared" si="345"/>
        <v>41817.218229166669</v>
      </c>
      <c r="U3689" t="str">
        <f t="shared" si="346"/>
        <v>2014</v>
      </c>
      <c r="V3689" t="str">
        <f t="shared" si="347"/>
        <v>May</v>
      </c>
    </row>
    <row r="3690" spans="1:22" ht="60" x14ac:dyDescent="0.2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8000</v>
      </c>
      <c r="O3690">
        <f t="shared" si="342"/>
        <v>109.17</v>
      </c>
      <c r="P3690">
        <f t="shared" si="343"/>
        <v>83.97</v>
      </c>
      <c r="Q3690" t="s">
        <v>8317</v>
      </c>
      <c r="R3690" t="s">
        <v>8318</v>
      </c>
      <c r="S3690" s="11">
        <f t="shared" si="344"/>
        <v>41829.787083333329</v>
      </c>
      <c r="T3690" s="11">
        <f t="shared" si="345"/>
        <v>41859.787083333329</v>
      </c>
      <c r="U3690" t="str">
        <f t="shared" si="346"/>
        <v>2014</v>
      </c>
      <c r="V3690" t="str">
        <f t="shared" si="347"/>
        <v>July</v>
      </c>
    </row>
    <row r="3691" spans="1:22" ht="75" x14ac:dyDescent="0.2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8000</v>
      </c>
      <c r="O3691">
        <f t="shared" si="342"/>
        <v>118.33</v>
      </c>
      <c r="P3691">
        <f t="shared" si="343"/>
        <v>57.26</v>
      </c>
      <c r="Q3691" t="s">
        <v>8317</v>
      </c>
      <c r="R3691" t="s">
        <v>8318</v>
      </c>
      <c r="S3691" s="11">
        <f t="shared" si="344"/>
        <v>42147.826840277776</v>
      </c>
      <c r="T3691" s="11">
        <f t="shared" si="345"/>
        <v>42176.934027777781</v>
      </c>
      <c r="U3691" t="str">
        <f t="shared" si="346"/>
        <v>2015</v>
      </c>
      <c r="V3691" t="str">
        <f t="shared" si="347"/>
        <v>May</v>
      </c>
    </row>
    <row r="3692" spans="1:22" ht="75" x14ac:dyDescent="0.2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8000</v>
      </c>
      <c r="O3692">
        <f t="shared" si="342"/>
        <v>120</v>
      </c>
      <c r="P3692">
        <f t="shared" si="343"/>
        <v>58.06</v>
      </c>
      <c r="Q3692" t="s">
        <v>8317</v>
      </c>
      <c r="R3692" t="s">
        <v>8318</v>
      </c>
      <c r="S3692" s="11">
        <f t="shared" si="344"/>
        <v>41940.598182870373</v>
      </c>
      <c r="T3692" s="11">
        <f t="shared" si="345"/>
        <v>41970.639849537038</v>
      </c>
      <c r="U3692" t="str">
        <f t="shared" si="346"/>
        <v>2014</v>
      </c>
      <c r="V3692" t="str">
        <f t="shared" si="347"/>
        <v>October</v>
      </c>
    </row>
    <row r="3693" spans="1:22" ht="60" x14ac:dyDescent="0.2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8000</v>
      </c>
      <c r="O3693">
        <f t="shared" si="342"/>
        <v>127.96</v>
      </c>
      <c r="P3693">
        <f t="shared" si="343"/>
        <v>186.8</v>
      </c>
      <c r="Q3693" t="s">
        <v>8317</v>
      </c>
      <c r="R3693" t="s">
        <v>8318</v>
      </c>
      <c r="S3693" s="11">
        <f t="shared" si="344"/>
        <v>42020.700567129628</v>
      </c>
      <c r="T3693" s="11">
        <f t="shared" si="345"/>
        <v>42065.207638888889</v>
      </c>
      <c r="U3693" t="str">
        <f t="shared" si="346"/>
        <v>2015</v>
      </c>
      <c r="V3693" t="str">
        <f t="shared" si="347"/>
        <v>January</v>
      </c>
    </row>
    <row r="3694" spans="1:22" ht="45" x14ac:dyDescent="0.2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8000</v>
      </c>
      <c r="O3694">
        <f t="shared" si="342"/>
        <v>126</v>
      </c>
      <c r="P3694">
        <f t="shared" si="343"/>
        <v>74.12</v>
      </c>
      <c r="Q3694" t="s">
        <v>8317</v>
      </c>
      <c r="R3694" t="s">
        <v>8318</v>
      </c>
      <c r="S3694" s="11">
        <f t="shared" si="344"/>
        <v>41891.96503472222</v>
      </c>
      <c r="T3694" s="11">
        <f t="shared" si="345"/>
        <v>41901</v>
      </c>
      <c r="U3694" t="str">
        <f t="shared" si="346"/>
        <v>2014</v>
      </c>
      <c r="V3694" t="str">
        <f t="shared" si="347"/>
        <v>September</v>
      </c>
    </row>
    <row r="3695" spans="1:22" ht="75" x14ac:dyDescent="0.2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8000</v>
      </c>
      <c r="O3695">
        <f t="shared" si="342"/>
        <v>129.13</v>
      </c>
      <c r="P3695">
        <f t="shared" si="343"/>
        <v>30.71</v>
      </c>
      <c r="Q3695" t="s">
        <v>8317</v>
      </c>
      <c r="R3695" t="s">
        <v>8318</v>
      </c>
      <c r="S3695" s="11">
        <f t="shared" si="344"/>
        <v>42309.191307870366</v>
      </c>
      <c r="T3695" s="11">
        <f t="shared" si="345"/>
        <v>42338.9375</v>
      </c>
      <c r="U3695" t="str">
        <f t="shared" si="346"/>
        <v>2015</v>
      </c>
      <c r="V3695" t="str">
        <f t="shared" si="347"/>
        <v>November</v>
      </c>
    </row>
    <row r="3696" spans="1:22" ht="60" x14ac:dyDescent="0.2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8000</v>
      </c>
      <c r="O3696">
        <f t="shared" si="342"/>
        <v>107.43</v>
      </c>
      <c r="P3696">
        <f t="shared" si="343"/>
        <v>62.67</v>
      </c>
      <c r="Q3696" t="s">
        <v>8317</v>
      </c>
      <c r="R3696" t="s">
        <v>8318</v>
      </c>
      <c r="S3696" s="11">
        <f t="shared" si="344"/>
        <v>42490.133877314816</v>
      </c>
      <c r="T3696" s="11">
        <f t="shared" si="345"/>
        <v>42527.083333333328</v>
      </c>
      <c r="U3696" t="str">
        <f t="shared" si="346"/>
        <v>2016</v>
      </c>
      <c r="V3696" t="str">
        <f t="shared" si="347"/>
        <v>April</v>
      </c>
    </row>
    <row r="3697" spans="1:22" ht="75" x14ac:dyDescent="0.2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8000</v>
      </c>
      <c r="O3697">
        <f t="shared" si="342"/>
        <v>100.13</v>
      </c>
      <c r="P3697">
        <f t="shared" si="343"/>
        <v>121.36</v>
      </c>
      <c r="Q3697" t="s">
        <v>8317</v>
      </c>
      <c r="R3697" t="s">
        <v>8318</v>
      </c>
      <c r="S3697" s="11">
        <f t="shared" si="344"/>
        <v>41995.870486111111</v>
      </c>
      <c r="T3697" s="11">
        <f t="shared" si="345"/>
        <v>42015.870486111111</v>
      </c>
      <c r="U3697" t="str">
        <f t="shared" si="346"/>
        <v>2014</v>
      </c>
      <c r="V3697" t="str">
        <f t="shared" si="347"/>
        <v>December</v>
      </c>
    </row>
    <row r="3698" spans="1:22" ht="75" x14ac:dyDescent="0.2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8000</v>
      </c>
      <c r="O3698">
        <f t="shared" si="342"/>
        <v>155</v>
      </c>
      <c r="P3698">
        <f t="shared" si="343"/>
        <v>39.74</v>
      </c>
      <c r="Q3698" t="s">
        <v>8317</v>
      </c>
      <c r="R3698" t="s">
        <v>8318</v>
      </c>
      <c r="S3698" s="11">
        <f t="shared" si="344"/>
        <v>41988.617083333331</v>
      </c>
      <c r="T3698" s="11">
        <f t="shared" si="345"/>
        <v>42048.617083333331</v>
      </c>
      <c r="U3698" t="str">
        <f t="shared" si="346"/>
        <v>2014</v>
      </c>
      <c r="V3698" t="str">
        <f t="shared" si="347"/>
        <v>December</v>
      </c>
    </row>
    <row r="3699" spans="1:22" ht="75" x14ac:dyDescent="0.2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8000</v>
      </c>
      <c r="O3699">
        <f t="shared" si="342"/>
        <v>108</v>
      </c>
      <c r="P3699">
        <f t="shared" si="343"/>
        <v>72</v>
      </c>
      <c r="Q3699" t="s">
        <v>8317</v>
      </c>
      <c r="R3699" t="s">
        <v>8318</v>
      </c>
      <c r="S3699" s="11">
        <f t="shared" si="344"/>
        <v>42479.465833333335</v>
      </c>
      <c r="T3699" s="11">
        <f t="shared" si="345"/>
        <v>42500.465833333335</v>
      </c>
      <c r="U3699" t="str">
        <f t="shared" si="346"/>
        <v>2016</v>
      </c>
      <c r="V3699" t="str">
        <f t="shared" si="347"/>
        <v>April</v>
      </c>
    </row>
    <row r="3700" spans="1:22" ht="60" x14ac:dyDescent="0.2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8000</v>
      </c>
      <c r="O3700">
        <f t="shared" si="342"/>
        <v>110.52</v>
      </c>
      <c r="P3700">
        <f t="shared" si="343"/>
        <v>40.630000000000003</v>
      </c>
      <c r="Q3700" t="s">
        <v>8317</v>
      </c>
      <c r="R3700" t="s">
        <v>8318</v>
      </c>
      <c r="S3700" s="11">
        <f t="shared" si="344"/>
        <v>42401.806562500002</v>
      </c>
      <c r="T3700" s="11">
        <f t="shared" si="345"/>
        <v>42431.806562500002</v>
      </c>
      <c r="U3700" t="str">
        <f t="shared" si="346"/>
        <v>2016</v>
      </c>
      <c r="V3700" t="str">
        <f t="shared" si="347"/>
        <v>February</v>
      </c>
    </row>
    <row r="3701" spans="1:22" ht="75" x14ac:dyDescent="0.2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8000</v>
      </c>
      <c r="O3701">
        <f t="shared" si="342"/>
        <v>100.8</v>
      </c>
      <c r="P3701">
        <f t="shared" si="343"/>
        <v>63</v>
      </c>
      <c r="Q3701" t="s">
        <v>8317</v>
      </c>
      <c r="R3701" t="s">
        <v>8318</v>
      </c>
      <c r="S3701" s="11">
        <f t="shared" si="344"/>
        <v>41897.602037037039</v>
      </c>
      <c r="T3701" s="11">
        <f t="shared" si="345"/>
        <v>41927.602037037039</v>
      </c>
      <c r="U3701" t="str">
        <f t="shared" si="346"/>
        <v>2014</v>
      </c>
      <c r="V3701" t="str">
        <f t="shared" si="347"/>
        <v>September</v>
      </c>
    </row>
    <row r="3702" spans="1:22" ht="30" x14ac:dyDescent="0.2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8000</v>
      </c>
      <c r="O3702">
        <f t="shared" si="342"/>
        <v>121.2</v>
      </c>
      <c r="P3702">
        <f t="shared" si="343"/>
        <v>33.67</v>
      </c>
      <c r="Q3702" t="s">
        <v>8317</v>
      </c>
      <c r="R3702" t="s">
        <v>8318</v>
      </c>
      <c r="S3702" s="11">
        <f t="shared" si="344"/>
        <v>41882.585648148146</v>
      </c>
      <c r="T3702" s="11">
        <f t="shared" si="345"/>
        <v>41912.666666666664</v>
      </c>
      <c r="U3702" t="str">
        <f t="shared" si="346"/>
        <v>2014</v>
      </c>
      <c r="V3702" t="str">
        <f t="shared" si="347"/>
        <v>August</v>
      </c>
    </row>
    <row r="3703" spans="1:22" ht="75" x14ac:dyDescent="0.2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8000</v>
      </c>
      <c r="O3703">
        <f t="shared" si="342"/>
        <v>100.33</v>
      </c>
      <c r="P3703">
        <f t="shared" si="343"/>
        <v>38.590000000000003</v>
      </c>
      <c r="Q3703" t="s">
        <v>8317</v>
      </c>
      <c r="R3703" t="s">
        <v>8318</v>
      </c>
      <c r="S3703" s="11">
        <f t="shared" si="344"/>
        <v>42129.541585648149</v>
      </c>
      <c r="T3703" s="11">
        <f t="shared" si="345"/>
        <v>42159.541585648149</v>
      </c>
      <c r="U3703" t="str">
        <f t="shared" si="346"/>
        <v>2015</v>
      </c>
      <c r="V3703" t="str">
        <f t="shared" si="347"/>
        <v>May</v>
      </c>
    </row>
    <row r="3704" spans="1:22" ht="75" x14ac:dyDescent="0.2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8000</v>
      </c>
      <c r="O3704">
        <f t="shared" si="342"/>
        <v>109.17</v>
      </c>
      <c r="P3704">
        <f t="shared" si="343"/>
        <v>155.94999999999999</v>
      </c>
      <c r="Q3704" t="s">
        <v>8317</v>
      </c>
      <c r="R3704" t="s">
        <v>8318</v>
      </c>
      <c r="S3704" s="11">
        <f t="shared" si="344"/>
        <v>42524.53800925926</v>
      </c>
      <c r="T3704" s="11">
        <f t="shared" si="345"/>
        <v>42561.957638888889</v>
      </c>
      <c r="U3704" t="str">
        <f t="shared" si="346"/>
        <v>2016</v>
      </c>
      <c r="V3704" t="str">
        <f t="shared" si="347"/>
        <v>June</v>
      </c>
    </row>
    <row r="3705" spans="1:22" ht="75" x14ac:dyDescent="0.2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8000</v>
      </c>
      <c r="O3705">
        <f t="shared" si="342"/>
        <v>123.43</v>
      </c>
      <c r="P3705">
        <f t="shared" si="343"/>
        <v>43.2</v>
      </c>
      <c r="Q3705" t="s">
        <v>8317</v>
      </c>
      <c r="R3705" t="s">
        <v>8318</v>
      </c>
      <c r="S3705" s="11">
        <f t="shared" si="344"/>
        <v>42556.504490740743</v>
      </c>
      <c r="T3705" s="11">
        <f t="shared" si="345"/>
        <v>42595.290972222225</v>
      </c>
      <c r="U3705" t="str">
        <f t="shared" si="346"/>
        <v>2016</v>
      </c>
      <c r="V3705" t="str">
        <f t="shared" si="347"/>
        <v>July</v>
      </c>
    </row>
    <row r="3706" spans="1:22" ht="75" x14ac:dyDescent="0.2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8000</v>
      </c>
      <c r="O3706">
        <f t="shared" si="342"/>
        <v>136.34</v>
      </c>
      <c r="P3706">
        <f t="shared" si="343"/>
        <v>15.15</v>
      </c>
      <c r="Q3706" t="s">
        <v>8317</v>
      </c>
      <c r="R3706" t="s">
        <v>8318</v>
      </c>
      <c r="S3706" s="11">
        <f t="shared" si="344"/>
        <v>42461.689745370371</v>
      </c>
      <c r="T3706" s="11">
        <f t="shared" si="345"/>
        <v>42521.689745370371</v>
      </c>
      <c r="U3706" t="str">
        <f t="shared" si="346"/>
        <v>2016</v>
      </c>
      <c r="V3706" t="str">
        <f t="shared" si="347"/>
        <v>April</v>
      </c>
    </row>
    <row r="3707" spans="1:22" ht="60" x14ac:dyDescent="0.2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8000</v>
      </c>
      <c r="O3707">
        <f t="shared" si="342"/>
        <v>103.47</v>
      </c>
      <c r="P3707">
        <f t="shared" si="343"/>
        <v>83.57</v>
      </c>
      <c r="Q3707" t="s">
        <v>8317</v>
      </c>
      <c r="R3707" t="s">
        <v>8318</v>
      </c>
      <c r="S3707" s="11">
        <f t="shared" si="344"/>
        <v>41792.542986111112</v>
      </c>
      <c r="T3707" s="11">
        <f t="shared" si="345"/>
        <v>41813.75</v>
      </c>
      <c r="U3707" t="str">
        <f t="shared" si="346"/>
        <v>2014</v>
      </c>
      <c r="V3707" t="str">
        <f t="shared" si="347"/>
        <v>June</v>
      </c>
    </row>
    <row r="3708" spans="1:22" ht="60" x14ac:dyDescent="0.2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8000</v>
      </c>
      <c r="O3708">
        <f t="shared" si="342"/>
        <v>121.33</v>
      </c>
      <c r="P3708">
        <f t="shared" si="343"/>
        <v>140</v>
      </c>
      <c r="Q3708" t="s">
        <v>8317</v>
      </c>
      <c r="R3708" t="s">
        <v>8318</v>
      </c>
      <c r="S3708" s="11">
        <f t="shared" si="344"/>
        <v>41879.913761574076</v>
      </c>
      <c r="T3708" s="11">
        <f t="shared" si="345"/>
        <v>41894.913761574076</v>
      </c>
      <c r="U3708" t="str">
        <f t="shared" si="346"/>
        <v>2014</v>
      </c>
      <c r="V3708" t="str">
        <f t="shared" si="347"/>
        <v>August</v>
      </c>
    </row>
    <row r="3709" spans="1:22" ht="60" x14ac:dyDescent="0.2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8000</v>
      </c>
      <c r="O3709">
        <f t="shared" si="342"/>
        <v>186</v>
      </c>
      <c r="P3709">
        <f t="shared" si="343"/>
        <v>80.87</v>
      </c>
      <c r="Q3709" t="s">
        <v>8317</v>
      </c>
      <c r="R3709" t="s">
        <v>8318</v>
      </c>
      <c r="S3709" s="11">
        <f t="shared" si="344"/>
        <v>42552.048356481479</v>
      </c>
      <c r="T3709" s="11">
        <f t="shared" si="345"/>
        <v>42573.226388888885</v>
      </c>
      <c r="U3709" t="str">
        <f t="shared" si="346"/>
        <v>2016</v>
      </c>
      <c r="V3709" t="str">
        <f t="shared" si="347"/>
        <v>July</v>
      </c>
    </row>
    <row r="3710" spans="1:22" ht="75" x14ac:dyDescent="0.2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8000</v>
      </c>
      <c r="O3710">
        <f t="shared" si="342"/>
        <v>300</v>
      </c>
      <c r="P3710">
        <f t="shared" si="343"/>
        <v>53.85</v>
      </c>
      <c r="Q3710" t="s">
        <v>8317</v>
      </c>
      <c r="R3710" t="s">
        <v>8318</v>
      </c>
      <c r="S3710" s="11">
        <f t="shared" si="344"/>
        <v>41810.142199074071</v>
      </c>
      <c r="T3710" s="11">
        <f t="shared" si="345"/>
        <v>41824.142199074071</v>
      </c>
      <c r="U3710" t="str">
        <f t="shared" si="346"/>
        <v>2014</v>
      </c>
      <c r="V3710" t="str">
        <f t="shared" si="347"/>
        <v>June</v>
      </c>
    </row>
    <row r="3711" spans="1:22" ht="60" x14ac:dyDescent="0.2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8000</v>
      </c>
      <c r="O3711">
        <f t="shared" si="342"/>
        <v>108.25</v>
      </c>
      <c r="P3711">
        <f t="shared" si="343"/>
        <v>30.93</v>
      </c>
      <c r="Q3711" t="s">
        <v>8317</v>
      </c>
      <c r="R3711" t="s">
        <v>8318</v>
      </c>
      <c r="S3711" s="11">
        <f t="shared" si="344"/>
        <v>41785.707708333335</v>
      </c>
      <c r="T3711" s="11">
        <f t="shared" si="345"/>
        <v>41815.707708333335</v>
      </c>
      <c r="U3711" t="str">
        <f t="shared" si="346"/>
        <v>2014</v>
      </c>
      <c r="V3711" t="str">
        <f t="shared" si="347"/>
        <v>May</v>
      </c>
    </row>
    <row r="3712" spans="1:22" ht="60" x14ac:dyDescent="0.2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8000</v>
      </c>
      <c r="O3712">
        <f t="shared" si="342"/>
        <v>141.15</v>
      </c>
      <c r="P3712">
        <f t="shared" si="343"/>
        <v>67.959999999999994</v>
      </c>
      <c r="Q3712" t="s">
        <v>8317</v>
      </c>
      <c r="R3712" t="s">
        <v>8318</v>
      </c>
      <c r="S3712" s="11">
        <f t="shared" si="344"/>
        <v>42072.576249999998</v>
      </c>
      <c r="T3712" s="11">
        <f t="shared" si="345"/>
        <v>42097.576249999998</v>
      </c>
      <c r="U3712" t="str">
        <f t="shared" si="346"/>
        <v>2015</v>
      </c>
      <c r="V3712" t="str">
        <f t="shared" si="347"/>
        <v>March</v>
      </c>
    </row>
    <row r="3713" spans="1:22" ht="45" x14ac:dyDescent="0.2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8000</v>
      </c>
      <c r="O3713">
        <f t="shared" si="342"/>
        <v>114</v>
      </c>
      <c r="P3713">
        <f t="shared" si="343"/>
        <v>27.14</v>
      </c>
      <c r="Q3713" t="s">
        <v>8317</v>
      </c>
      <c r="R3713" t="s">
        <v>8318</v>
      </c>
      <c r="S3713" s="11">
        <f t="shared" si="344"/>
        <v>41779.724224537036</v>
      </c>
      <c r="T3713" s="11">
        <f t="shared" si="345"/>
        <v>41805.666666666664</v>
      </c>
      <c r="U3713" t="str">
        <f t="shared" si="346"/>
        <v>2014</v>
      </c>
      <c r="V3713" t="str">
        <f t="shared" si="347"/>
        <v>May</v>
      </c>
    </row>
    <row r="3714" spans="1:22" ht="75" x14ac:dyDescent="0.2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8000</v>
      </c>
      <c r="O3714">
        <f t="shared" si="342"/>
        <v>153.72999999999999</v>
      </c>
      <c r="P3714">
        <f t="shared" si="343"/>
        <v>110.87</v>
      </c>
      <c r="Q3714" t="s">
        <v>8317</v>
      </c>
      <c r="R3714" t="s">
        <v>8318</v>
      </c>
      <c r="S3714" s="11">
        <f t="shared" si="344"/>
        <v>42134.172071759262</v>
      </c>
      <c r="T3714" s="11">
        <f t="shared" si="345"/>
        <v>42155.290972222225</v>
      </c>
      <c r="U3714" t="str">
        <f t="shared" si="346"/>
        <v>2015</v>
      </c>
      <c r="V3714" t="str">
        <f t="shared" si="347"/>
        <v>May</v>
      </c>
    </row>
    <row r="3715" spans="1:22" ht="60" x14ac:dyDescent="0.2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8000</v>
      </c>
      <c r="O3715">
        <f t="shared" ref="O3715:O3778" si="348">ROUND((E3715/D3715)*100,2)</f>
        <v>101.5</v>
      </c>
      <c r="P3715">
        <f t="shared" ref="P3715:P3778" si="349">IF(L3715&gt;0,ROUND(E3715/L3715,2),0)</f>
        <v>106.84</v>
      </c>
      <c r="Q3715" t="s">
        <v>8317</v>
      </c>
      <c r="R3715" t="s">
        <v>8318</v>
      </c>
      <c r="S3715" s="11">
        <f t="shared" ref="S3715:S3778" si="350">(((J3715/60)/60)/24)+DATE(1970,1,1)</f>
        <v>42505.738032407404</v>
      </c>
      <c r="T3715" s="11">
        <f t="shared" ref="T3715:T3778" si="351">(((I3715/60)/60)/24)+DATE(1970,1,1)</f>
        <v>42525.738032407404</v>
      </c>
      <c r="U3715" t="str">
        <f t="shared" ref="U3715:U3778" si="352">TEXT(S3715,"yyyy")</f>
        <v>2016</v>
      </c>
      <c r="V3715" t="str">
        <f t="shared" ref="V3715:V3778" si="353">TEXT(S3715,"mmmm")</f>
        <v>May</v>
      </c>
    </row>
    <row r="3716" spans="1:22" ht="75" x14ac:dyDescent="0.2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8000</v>
      </c>
      <c r="O3716">
        <f t="shared" si="348"/>
        <v>102.35</v>
      </c>
      <c r="P3716">
        <f t="shared" si="349"/>
        <v>105.52</v>
      </c>
      <c r="Q3716" t="s">
        <v>8317</v>
      </c>
      <c r="R3716" t="s">
        <v>8318</v>
      </c>
      <c r="S3716" s="11">
        <f t="shared" si="350"/>
        <v>42118.556331018524</v>
      </c>
      <c r="T3716" s="11">
        <f t="shared" si="351"/>
        <v>42150.165972222225</v>
      </c>
      <c r="U3716" t="str">
        <f t="shared" si="352"/>
        <v>2015</v>
      </c>
      <c r="V3716" t="str">
        <f t="shared" si="353"/>
        <v>April</v>
      </c>
    </row>
    <row r="3717" spans="1:22" ht="75" x14ac:dyDescent="0.2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8000</v>
      </c>
      <c r="O3717">
        <f t="shared" si="348"/>
        <v>102.57</v>
      </c>
      <c r="P3717">
        <f t="shared" si="349"/>
        <v>132.96</v>
      </c>
      <c r="Q3717" t="s">
        <v>8317</v>
      </c>
      <c r="R3717" t="s">
        <v>8318</v>
      </c>
      <c r="S3717" s="11">
        <f t="shared" si="350"/>
        <v>42036.995590277773</v>
      </c>
      <c r="T3717" s="11">
        <f t="shared" si="351"/>
        <v>42094.536111111112</v>
      </c>
      <c r="U3717" t="str">
        <f t="shared" si="352"/>
        <v>2015</v>
      </c>
      <c r="V3717" t="str">
        <f t="shared" si="353"/>
        <v>February</v>
      </c>
    </row>
    <row r="3718" spans="1:22" ht="60" x14ac:dyDescent="0.2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8000</v>
      </c>
      <c r="O3718">
        <f t="shared" si="348"/>
        <v>155.75</v>
      </c>
      <c r="P3718">
        <f t="shared" si="349"/>
        <v>51.92</v>
      </c>
      <c r="Q3718" t="s">
        <v>8317</v>
      </c>
      <c r="R3718" t="s">
        <v>8318</v>
      </c>
      <c r="S3718" s="11">
        <f t="shared" si="350"/>
        <v>42360.887835648144</v>
      </c>
      <c r="T3718" s="11">
        <f t="shared" si="351"/>
        <v>42390.887835648144</v>
      </c>
      <c r="U3718" t="str">
        <f t="shared" si="352"/>
        <v>2015</v>
      </c>
      <c r="V3718" t="str">
        <f t="shared" si="353"/>
        <v>December</v>
      </c>
    </row>
    <row r="3719" spans="1:22" ht="60" x14ac:dyDescent="0.2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8000</v>
      </c>
      <c r="O3719">
        <f t="shared" si="348"/>
        <v>100.75</v>
      </c>
      <c r="P3719">
        <f t="shared" si="349"/>
        <v>310</v>
      </c>
      <c r="Q3719" t="s">
        <v>8317</v>
      </c>
      <c r="R3719" t="s">
        <v>8318</v>
      </c>
      <c r="S3719" s="11">
        <f t="shared" si="350"/>
        <v>42102.866307870368</v>
      </c>
      <c r="T3719" s="11">
        <f t="shared" si="351"/>
        <v>42133.866307870368</v>
      </c>
      <c r="U3719" t="str">
        <f t="shared" si="352"/>
        <v>2015</v>
      </c>
      <c r="V3719" t="str">
        <f t="shared" si="353"/>
        <v>April</v>
      </c>
    </row>
    <row r="3720" spans="1:22" ht="60" x14ac:dyDescent="0.2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8000</v>
      </c>
      <c r="O3720">
        <f t="shared" si="348"/>
        <v>239.4</v>
      </c>
      <c r="P3720">
        <f t="shared" si="349"/>
        <v>26.02</v>
      </c>
      <c r="Q3720" t="s">
        <v>8317</v>
      </c>
      <c r="R3720" t="s">
        <v>8318</v>
      </c>
      <c r="S3720" s="11">
        <f t="shared" si="350"/>
        <v>42032.716145833328</v>
      </c>
      <c r="T3720" s="11">
        <f t="shared" si="351"/>
        <v>42062.716145833328</v>
      </c>
      <c r="U3720" t="str">
        <f t="shared" si="352"/>
        <v>2015</v>
      </c>
      <c r="V3720" t="str">
        <f t="shared" si="353"/>
        <v>January</v>
      </c>
    </row>
    <row r="3721" spans="1:22" ht="30" x14ac:dyDescent="0.2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8000</v>
      </c>
      <c r="O3721">
        <f t="shared" si="348"/>
        <v>210</v>
      </c>
      <c r="P3721">
        <f t="shared" si="349"/>
        <v>105</v>
      </c>
      <c r="Q3721" t="s">
        <v>8317</v>
      </c>
      <c r="R3721" t="s">
        <v>8318</v>
      </c>
      <c r="S3721" s="11">
        <f t="shared" si="350"/>
        <v>42147.729930555557</v>
      </c>
      <c r="T3721" s="11">
        <f t="shared" si="351"/>
        <v>42177.729930555557</v>
      </c>
      <c r="U3721" t="str">
        <f t="shared" si="352"/>
        <v>2015</v>
      </c>
      <c r="V3721" t="str">
        <f t="shared" si="353"/>
        <v>May</v>
      </c>
    </row>
    <row r="3722" spans="1:22" ht="45" x14ac:dyDescent="0.2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8000</v>
      </c>
      <c r="O3722">
        <f t="shared" si="348"/>
        <v>104.52</v>
      </c>
      <c r="P3722">
        <f t="shared" si="349"/>
        <v>86.23</v>
      </c>
      <c r="Q3722" t="s">
        <v>8317</v>
      </c>
      <c r="R3722" t="s">
        <v>8318</v>
      </c>
      <c r="S3722" s="11">
        <f t="shared" si="350"/>
        <v>42165.993125000001</v>
      </c>
      <c r="T3722" s="11">
        <f t="shared" si="351"/>
        <v>42187.993125000001</v>
      </c>
      <c r="U3722" t="str">
        <f t="shared" si="352"/>
        <v>2015</v>
      </c>
      <c r="V3722" t="str">
        <f t="shared" si="353"/>
        <v>June</v>
      </c>
    </row>
    <row r="3723" spans="1:22" ht="90" x14ac:dyDescent="0.2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8000</v>
      </c>
      <c r="O3723">
        <f t="shared" si="348"/>
        <v>100.8</v>
      </c>
      <c r="P3723">
        <f t="shared" si="349"/>
        <v>114.55</v>
      </c>
      <c r="Q3723" t="s">
        <v>8317</v>
      </c>
      <c r="R3723" t="s">
        <v>8318</v>
      </c>
      <c r="S3723" s="11">
        <f t="shared" si="350"/>
        <v>41927.936157407406</v>
      </c>
      <c r="T3723" s="11">
        <f t="shared" si="351"/>
        <v>41948.977824074071</v>
      </c>
      <c r="U3723" t="str">
        <f t="shared" si="352"/>
        <v>2014</v>
      </c>
      <c r="V3723" t="str">
        <f t="shared" si="353"/>
        <v>October</v>
      </c>
    </row>
    <row r="3724" spans="1:22" ht="90" x14ac:dyDescent="0.2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8000</v>
      </c>
      <c r="O3724">
        <f t="shared" si="348"/>
        <v>111.2</v>
      </c>
      <c r="P3724">
        <f t="shared" si="349"/>
        <v>47.66</v>
      </c>
      <c r="Q3724" t="s">
        <v>8317</v>
      </c>
      <c r="R3724" t="s">
        <v>8318</v>
      </c>
      <c r="S3724" s="11">
        <f t="shared" si="350"/>
        <v>42381.671840277777</v>
      </c>
      <c r="T3724" s="11">
        <f t="shared" si="351"/>
        <v>42411.957638888889</v>
      </c>
      <c r="U3724" t="str">
        <f t="shared" si="352"/>
        <v>2016</v>
      </c>
      <c r="V3724" t="str">
        <f t="shared" si="353"/>
        <v>January</v>
      </c>
    </row>
    <row r="3725" spans="1:22" ht="30" x14ac:dyDescent="0.2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8000</v>
      </c>
      <c r="O3725">
        <f t="shared" si="348"/>
        <v>102.04</v>
      </c>
      <c r="P3725">
        <f t="shared" si="349"/>
        <v>72.89</v>
      </c>
      <c r="Q3725" t="s">
        <v>8317</v>
      </c>
      <c r="R3725" t="s">
        <v>8318</v>
      </c>
      <c r="S3725" s="11">
        <f t="shared" si="350"/>
        <v>41943.753032407411</v>
      </c>
      <c r="T3725" s="11">
        <f t="shared" si="351"/>
        <v>41973.794699074075</v>
      </c>
      <c r="U3725" t="str">
        <f t="shared" si="352"/>
        <v>2014</v>
      </c>
      <c r="V3725" t="str">
        <f t="shared" si="353"/>
        <v>October</v>
      </c>
    </row>
    <row r="3726" spans="1:22" ht="75" x14ac:dyDescent="0.2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8000</v>
      </c>
      <c r="O3726">
        <f t="shared" si="348"/>
        <v>102.55</v>
      </c>
      <c r="P3726">
        <f t="shared" si="349"/>
        <v>49.55</v>
      </c>
      <c r="Q3726" t="s">
        <v>8317</v>
      </c>
      <c r="R3726" t="s">
        <v>8318</v>
      </c>
      <c r="S3726" s="11">
        <f t="shared" si="350"/>
        <v>42465.491435185191</v>
      </c>
      <c r="T3726" s="11">
        <f t="shared" si="351"/>
        <v>42494.958333333328</v>
      </c>
      <c r="U3726" t="str">
        <f t="shared" si="352"/>
        <v>2016</v>
      </c>
      <c r="V3726" t="str">
        <f t="shared" si="353"/>
        <v>April</v>
      </c>
    </row>
    <row r="3727" spans="1:22" ht="75" x14ac:dyDescent="0.2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8000</v>
      </c>
      <c r="O3727">
        <f t="shared" si="348"/>
        <v>127</v>
      </c>
      <c r="P3727">
        <f t="shared" si="349"/>
        <v>25.4</v>
      </c>
      <c r="Q3727" t="s">
        <v>8317</v>
      </c>
      <c r="R3727" t="s">
        <v>8318</v>
      </c>
      <c r="S3727" s="11">
        <f t="shared" si="350"/>
        <v>42401.945219907408</v>
      </c>
      <c r="T3727" s="11">
        <f t="shared" si="351"/>
        <v>42418.895833333328</v>
      </c>
      <c r="U3727" t="str">
        <f t="shared" si="352"/>
        <v>2016</v>
      </c>
      <c r="V3727" t="str">
        <f t="shared" si="353"/>
        <v>February</v>
      </c>
    </row>
    <row r="3728" spans="1:22" ht="60" x14ac:dyDescent="0.2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8000</v>
      </c>
      <c r="O3728">
        <f t="shared" si="348"/>
        <v>338.71</v>
      </c>
      <c r="P3728">
        <f t="shared" si="349"/>
        <v>62.59</v>
      </c>
      <c r="Q3728" t="s">
        <v>8317</v>
      </c>
      <c r="R3728" t="s">
        <v>8318</v>
      </c>
      <c r="S3728" s="11">
        <f t="shared" si="350"/>
        <v>42462.140868055561</v>
      </c>
      <c r="T3728" s="11">
        <f t="shared" si="351"/>
        <v>42489.875</v>
      </c>
      <c r="U3728" t="str">
        <f t="shared" si="352"/>
        <v>2016</v>
      </c>
      <c r="V3728" t="str">
        <f t="shared" si="353"/>
        <v>April</v>
      </c>
    </row>
    <row r="3729" spans="1:22" ht="60" x14ac:dyDescent="0.2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8000</v>
      </c>
      <c r="O3729">
        <f t="shared" si="348"/>
        <v>100.75</v>
      </c>
      <c r="P3729">
        <f t="shared" si="349"/>
        <v>61.06</v>
      </c>
      <c r="Q3729" t="s">
        <v>8317</v>
      </c>
      <c r="R3729" t="s">
        <v>8318</v>
      </c>
      <c r="S3729" s="11">
        <f t="shared" si="350"/>
        <v>42632.348310185189</v>
      </c>
      <c r="T3729" s="11">
        <f t="shared" si="351"/>
        <v>42663.204861111109</v>
      </c>
      <c r="U3729" t="str">
        <f t="shared" si="352"/>
        <v>2016</v>
      </c>
      <c r="V3729" t="str">
        <f t="shared" si="353"/>
        <v>September</v>
      </c>
    </row>
    <row r="3730" spans="1:22" ht="60" x14ac:dyDescent="0.2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8000</v>
      </c>
      <c r="O3730">
        <f t="shared" si="348"/>
        <v>9.31</v>
      </c>
      <c r="P3730">
        <f t="shared" si="349"/>
        <v>60.06</v>
      </c>
      <c r="Q3730" t="s">
        <v>8317</v>
      </c>
      <c r="R3730" t="s">
        <v>8318</v>
      </c>
      <c r="S3730" s="11">
        <f t="shared" si="350"/>
        <v>42205.171018518522</v>
      </c>
      <c r="T3730" s="11">
        <f t="shared" si="351"/>
        <v>42235.171018518522</v>
      </c>
      <c r="U3730" t="str">
        <f t="shared" si="352"/>
        <v>2015</v>
      </c>
      <c r="V3730" t="str">
        <f t="shared" si="353"/>
        <v>July</v>
      </c>
    </row>
    <row r="3731" spans="1:22" ht="75" x14ac:dyDescent="0.2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8000</v>
      </c>
      <c r="O3731">
        <f t="shared" si="348"/>
        <v>7.24</v>
      </c>
      <c r="P3731">
        <f t="shared" si="349"/>
        <v>72.400000000000006</v>
      </c>
      <c r="Q3731" t="s">
        <v>8317</v>
      </c>
      <c r="R3731" t="s">
        <v>8318</v>
      </c>
      <c r="S3731" s="11">
        <f t="shared" si="350"/>
        <v>42041.205000000002</v>
      </c>
      <c r="T3731" s="11">
        <f t="shared" si="351"/>
        <v>42086.16333333333</v>
      </c>
      <c r="U3731" t="str">
        <f t="shared" si="352"/>
        <v>2015</v>
      </c>
      <c r="V3731" t="str">
        <f t="shared" si="353"/>
        <v>February</v>
      </c>
    </row>
    <row r="3732" spans="1:22" ht="75" x14ac:dyDescent="0.2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8000</v>
      </c>
      <c r="O3732">
        <f t="shared" si="348"/>
        <v>10</v>
      </c>
      <c r="P3732">
        <f t="shared" si="349"/>
        <v>100</v>
      </c>
      <c r="Q3732" t="s">
        <v>8317</v>
      </c>
      <c r="R3732" t="s">
        <v>8318</v>
      </c>
      <c r="S3732" s="11">
        <f t="shared" si="350"/>
        <v>42203.677766203706</v>
      </c>
      <c r="T3732" s="11">
        <f t="shared" si="351"/>
        <v>42233.677766203706</v>
      </c>
      <c r="U3732" t="str">
        <f t="shared" si="352"/>
        <v>2015</v>
      </c>
      <c r="V3732" t="str">
        <f t="shared" si="353"/>
        <v>July</v>
      </c>
    </row>
    <row r="3733" spans="1:22" ht="75" x14ac:dyDescent="0.2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8000</v>
      </c>
      <c r="O3733">
        <f t="shared" si="348"/>
        <v>11.27</v>
      </c>
      <c r="P3733">
        <f t="shared" si="349"/>
        <v>51.67</v>
      </c>
      <c r="Q3733" t="s">
        <v>8317</v>
      </c>
      <c r="R3733" t="s">
        <v>8318</v>
      </c>
      <c r="S3733" s="11">
        <f t="shared" si="350"/>
        <v>41983.752847222218</v>
      </c>
      <c r="T3733" s="11">
        <f t="shared" si="351"/>
        <v>42014.140972222223</v>
      </c>
      <c r="U3733" t="str">
        <f t="shared" si="352"/>
        <v>2014</v>
      </c>
      <c r="V3733" t="str">
        <f t="shared" si="353"/>
        <v>December</v>
      </c>
    </row>
    <row r="3734" spans="1:22" ht="60" x14ac:dyDescent="0.2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8000</v>
      </c>
      <c r="O3734">
        <f t="shared" si="348"/>
        <v>15.41</v>
      </c>
      <c r="P3734">
        <f t="shared" si="349"/>
        <v>32.75</v>
      </c>
      <c r="Q3734" t="s">
        <v>8317</v>
      </c>
      <c r="R3734" t="s">
        <v>8318</v>
      </c>
      <c r="S3734" s="11">
        <f t="shared" si="350"/>
        <v>41968.677465277782</v>
      </c>
      <c r="T3734" s="11">
        <f t="shared" si="351"/>
        <v>42028.5</v>
      </c>
      <c r="U3734" t="str">
        <f t="shared" si="352"/>
        <v>2014</v>
      </c>
      <c r="V3734" t="str">
        <f t="shared" si="353"/>
        <v>November</v>
      </c>
    </row>
    <row r="3735" spans="1:22" ht="60" x14ac:dyDescent="0.2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8000</v>
      </c>
      <c r="O3735">
        <f t="shared" si="348"/>
        <v>0</v>
      </c>
      <c r="P3735">
        <f t="shared" si="349"/>
        <v>0</v>
      </c>
      <c r="Q3735" t="s">
        <v>8317</v>
      </c>
      <c r="R3735" t="s">
        <v>8318</v>
      </c>
      <c r="S3735" s="11">
        <f t="shared" si="350"/>
        <v>42103.024398148147</v>
      </c>
      <c r="T3735" s="11">
        <f t="shared" si="351"/>
        <v>42112.9375</v>
      </c>
      <c r="U3735" t="str">
        <f t="shared" si="352"/>
        <v>2015</v>
      </c>
      <c r="V3735" t="str">
        <f t="shared" si="353"/>
        <v>April</v>
      </c>
    </row>
    <row r="3736" spans="1:22" ht="75" x14ac:dyDescent="0.2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8000</v>
      </c>
      <c r="O3736">
        <f t="shared" si="348"/>
        <v>28.47</v>
      </c>
      <c r="P3736">
        <f t="shared" si="349"/>
        <v>61</v>
      </c>
      <c r="Q3736" t="s">
        <v>8317</v>
      </c>
      <c r="R3736" t="s">
        <v>8318</v>
      </c>
      <c r="S3736" s="11">
        <f t="shared" si="350"/>
        <v>42089.901574074072</v>
      </c>
      <c r="T3736" s="11">
        <f t="shared" si="351"/>
        <v>42149.901574074072</v>
      </c>
      <c r="U3736" t="str">
        <f t="shared" si="352"/>
        <v>2015</v>
      </c>
      <c r="V3736" t="str">
        <f t="shared" si="353"/>
        <v>March</v>
      </c>
    </row>
    <row r="3737" spans="1:22" ht="60" x14ac:dyDescent="0.2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8000</v>
      </c>
      <c r="O3737">
        <f t="shared" si="348"/>
        <v>13.33</v>
      </c>
      <c r="P3737">
        <f t="shared" si="349"/>
        <v>10</v>
      </c>
      <c r="Q3737" t="s">
        <v>8317</v>
      </c>
      <c r="R3737" t="s">
        <v>8318</v>
      </c>
      <c r="S3737" s="11">
        <f t="shared" si="350"/>
        <v>42122.693159722221</v>
      </c>
      <c r="T3737" s="11">
        <f t="shared" si="351"/>
        <v>42152.693159722221</v>
      </c>
      <c r="U3737" t="str">
        <f t="shared" si="352"/>
        <v>2015</v>
      </c>
      <c r="V3737" t="str">
        <f t="shared" si="353"/>
        <v>April</v>
      </c>
    </row>
    <row r="3738" spans="1:22" ht="75" x14ac:dyDescent="0.2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8000</v>
      </c>
      <c r="O3738">
        <f t="shared" si="348"/>
        <v>0.67</v>
      </c>
      <c r="P3738">
        <f t="shared" si="349"/>
        <v>10</v>
      </c>
      <c r="Q3738" t="s">
        <v>8317</v>
      </c>
      <c r="R3738" t="s">
        <v>8318</v>
      </c>
      <c r="S3738" s="11">
        <f t="shared" si="350"/>
        <v>42048.711724537032</v>
      </c>
      <c r="T3738" s="11">
        <f t="shared" si="351"/>
        <v>42086.75</v>
      </c>
      <c r="U3738" t="str">
        <f t="shared" si="352"/>
        <v>2015</v>
      </c>
      <c r="V3738" t="str">
        <f t="shared" si="353"/>
        <v>February</v>
      </c>
    </row>
    <row r="3739" spans="1:22" ht="60" x14ac:dyDescent="0.2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8000</v>
      </c>
      <c r="O3739">
        <f t="shared" si="348"/>
        <v>21.43</v>
      </c>
      <c r="P3739">
        <f t="shared" si="349"/>
        <v>37.5</v>
      </c>
      <c r="Q3739" t="s">
        <v>8317</v>
      </c>
      <c r="R3739" t="s">
        <v>8318</v>
      </c>
      <c r="S3739" s="11">
        <f t="shared" si="350"/>
        <v>42297.691006944442</v>
      </c>
      <c r="T3739" s="11">
        <f t="shared" si="351"/>
        <v>42320.290972222225</v>
      </c>
      <c r="U3739" t="str">
        <f t="shared" si="352"/>
        <v>2015</v>
      </c>
      <c r="V3739" t="str">
        <f t="shared" si="353"/>
        <v>October</v>
      </c>
    </row>
    <row r="3740" spans="1:22" ht="60" x14ac:dyDescent="0.2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8000</v>
      </c>
      <c r="O3740">
        <f t="shared" si="348"/>
        <v>18</v>
      </c>
      <c r="P3740">
        <f t="shared" si="349"/>
        <v>45</v>
      </c>
      <c r="Q3740" t="s">
        <v>8317</v>
      </c>
      <c r="R3740" t="s">
        <v>8318</v>
      </c>
      <c r="S3740" s="11">
        <f t="shared" si="350"/>
        <v>41813.938715277778</v>
      </c>
      <c r="T3740" s="11">
        <f t="shared" si="351"/>
        <v>41835.916666666664</v>
      </c>
      <c r="U3740" t="str">
        <f t="shared" si="352"/>
        <v>2014</v>
      </c>
      <c r="V3740" t="str">
        <f t="shared" si="353"/>
        <v>June</v>
      </c>
    </row>
    <row r="3741" spans="1:22" ht="75" x14ac:dyDescent="0.2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8000</v>
      </c>
      <c r="O3741">
        <f t="shared" si="348"/>
        <v>20.13</v>
      </c>
      <c r="P3741">
        <f t="shared" si="349"/>
        <v>100.63</v>
      </c>
      <c r="Q3741" t="s">
        <v>8317</v>
      </c>
      <c r="R3741" t="s">
        <v>8318</v>
      </c>
      <c r="S3741" s="11">
        <f t="shared" si="350"/>
        <v>42548.449861111112</v>
      </c>
      <c r="T3741" s="11">
        <f t="shared" si="351"/>
        <v>42568.449861111112</v>
      </c>
      <c r="U3741" t="str">
        <f t="shared" si="352"/>
        <v>2016</v>
      </c>
      <c r="V3741" t="str">
        <f t="shared" si="353"/>
        <v>June</v>
      </c>
    </row>
    <row r="3742" spans="1:22" ht="75" x14ac:dyDescent="0.2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8000</v>
      </c>
      <c r="O3742">
        <f t="shared" si="348"/>
        <v>17.899999999999999</v>
      </c>
      <c r="P3742">
        <f t="shared" si="349"/>
        <v>25.57</v>
      </c>
      <c r="Q3742" t="s">
        <v>8317</v>
      </c>
      <c r="R3742" t="s">
        <v>8318</v>
      </c>
      <c r="S3742" s="11">
        <f t="shared" si="350"/>
        <v>41833.089756944442</v>
      </c>
      <c r="T3742" s="11">
        <f t="shared" si="351"/>
        <v>41863.079143518517</v>
      </c>
      <c r="U3742" t="str">
        <f t="shared" si="352"/>
        <v>2014</v>
      </c>
      <c r="V3742" t="str">
        <f t="shared" si="353"/>
        <v>July</v>
      </c>
    </row>
    <row r="3743" spans="1:22" ht="60" x14ac:dyDescent="0.2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8000</v>
      </c>
      <c r="O3743">
        <f t="shared" si="348"/>
        <v>0</v>
      </c>
      <c r="P3743">
        <f t="shared" si="349"/>
        <v>0</v>
      </c>
      <c r="Q3743" t="s">
        <v>8317</v>
      </c>
      <c r="R3743" t="s">
        <v>8318</v>
      </c>
      <c r="S3743" s="11">
        <f t="shared" si="350"/>
        <v>42325.920717592591</v>
      </c>
      <c r="T3743" s="11">
        <f t="shared" si="351"/>
        <v>42355.920717592591</v>
      </c>
      <c r="U3743" t="str">
        <f t="shared" si="352"/>
        <v>2015</v>
      </c>
      <c r="V3743" t="str">
        <f t="shared" si="353"/>
        <v>November</v>
      </c>
    </row>
    <row r="3744" spans="1:22" ht="75" x14ac:dyDescent="0.2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8000</v>
      </c>
      <c r="O3744">
        <f t="shared" si="348"/>
        <v>2</v>
      </c>
      <c r="P3744">
        <f t="shared" si="349"/>
        <v>25</v>
      </c>
      <c r="Q3744" t="s">
        <v>8317</v>
      </c>
      <c r="R3744" t="s">
        <v>8318</v>
      </c>
      <c r="S3744" s="11">
        <f t="shared" si="350"/>
        <v>41858.214629629627</v>
      </c>
      <c r="T3744" s="11">
        <f t="shared" si="351"/>
        <v>41888.214629629627</v>
      </c>
      <c r="U3744" t="str">
        <f t="shared" si="352"/>
        <v>2014</v>
      </c>
      <c r="V3744" t="str">
        <f t="shared" si="353"/>
        <v>August</v>
      </c>
    </row>
    <row r="3745" spans="1:22" ht="45" x14ac:dyDescent="0.2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8000</v>
      </c>
      <c r="O3745">
        <f t="shared" si="348"/>
        <v>0</v>
      </c>
      <c r="P3745">
        <f t="shared" si="349"/>
        <v>0</v>
      </c>
      <c r="Q3745" t="s">
        <v>8317</v>
      </c>
      <c r="R3745" t="s">
        <v>8318</v>
      </c>
      <c r="S3745" s="11">
        <f t="shared" si="350"/>
        <v>41793.710231481484</v>
      </c>
      <c r="T3745" s="11">
        <f t="shared" si="351"/>
        <v>41823.710231481484</v>
      </c>
      <c r="U3745" t="str">
        <f t="shared" si="352"/>
        <v>2014</v>
      </c>
      <c r="V3745" t="str">
        <f t="shared" si="353"/>
        <v>June</v>
      </c>
    </row>
    <row r="3746" spans="1:22" ht="75" x14ac:dyDescent="0.2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8000</v>
      </c>
      <c r="O3746">
        <f t="shared" si="348"/>
        <v>0</v>
      </c>
      <c r="P3746">
        <f t="shared" si="349"/>
        <v>0</v>
      </c>
      <c r="Q3746" t="s">
        <v>8317</v>
      </c>
      <c r="R3746" t="s">
        <v>8318</v>
      </c>
      <c r="S3746" s="11">
        <f t="shared" si="350"/>
        <v>41793.814259259263</v>
      </c>
      <c r="T3746" s="11">
        <f t="shared" si="351"/>
        <v>41825.165972222225</v>
      </c>
      <c r="U3746" t="str">
        <f t="shared" si="352"/>
        <v>2014</v>
      </c>
      <c r="V3746" t="str">
        <f t="shared" si="353"/>
        <v>June</v>
      </c>
    </row>
    <row r="3747" spans="1:22" ht="60" x14ac:dyDescent="0.2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8000</v>
      </c>
      <c r="O3747">
        <f t="shared" si="348"/>
        <v>10</v>
      </c>
      <c r="P3747">
        <f t="shared" si="349"/>
        <v>10</v>
      </c>
      <c r="Q3747" t="s">
        <v>8317</v>
      </c>
      <c r="R3747" t="s">
        <v>8318</v>
      </c>
      <c r="S3747" s="11">
        <f t="shared" si="350"/>
        <v>41831.697939814818</v>
      </c>
      <c r="T3747" s="11">
        <f t="shared" si="351"/>
        <v>41861.697939814818</v>
      </c>
      <c r="U3747" t="str">
        <f t="shared" si="352"/>
        <v>2014</v>
      </c>
      <c r="V3747" t="str">
        <f t="shared" si="353"/>
        <v>July</v>
      </c>
    </row>
    <row r="3748" spans="1:22" ht="60" x14ac:dyDescent="0.2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8000</v>
      </c>
      <c r="O3748">
        <f t="shared" si="348"/>
        <v>2.38</v>
      </c>
      <c r="P3748">
        <f t="shared" si="349"/>
        <v>202</v>
      </c>
      <c r="Q3748" t="s">
        <v>8317</v>
      </c>
      <c r="R3748" t="s">
        <v>8318</v>
      </c>
      <c r="S3748" s="11">
        <f t="shared" si="350"/>
        <v>42621.389340277776</v>
      </c>
      <c r="T3748" s="11">
        <f t="shared" si="351"/>
        <v>42651.389340277776</v>
      </c>
      <c r="U3748" t="str">
        <f t="shared" si="352"/>
        <v>2016</v>
      </c>
      <c r="V3748" t="str">
        <f t="shared" si="353"/>
        <v>September</v>
      </c>
    </row>
    <row r="3749" spans="1:22" ht="60" x14ac:dyDescent="0.2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8000</v>
      </c>
      <c r="O3749">
        <f t="shared" si="348"/>
        <v>1</v>
      </c>
      <c r="P3749">
        <f t="shared" si="349"/>
        <v>25</v>
      </c>
      <c r="Q3749" t="s">
        <v>8317</v>
      </c>
      <c r="R3749" t="s">
        <v>8318</v>
      </c>
      <c r="S3749" s="11">
        <f t="shared" si="350"/>
        <v>42164.299722222218</v>
      </c>
      <c r="T3749" s="11">
        <f t="shared" si="351"/>
        <v>42190.957638888889</v>
      </c>
      <c r="U3749" t="str">
        <f t="shared" si="352"/>
        <v>2015</v>
      </c>
      <c r="V3749" t="str">
        <f t="shared" si="353"/>
        <v>June</v>
      </c>
    </row>
    <row r="3750" spans="1:22" ht="60" x14ac:dyDescent="0.2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8034</v>
      </c>
      <c r="O3750">
        <f t="shared" si="348"/>
        <v>103.52</v>
      </c>
      <c r="P3750">
        <f t="shared" si="349"/>
        <v>99.54</v>
      </c>
      <c r="Q3750" t="s">
        <v>8317</v>
      </c>
      <c r="R3750" t="s">
        <v>8359</v>
      </c>
      <c r="S3750" s="11">
        <f t="shared" si="350"/>
        <v>42395.706435185188</v>
      </c>
      <c r="T3750" s="11">
        <f t="shared" si="351"/>
        <v>42416.249305555553</v>
      </c>
      <c r="U3750" t="str">
        <f t="shared" si="352"/>
        <v>2016</v>
      </c>
      <c r="V3750" t="str">
        <f t="shared" si="353"/>
        <v>January</v>
      </c>
    </row>
    <row r="3751" spans="1:22" ht="60" x14ac:dyDescent="0.2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8034</v>
      </c>
      <c r="O3751">
        <f t="shared" si="348"/>
        <v>105</v>
      </c>
      <c r="P3751">
        <f t="shared" si="349"/>
        <v>75</v>
      </c>
      <c r="Q3751" t="s">
        <v>8317</v>
      </c>
      <c r="R3751" t="s">
        <v>8359</v>
      </c>
      <c r="S3751" s="11">
        <f t="shared" si="350"/>
        <v>42458.127175925925</v>
      </c>
      <c r="T3751" s="11">
        <f t="shared" si="351"/>
        <v>42489.165972222225</v>
      </c>
      <c r="U3751" t="str">
        <f t="shared" si="352"/>
        <v>2016</v>
      </c>
      <c r="V3751" t="str">
        <f t="shared" si="353"/>
        <v>March</v>
      </c>
    </row>
    <row r="3752" spans="1:22" ht="105" x14ac:dyDescent="0.2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8034</v>
      </c>
      <c r="O3752">
        <f t="shared" si="348"/>
        <v>100.45</v>
      </c>
      <c r="P3752">
        <f t="shared" si="349"/>
        <v>215.25</v>
      </c>
      <c r="Q3752" t="s">
        <v>8317</v>
      </c>
      <c r="R3752" t="s">
        <v>8359</v>
      </c>
      <c r="S3752" s="11">
        <f t="shared" si="350"/>
        <v>42016.981574074074</v>
      </c>
      <c r="T3752" s="11">
        <f t="shared" si="351"/>
        <v>42045.332638888889</v>
      </c>
      <c r="U3752" t="str">
        <f t="shared" si="352"/>
        <v>2015</v>
      </c>
      <c r="V3752" t="str">
        <f t="shared" si="353"/>
        <v>January</v>
      </c>
    </row>
    <row r="3753" spans="1:22" ht="60" x14ac:dyDescent="0.2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8034</v>
      </c>
      <c r="O3753">
        <f t="shared" si="348"/>
        <v>132.6</v>
      </c>
      <c r="P3753">
        <f t="shared" si="349"/>
        <v>120.55</v>
      </c>
      <c r="Q3753" t="s">
        <v>8317</v>
      </c>
      <c r="R3753" t="s">
        <v>8359</v>
      </c>
      <c r="S3753" s="11">
        <f t="shared" si="350"/>
        <v>42403.035567129627</v>
      </c>
      <c r="T3753" s="11">
        <f t="shared" si="351"/>
        <v>42462.993900462956</v>
      </c>
      <c r="U3753" t="str">
        <f t="shared" si="352"/>
        <v>2016</v>
      </c>
      <c r="V3753" t="str">
        <f t="shared" si="353"/>
        <v>February</v>
      </c>
    </row>
    <row r="3754" spans="1:22" ht="90" x14ac:dyDescent="0.2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8034</v>
      </c>
      <c r="O3754">
        <f t="shared" si="348"/>
        <v>113</v>
      </c>
      <c r="P3754">
        <f t="shared" si="349"/>
        <v>37.67</v>
      </c>
      <c r="Q3754" t="s">
        <v>8317</v>
      </c>
      <c r="R3754" t="s">
        <v>8359</v>
      </c>
      <c r="S3754" s="11">
        <f t="shared" si="350"/>
        <v>42619.802488425921</v>
      </c>
      <c r="T3754" s="11">
        <f t="shared" si="351"/>
        <v>42659.875</v>
      </c>
      <c r="U3754" t="str">
        <f t="shared" si="352"/>
        <v>2016</v>
      </c>
      <c r="V3754" t="str">
        <f t="shared" si="353"/>
        <v>September</v>
      </c>
    </row>
    <row r="3755" spans="1:22" ht="75" x14ac:dyDescent="0.2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8034</v>
      </c>
      <c r="O3755">
        <f t="shared" si="348"/>
        <v>103.34</v>
      </c>
      <c r="P3755">
        <f t="shared" si="349"/>
        <v>172.23</v>
      </c>
      <c r="Q3755" t="s">
        <v>8317</v>
      </c>
      <c r="R3755" t="s">
        <v>8359</v>
      </c>
      <c r="S3755" s="11">
        <f t="shared" si="350"/>
        <v>42128.824074074073</v>
      </c>
      <c r="T3755" s="11">
        <f t="shared" si="351"/>
        <v>42158</v>
      </c>
      <c r="U3755" t="str">
        <f t="shared" si="352"/>
        <v>2015</v>
      </c>
      <c r="V3755" t="str">
        <f t="shared" si="353"/>
        <v>May</v>
      </c>
    </row>
    <row r="3756" spans="1:22" ht="60" x14ac:dyDescent="0.2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8034</v>
      </c>
      <c r="O3756">
        <f t="shared" si="348"/>
        <v>120</v>
      </c>
      <c r="P3756">
        <f t="shared" si="349"/>
        <v>111.11</v>
      </c>
      <c r="Q3756" t="s">
        <v>8317</v>
      </c>
      <c r="R3756" t="s">
        <v>8359</v>
      </c>
      <c r="S3756" s="11">
        <f t="shared" si="350"/>
        <v>41808.881215277775</v>
      </c>
      <c r="T3756" s="11">
        <f t="shared" si="351"/>
        <v>41846.207638888889</v>
      </c>
      <c r="U3756" t="str">
        <f t="shared" si="352"/>
        <v>2014</v>
      </c>
      <c r="V3756" t="str">
        <f t="shared" si="353"/>
        <v>June</v>
      </c>
    </row>
    <row r="3757" spans="1:22" ht="60" x14ac:dyDescent="0.2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8034</v>
      </c>
      <c r="O3757">
        <f t="shared" si="348"/>
        <v>129.63999999999999</v>
      </c>
      <c r="P3757">
        <f t="shared" si="349"/>
        <v>25.46</v>
      </c>
      <c r="Q3757" t="s">
        <v>8317</v>
      </c>
      <c r="R3757" t="s">
        <v>8359</v>
      </c>
      <c r="S3757" s="11">
        <f t="shared" si="350"/>
        <v>42445.866979166662</v>
      </c>
      <c r="T3757" s="11">
        <f t="shared" si="351"/>
        <v>42475.866979166662</v>
      </c>
      <c r="U3757" t="str">
        <f t="shared" si="352"/>
        <v>2016</v>
      </c>
      <c r="V3757" t="str">
        <f t="shared" si="353"/>
        <v>March</v>
      </c>
    </row>
    <row r="3758" spans="1:22" ht="75" x14ac:dyDescent="0.2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8034</v>
      </c>
      <c r="O3758">
        <f t="shared" si="348"/>
        <v>101.11</v>
      </c>
      <c r="P3758">
        <f t="shared" si="349"/>
        <v>267.64999999999998</v>
      </c>
      <c r="Q3758" t="s">
        <v>8317</v>
      </c>
      <c r="R3758" t="s">
        <v>8359</v>
      </c>
      <c r="S3758" s="11">
        <f t="shared" si="350"/>
        <v>41771.814791666664</v>
      </c>
      <c r="T3758" s="11">
        <f t="shared" si="351"/>
        <v>41801.814791666664</v>
      </c>
      <c r="U3758" t="str">
        <f t="shared" si="352"/>
        <v>2014</v>
      </c>
      <c r="V3758" t="str">
        <f t="shared" si="353"/>
        <v>May</v>
      </c>
    </row>
    <row r="3759" spans="1:22" ht="60" x14ac:dyDescent="0.2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8034</v>
      </c>
      <c r="O3759">
        <f t="shared" si="348"/>
        <v>108.51</v>
      </c>
      <c r="P3759">
        <f t="shared" si="349"/>
        <v>75.959999999999994</v>
      </c>
      <c r="Q3759" t="s">
        <v>8317</v>
      </c>
      <c r="R3759" t="s">
        <v>8359</v>
      </c>
      <c r="S3759" s="11">
        <f t="shared" si="350"/>
        <v>41954.850868055553</v>
      </c>
      <c r="T3759" s="11">
        <f t="shared" si="351"/>
        <v>41974.850868055553</v>
      </c>
      <c r="U3759" t="str">
        <f t="shared" si="352"/>
        <v>2014</v>
      </c>
      <c r="V3759" t="str">
        <f t="shared" si="353"/>
        <v>November</v>
      </c>
    </row>
    <row r="3760" spans="1:22" ht="30" x14ac:dyDescent="0.2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8034</v>
      </c>
      <c r="O3760">
        <f t="shared" si="348"/>
        <v>102.33</v>
      </c>
      <c r="P3760">
        <f t="shared" si="349"/>
        <v>59.04</v>
      </c>
      <c r="Q3760" t="s">
        <v>8317</v>
      </c>
      <c r="R3760" t="s">
        <v>8359</v>
      </c>
      <c r="S3760" s="11">
        <f t="shared" si="350"/>
        <v>41747.471504629626</v>
      </c>
      <c r="T3760" s="11">
        <f t="shared" si="351"/>
        <v>41778.208333333336</v>
      </c>
      <c r="U3760" t="str">
        <f t="shared" si="352"/>
        <v>2014</v>
      </c>
      <c r="V3760" t="str">
        <f t="shared" si="353"/>
        <v>April</v>
      </c>
    </row>
    <row r="3761" spans="1:22" ht="45" x14ac:dyDescent="0.2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8034</v>
      </c>
      <c r="O3761">
        <f t="shared" si="348"/>
        <v>110.24</v>
      </c>
      <c r="P3761">
        <f t="shared" si="349"/>
        <v>50.11</v>
      </c>
      <c r="Q3761" t="s">
        <v>8317</v>
      </c>
      <c r="R3761" t="s">
        <v>8359</v>
      </c>
      <c r="S3761" s="11">
        <f t="shared" si="350"/>
        <v>42182.108252314814</v>
      </c>
      <c r="T3761" s="11">
        <f t="shared" si="351"/>
        <v>42242.108252314814</v>
      </c>
      <c r="U3761" t="str">
        <f t="shared" si="352"/>
        <v>2015</v>
      </c>
      <c r="V3761" t="str">
        <f t="shared" si="353"/>
        <v>June</v>
      </c>
    </row>
    <row r="3762" spans="1:22" ht="75" x14ac:dyDescent="0.2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8034</v>
      </c>
      <c r="O3762">
        <f t="shared" si="348"/>
        <v>101.02</v>
      </c>
      <c r="P3762">
        <f t="shared" si="349"/>
        <v>55.5</v>
      </c>
      <c r="Q3762" t="s">
        <v>8317</v>
      </c>
      <c r="R3762" t="s">
        <v>8359</v>
      </c>
      <c r="S3762" s="11">
        <f t="shared" si="350"/>
        <v>41739.525300925925</v>
      </c>
      <c r="T3762" s="11">
        <f t="shared" si="351"/>
        <v>41764.525300925925</v>
      </c>
      <c r="U3762" t="str">
        <f t="shared" si="352"/>
        <v>2014</v>
      </c>
      <c r="V3762" t="str">
        <f t="shared" si="353"/>
        <v>April</v>
      </c>
    </row>
    <row r="3763" spans="1:22" ht="75" x14ac:dyDescent="0.2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8034</v>
      </c>
      <c r="O3763">
        <f t="shared" si="348"/>
        <v>100</v>
      </c>
      <c r="P3763">
        <f t="shared" si="349"/>
        <v>166.67</v>
      </c>
      <c r="Q3763" t="s">
        <v>8317</v>
      </c>
      <c r="R3763" t="s">
        <v>8359</v>
      </c>
      <c r="S3763" s="11">
        <f t="shared" si="350"/>
        <v>42173.466863425929</v>
      </c>
      <c r="T3763" s="11">
        <f t="shared" si="351"/>
        <v>42226.958333333328</v>
      </c>
      <c r="U3763" t="str">
        <f t="shared" si="352"/>
        <v>2015</v>
      </c>
      <c r="V3763" t="str">
        <f t="shared" si="353"/>
        <v>June</v>
      </c>
    </row>
    <row r="3764" spans="1:22" ht="60" x14ac:dyDescent="0.2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8034</v>
      </c>
      <c r="O3764">
        <f t="shared" si="348"/>
        <v>106.24</v>
      </c>
      <c r="P3764">
        <f t="shared" si="349"/>
        <v>47.43</v>
      </c>
      <c r="Q3764" t="s">
        <v>8317</v>
      </c>
      <c r="R3764" t="s">
        <v>8359</v>
      </c>
      <c r="S3764" s="11">
        <f t="shared" si="350"/>
        <v>42193.813530092593</v>
      </c>
      <c r="T3764" s="11">
        <f t="shared" si="351"/>
        <v>42218.813530092593</v>
      </c>
      <c r="U3764" t="str">
        <f t="shared" si="352"/>
        <v>2015</v>
      </c>
      <c r="V3764" t="str">
        <f t="shared" si="353"/>
        <v>July</v>
      </c>
    </row>
    <row r="3765" spans="1:22" ht="60" x14ac:dyDescent="0.2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8034</v>
      </c>
      <c r="O3765">
        <f t="shared" si="348"/>
        <v>100</v>
      </c>
      <c r="P3765">
        <f t="shared" si="349"/>
        <v>64.94</v>
      </c>
      <c r="Q3765" t="s">
        <v>8317</v>
      </c>
      <c r="R3765" t="s">
        <v>8359</v>
      </c>
      <c r="S3765" s="11">
        <f t="shared" si="350"/>
        <v>42065.750300925924</v>
      </c>
      <c r="T3765" s="11">
        <f t="shared" si="351"/>
        <v>42095.708634259259</v>
      </c>
      <c r="U3765" t="str">
        <f t="shared" si="352"/>
        <v>2015</v>
      </c>
      <c r="V3765" t="str">
        <f t="shared" si="353"/>
        <v>March</v>
      </c>
    </row>
    <row r="3766" spans="1:22" ht="60" x14ac:dyDescent="0.2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8034</v>
      </c>
      <c r="O3766">
        <f t="shared" si="348"/>
        <v>100</v>
      </c>
      <c r="P3766">
        <f t="shared" si="349"/>
        <v>55.56</v>
      </c>
      <c r="Q3766" t="s">
        <v>8317</v>
      </c>
      <c r="R3766" t="s">
        <v>8359</v>
      </c>
      <c r="S3766" s="11">
        <f t="shared" si="350"/>
        <v>42499.842962962968</v>
      </c>
      <c r="T3766" s="11">
        <f t="shared" si="351"/>
        <v>42519.024999999994</v>
      </c>
      <c r="U3766" t="str">
        <f t="shared" si="352"/>
        <v>2016</v>
      </c>
      <c r="V3766" t="str">
        <f t="shared" si="353"/>
        <v>May</v>
      </c>
    </row>
    <row r="3767" spans="1:22" ht="75" x14ac:dyDescent="0.2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8034</v>
      </c>
      <c r="O3767">
        <f t="shared" si="348"/>
        <v>113.46</v>
      </c>
      <c r="P3767">
        <f t="shared" si="349"/>
        <v>74.22</v>
      </c>
      <c r="Q3767" t="s">
        <v>8317</v>
      </c>
      <c r="R3767" t="s">
        <v>8359</v>
      </c>
      <c r="S3767" s="11">
        <f t="shared" si="350"/>
        <v>41820.776412037041</v>
      </c>
      <c r="T3767" s="11">
        <f t="shared" si="351"/>
        <v>41850.776412037041</v>
      </c>
      <c r="U3767" t="str">
        <f t="shared" si="352"/>
        <v>2014</v>
      </c>
      <c r="V3767" t="str">
        <f t="shared" si="353"/>
        <v>June</v>
      </c>
    </row>
    <row r="3768" spans="1:22" ht="60" x14ac:dyDescent="0.2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8034</v>
      </c>
      <c r="O3768">
        <f t="shared" si="348"/>
        <v>102.65</v>
      </c>
      <c r="P3768">
        <f t="shared" si="349"/>
        <v>106.93</v>
      </c>
      <c r="Q3768" t="s">
        <v>8317</v>
      </c>
      <c r="R3768" t="s">
        <v>8359</v>
      </c>
      <c r="S3768" s="11">
        <f t="shared" si="350"/>
        <v>41788.167187500003</v>
      </c>
      <c r="T3768" s="11">
        <f t="shared" si="351"/>
        <v>41823.167187500003</v>
      </c>
      <c r="U3768" t="str">
        <f t="shared" si="352"/>
        <v>2014</v>
      </c>
      <c r="V3768" t="str">
        <f t="shared" si="353"/>
        <v>May</v>
      </c>
    </row>
    <row r="3769" spans="1:22" ht="75" x14ac:dyDescent="0.2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8034</v>
      </c>
      <c r="O3769">
        <f t="shared" si="348"/>
        <v>116.75</v>
      </c>
      <c r="P3769">
        <f t="shared" si="349"/>
        <v>41.7</v>
      </c>
      <c r="Q3769" t="s">
        <v>8317</v>
      </c>
      <c r="R3769" t="s">
        <v>8359</v>
      </c>
      <c r="S3769" s="11">
        <f t="shared" si="350"/>
        <v>42050.019641203704</v>
      </c>
      <c r="T3769" s="11">
        <f t="shared" si="351"/>
        <v>42064.207638888889</v>
      </c>
      <c r="U3769" t="str">
        <f t="shared" si="352"/>
        <v>2015</v>
      </c>
      <c r="V3769" t="str">
        <f t="shared" si="353"/>
        <v>February</v>
      </c>
    </row>
    <row r="3770" spans="1:22" ht="75" x14ac:dyDescent="0.2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8034</v>
      </c>
      <c r="O3770">
        <f t="shared" si="348"/>
        <v>107.65</v>
      </c>
      <c r="P3770">
        <f t="shared" si="349"/>
        <v>74.239999999999995</v>
      </c>
      <c r="Q3770" t="s">
        <v>8317</v>
      </c>
      <c r="R3770" t="s">
        <v>8359</v>
      </c>
      <c r="S3770" s="11">
        <f t="shared" si="350"/>
        <v>41772.727893518517</v>
      </c>
      <c r="T3770" s="11">
        <f t="shared" si="351"/>
        <v>41802.727893518517</v>
      </c>
      <c r="U3770" t="str">
        <f t="shared" si="352"/>
        <v>2014</v>
      </c>
      <c r="V3770" t="str">
        <f t="shared" si="353"/>
        <v>May</v>
      </c>
    </row>
    <row r="3771" spans="1:22" ht="60" x14ac:dyDescent="0.2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8034</v>
      </c>
      <c r="O3771">
        <f t="shared" si="348"/>
        <v>100</v>
      </c>
      <c r="P3771">
        <f t="shared" si="349"/>
        <v>73.33</v>
      </c>
      <c r="Q3771" t="s">
        <v>8317</v>
      </c>
      <c r="R3771" t="s">
        <v>8359</v>
      </c>
      <c r="S3771" s="11">
        <f t="shared" si="350"/>
        <v>42445.598136574074</v>
      </c>
      <c r="T3771" s="11">
        <f t="shared" si="351"/>
        <v>42475.598136574074</v>
      </c>
      <c r="U3771" t="str">
        <f t="shared" si="352"/>
        <v>2016</v>
      </c>
      <c r="V3771" t="str">
        <f t="shared" si="353"/>
        <v>March</v>
      </c>
    </row>
    <row r="3772" spans="1:22" ht="75" x14ac:dyDescent="0.2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8034</v>
      </c>
      <c r="O3772">
        <f t="shared" si="348"/>
        <v>100</v>
      </c>
      <c r="P3772">
        <f t="shared" si="349"/>
        <v>100</v>
      </c>
      <c r="Q3772" t="s">
        <v>8317</v>
      </c>
      <c r="R3772" t="s">
        <v>8359</v>
      </c>
      <c r="S3772" s="11">
        <f t="shared" si="350"/>
        <v>42138.930671296301</v>
      </c>
      <c r="T3772" s="11">
        <f t="shared" si="351"/>
        <v>42168.930671296301</v>
      </c>
      <c r="U3772" t="str">
        <f t="shared" si="352"/>
        <v>2015</v>
      </c>
      <c r="V3772" t="str">
        <f t="shared" si="353"/>
        <v>May</v>
      </c>
    </row>
    <row r="3773" spans="1:22" ht="45" x14ac:dyDescent="0.2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8034</v>
      </c>
      <c r="O3773">
        <f t="shared" si="348"/>
        <v>146</v>
      </c>
      <c r="P3773">
        <f t="shared" si="349"/>
        <v>38.42</v>
      </c>
      <c r="Q3773" t="s">
        <v>8317</v>
      </c>
      <c r="R3773" t="s">
        <v>8359</v>
      </c>
      <c r="S3773" s="11">
        <f t="shared" si="350"/>
        <v>42493.857083333336</v>
      </c>
      <c r="T3773" s="11">
        <f t="shared" si="351"/>
        <v>42508</v>
      </c>
      <c r="U3773" t="str">
        <f t="shared" si="352"/>
        <v>2016</v>
      </c>
      <c r="V3773" t="str">
        <f t="shared" si="353"/>
        <v>May</v>
      </c>
    </row>
    <row r="3774" spans="1:22" ht="60" x14ac:dyDescent="0.2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8034</v>
      </c>
      <c r="O3774">
        <f t="shared" si="348"/>
        <v>110.2</v>
      </c>
      <c r="P3774">
        <f t="shared" si="349"/>
        <v>166.97</v>
      </c>
      <c r="Q3774" t="s">
        <v>8317</v>
      </c>
      <c r="R3774" t="s">
        <v>8359</v>
      </c>
      <c r="S3774" s="11">
        <f t="shared" si="350"/>
        <v>42682.616967592592</v>
      </c>
      <c r="T3774" s="11">
        <f t="shared" si="351"/>
        <v>42703.25</v>
      </c>
      <c r="U3774" t="str">
        <f t="shared" si="352"/>
        <v>2016</v>
      </c>
      <c r="V3774" t="str">
        <f t="shared" si="353"/>
        <v>November</v>
      </c>
    </row>
    <row r="3775" spans="1:22" ht="45" x14ac:dyDescent="0.2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8034</v>
      </c>
      <c r="O3775">
        <f t="shared" si="348"/>
        <v>108.2</v>
      </c>
      <c r="P3775">
        <f t="shared" si="349"/>
        <v>94.91</v>
      </c>
      <c r="Q3775" t="s">
        <v>8317</v>
      </c>
      <c r="R3775" t="s">
        <v>8359</v>
      </c>
      <c r="S3775" s="11">
        <f t="shared" si="350"/>
        <v>42656.005173611105</v>
      </c>
      <c r="T3775" s="11">
        <f t="shared" si="351"/>
        <v>42689.088888888888</v>
      </c>
      <c r="U3775" t="str">
        <f t="shared" si="352"/>
        <v>2016</v>
      </c>
      <c r="V3775" t="str">
        <f t="shared" si="353"/>
        <v>October</v>
      </c>
    </row>
    <row r="3776" spans="1:22" ht="75" x14ac:dyDescent="0.2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8034</v>
      </c>
      <c r="O3776">
        <f t="shared" si="348"/>
        <v>100</v>
      </c>
      <c r="P3776">
        <f t="shared" si="349"/>
        <v>100</v>
      </c>
      <c r="Q3776" t="s">
        <v>8317</v>
      </c>
      <c r="R3776" t="s">
        <v>8359</v>
      </c>
      <c r="S3776" s="11">
        <f t="shared" si="350"/>
        <v>42087.792303240742</v>
      </c>
      <c r="T3776" s="11">
        <f t="shared" si="351"/>
        <v>42103.792303240742</v>
      </c>
      <c r="U3776" t="str">
        <f t="shared" si="352"/>
        <v>2015</v>
      </c>
      <c r="V3776" t="str">
        <f t="shared" si="353"/>
        <v>March</v>
      </c>
    </row>
    <row r="3777" spans="1:22" ht="75" x14ac:dyDescent="0.2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8034</v>
      </c>
      <c r="O3777">
        <f t="shared" si="348"/>
        <v>100.25</v>
      </c>
      <c r="P3777">
        <f t="shared" si="349"/>
        <v>143.21</v>
      </c>
      <c r="Q3777" t="s">
        <v>8317</v>
      </c>
      <c r="R3777" t="s">
        <v>8359</v>
      </c>
      <c r="S3777" s="11">
        <f t="shared" si="350"/>
        <v>42075.942627314813</v>
      </c>
      <c r="T3777" s="11">
        <f t="shared" si="351"/>
        <v>42103.166666666672</v>
      </c>
      <c r="U3777" t="str">
        <f t="shared" si="352"/>
        <v>2015</v>
      </c>
      <c r="V3777" t="str">
        <f t="shared" si="353"/>
        <v>March</v>
      </c>
    </row>
    <row r="3778" spans="1:22" ht="75" x14ac:dyDescent="0.2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8034</v>
      </c>
      <c r="O3778">
        <f t="shared" si="348"/>
        <v>106.71</v>
      </c>
      <c r="P3778">
        <f t="shared" si="349"/>
        <v>90.82</v>
      </c>
      <c r="Q3778" t="s">
        <v>8317</v>
      </c>
      <c r="R3778" t="s">
        <v>8359</v>
      </c>
      <c r="S3778" s="11">
        <f t="shared" si="350"/>
        <v>41814.367800925924</v>
      </c>
      <c r="T3778" s="11">
        <f t="shared" si="351"/>
        <v>41852.041666666664</v>
      </c>
      <c r="U3778" t="str">
        <f t="shared" si="352"/>
        <v>2014</v>
      </c>
      <c r="V3778" t="str">
        <f t="shared" si="353"/>
        <v>June</v>
      </c>
    </row>
    <row r="3779" spans="1:22" ht="60" x14ac:dyDescent="0.2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8034</v>
      </c>
      <c r="O3779">
        <f t="shared" ref="O3779:O3842" si="354">ROUND((E3779/D3779)*100,2)</f>
        <v>143.19999999999999</v>
      </c>
      <c r="P3779">
        <f t="shared" ref="P3779:P3842" si="355">IF(L3779&gt;0,ROUND(E3779/L3779,2),0)</f>
        <v>48.54</v>
      </c>
      <c r="Q3779" t="s">
        <v>8317</v>
      </c>
      <c r="R3779" t="s">
        <v>8359</v>
      </c>
      <c r="S3779" s="11">
        <f t="shared" ref="S3779:S3842" si="356">(((J3779/60)/60)/24)+DATE(1970,1,1)</f>
        <v>41887.111354166671</v>
      </c>
      <c r="T3779" s="11">
        <f t="shared" ref="T3779:T3842" si="357">(((I3779/60)/60)/24)+DATE(1970,1,1)</f>
        <v>41909.166666666664</v>
      </c>
      <c r="U3779" t="str">
        <f t="shared" ref="U3779:U3842" si="358">TEXT(S3779,"yyyy")</f>
        <v>2014</v>
      </c>
      <c r="V3779" t="str">
        <f t="shared" ref="V3779:V3842" si="359">TEXT(S3779,"mmmm")</f>
        <v>September</v>
      </c>
    </row>
    <row r="3780" spans="1:22" ht="45" x14ac:dyDescent="0.2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8034</v>
      </c>
      <c r="O3780">
        <f t="shared" si="354"/>
        <v>105.04</v>
      </c>
      <c r="P3780">
        <f t="shared" si="355"/>
        <v>70.03</v>
      </c>
      <c r="Q3780" t="s">
        <v>8317</v>
      </c>
      <c r="R3780" t="s">
        <v>8359</v>
      </c>
      <c r="S3780" s="11">
        <f t="shared" si="356"/>
        <v>41989.819212962961</v>
      </c>
      <c r="T3780" s="11">
        <f t="shared" si="357"/>
        <v>42049.819212962961</v>
      </c>
      <c r="U3780" t="str">
        <f t="shared" si="358"/>
        <v>2014</v>
      </c>
      <c r="V3780" t="str">
        <f t="shared" si="359"/>
        <v>December</v>
      </c>
    </row>
    <row r="3781" spans="1:22" ht="45" x14ac:dyDescent="0.2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8034</v>
      </c>
      <c r="O3781">
        <f t="shared" si="354"/>
        <v>103.98</v>
      </c>
      <c r="P3781">
        <f t="shared" si="355"/>
        <v>135.63</v>
      </c>
      <c r="Q3781" t="s">
        <v>8317</v>
      </c>
      <c r="R3781" t="s">
        <v>8359</v>
      </c>
      <c r="S3781" s="11">
        <f t="shared" si="356"/>
        <v>42425.735416666663</v>
      </c>
      <c r="T3781" s="11">
        <f t="shared" si="357"/>
        <v>42455.693750000006</v>
      </c>
      <c r="U3781" t="str">
        <f t="shared" si="358"/>
        <v>2016</v>
      </c>
      <c r="V3781" t="str">
        <f t="shared" si="359"/>
        <v>February</v>
      </c>
    </row>
    <row r="3782" spans="1:22" ht="75" x14ac:dyDescent="0.2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8034</v>
      </c>
      <c r="O3782">
        <f t="shared" si="354"/>
        <v>120</v>
      </c>
      <c r="P3782">
        <f t="shared" si="355"/>
        <v>100</v>
      </c>
      <c r="Q3782" t="s">
        <v>8317</v>
      </c>
      <c r="R3782" t="s">
        <v>8359</v>
      </c>
      <c r="S3782" s="11">
        <f t="shared" si="356"/>
        <v>42166.219733796301</v>
      </c>
      <c r="T3782" s="11">
        <f t="shared" si="357"/>
        <v>42198.837499999994</v>
      </c>
      <c r="U3782" t="str">
        <f t="shared" si="358"/>
        <v>2015</v>
      </c>
      <c r="V3782" t="str">
        <f t="shared" si="359"/>
        <v>June</v>
      </c>
    </row>
    <row r="3783" spans="1:22" ht="75" x14ac:dyDescent="0.2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8034</v>
      </c>
      <c r="O3783">
        <f t="shared" si="354"/>
        <v>109.67</v>
      </c>
      <c r="P3783">
        <f t="shared" si="355"/>
        <v>94.9</v>
      </c>
      <c r="Q3783" t="s">
        <v>8317</v>
      </c>
      <c r="R3783" t="s">
        <v>8359</v>
      </c>
      <c r="S3783" s="11">
        <f t="shared" si="356"/>
        <v>41865.882928240739</v>
      </c>
      <c r="T3783" s="11">
        <f t="shared" si="357"/>
        <v>41890.882928240739</v>
      </c>
      <c r="U3783" t="str">
        <f t="shared" si="358"/>
        <v>2014</v>
      </c>
      <c r="V3783" t="str">
        <f t="shared" si="359"/>
        <v>August</v>
      </c>
    </row>
    <row r="3784" spans="1:22" ht="75" x14ac:dyDescent="0.2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8034</v>
      </c>
      <c r="O3784">
        <f t="shared" si="354"/>
        <v>101.75</v>
      </c>
      <c r="P3784">
        <f t="shared" si="355"/>
        <v>75.37</v>
      </c>
      <c r="Q3784" t="s">
        <v>8317</v>
      </c>
      <c r="R3784" t="s">
        <v>8359</v>
      </c>
      <c r="S3784" s="11">
        <f t="shared" si="356"/>
        <v>42546.862233796302</v>
      </c>
      <c r="T3784" s="11">
        <f t="shared" si="357"/>
        <v>42575.958333333328</v>
      </c>
      <c r="U3784" t="str">
        <f t="shared" si="358"/>
        <v>2016</v>
      </c>
      <c r="V3784" t="str">
        <f t="shared" si="359"/>
        <v>June</v>
      </c>
    </row>
    <row r="3785" spans="1:22" ht="75" x14ac:dyDescent="0.2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8034</v>
      </c>
      <c r="O3785">
        <f t="shared" si="354"/>
        <v>128.91999999999999</v>
      </c>
      <c r="P3785">
        <f t="shared" si="355"/>
        <v>64.459999999999994</v>
      </c>
      <c r="Q3785" t="s">
        <v>8317</v>
      </c>
      <c r="R3785" t="s">
        <v>8359</v>
      </c>
      <c r="S3785" s="11">
        <f t="shared" si="356"/>
        <v>42420.140277777777</v>
      </c>
      <c r="T3785" s="11">
        <f t="shared" si="357"/>
        <v>42444.666666666672</v>
      </c>
      <c r="U3785" t="str">
        <f t="shared" si="358"/>
        <v>2016</v>
      </c>
      <c r="V3785" t="str">
        <f t="shared" si="359"/>
        <v>February</v>
      </c>
    </row>
    <row r="3786" spans="1:22" ht="75" x14ac:dyDescent="0.2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8034</v>
      </c>
      <c r="O3786">
        <f t="shared" si="354"/>
        <v>115</v>
      </c>
      <c r="P3786">
        <f t="shared" si="355"/>
        <v>115</v>
      </c>
      <c r="Q3786" t="s">
        <v>8317</v>
      </c>
      <c r="R3786" t="s">
        <v>8359</v>
      </c>
      <c r="S3786" s="11">
        <f t="shared" si="356"/>
        <v>42531.980694444443</v>
      </c>
      <c r="T3786" s="11">
        <f t="shared" si="357"/>
        <v>42561.980694444443</v>
      </c>
      <c r="U3786" t="str">
        <f t="shared" si="358"/>
        <v>2016</v>
      </c>
      <c r="V3786" t="str">
        <f t="shared" si="359"/>
        <v>June</v>
      </c>
    </row>
    <row r="3787" spans="1:22" ht="75" x14ac:dyDescent="0.2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8034</v>
      </c>
      <c r="O3787">
        <f t="shared" si="354"/>
        <v>150.75</v>
      </c>
      <c r="P3787">
        <f t="shared" si="355"/>
        <v>100.5</v>
      </c>
      <c r="Q3787" t="s">
        <v>8317</v>
      </c>
      <c r="R3787" t="s">
        <v>8359</v>
      </c>
      <c r="S3787" s="11">
        <f t="shared" si="356"/>
        <v>42548.63853009259</v>
      </c>
      <c r="T3787" s="11">
        <f t="shared" si="357"/>
        <v>42584.418749999997</v>
      </c>
      <c r="U3787" t="str">
        <f t="shared" si="358"/>
        <v>2016</v>
      </c>
      <c r="V3787" t="str">
        <f t="shared" si="359"/>
        <v>June</v>
      </c>
    </row>
    <row r="3788" spans="1:22" ht="60" x14ac:dyDescent="0.2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8034</v>
      </c>
      <c r="O3788">
        <f t="shared" si="354"/>
        <v>110.97</v>
      </c>
      <c r="P3788">
        <f t="shared" si="355"/>
        <v>93.77</v>
      </c>
      <c r="Q3788" t="s">
        <v>8317</v>
      </c>
      <c r="R3788" t="s">
        <v>8359</v>
      </c>
      <c r="S3788" s="11">
        <f t="shared" si="356"/>
        <v>42487.037905092591</v>
      </c>
      <c r="T3788" s="11">
        <f t="shared" si="357"/>
        <v>42517.037905092591</v>
      </c>
      <c r="U3788" t="str">
        <f t="shared" si="358"/>
        <v>2016</v>
      </c>
      <c r="V3788" t="str">
        <f t="shared" si="359"/>
        <v>April</v>
      </c>
    </row>
    <row r="3789" spans="1:22" ht="60" x14ac:dyDescent="0.2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8034</v>
      </c>
      <c r="O3789">
        <f t="shared" si="354"/>
        <v>100.29</v>
      </c>
      <c r="P3789">
        <f t="shared" si="355"/>
        <v>35.1</v>
      </c>
      <c r="Q3789" t="s">
        <v>8317</v>
      </c>
      <c r="R3789" t="s">
        <v>8359</v>
      </c>
      <c r="S3789" s="11">
        <f t="shared" si="356"/>
        <v>42167.534791666665</v>
      </c>
      <c r="T3789" s="11">
        <f t="shared" si="357"/>
        <v>42196.165972222225</v>
      </c>
      <c r="U3789" t="str">
        <f t="shared" si="358"/>
        <v>2015</v>
      </c>
      <c r="V3789" t="str">
        <f t="shared" si="359"/>
        <v>June</v>
      </c>
    </row>
    <row r="3790" spans="1:22" ht="75" x14ac:dyDescent="0.2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8034</v>
      </c>
      <c r="O3790">
        <f t="shared" si="354"/>
        <v>0.67</v>
      </c>
      <c r="P3790">
        <f t="shared" si="355"/>
        <v>500</v>
      </c>
      <c r="Q3790" t="s">
        <v>8317</v>
      </c>
      <c r="R3790" t="s">
        <v>8359</v>
      </c>
      <c r="S3790" s="11">
        <f t="shared" si="356"/>
        <v>42333.695821759262</v>
      </c>
      <c r="T3790" s="11">
        <f t="shared" si="357"/>
        <v>42361.679166666669</v>
      </c>
      <c r="U3790" t="str">
        <f t="shared" si="358"/>
        <v>2015</v>
      </c>
      <c r="V3790" t="str">
        <f t="shared" si="359"/>
        <v>November</v>
      </c>
    </row>
    <row r="3791" spans="1:22" ht="60" x14ac:dyDescent="0.2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8034</v>
      </c>
      <c r="O3791">
        <f t="shared" si="354"/>
        <v>3.27</v>
      </c>
      <c r="P3791">
        <f t="shared" si="355"/>
        <v>29</v>
      </c>
      <c r="Q3791" t="s">
        <v>8317</v>
      </c>
      <c r="R3791" t="s">
        <v>8359</v>
      </c>
      <c r="S3791" s="11">
        <f t="shared" si="356"/>
        <v>42138.798819444448</v>
      </c>
      <c r="T3791" s="11">
        <f t="shared" si="357"/>
        <v>42170.798819444448</v>
      </c>
      <c r="U3791" t="str">
        <f t="shared" si="358"/>
        <v>2015</v>
      </c>
      <c r="V3791" t="str">
        <f t="shared" si="359"/>
        <v>May</v>
      </c>
    </row>
    <row r="3792" spans="1:22" ht="75" x14ac:dyDescent="0.2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8034</v>
      </c>
      <c r="O3792">
        <f t="shared" si="354"/>
        <v>0</v>
      </c>
      <c r="P3792">
        <f t="shared" si="355"/>
        <v>0</v>
      </c>
      <c r="Q3792" t="s">
        <v>8317</v>
      </c>
      <c r="R3792" t="s">
        <v>8359</v>
      </c>
      <c r="S3792" s="11">
        <f t="shared" si="356"/>
        <v>42666.666932870372</v>
      </c>
      <c r="T3792" s="11">
        <f t="shared" si="357"/>
        <v>42696.708599537036</v>
      </c>
      <c r="U3792" t="str">
        <f t="shared" si="358"/>
        <v>2016</v>
      </c>
      <c r="V3792" t="str">
        <f t="shared" si="359"/>
        <v>October</v>
      </c>
    </row>
    <row r="3793" spans="1:22" ht="45" x14ac:dyDescent="0.2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8034</v>
      </c>
      <c r="O3793">
        <f t="shared" si="354"/>
        <v>0</v>
      </c>
      <c r="P3793">
        <f t="shared" si="355"/>
        <v>0</v>
      </c>
      <c r="Q3793" t="s">
        <v>8317</v>
      </c>
      <c r="R3793" t="s">
        <v>8359</v>
      </c>
      <c r="S3793" s="11">
        <f t="shared" si="356"/>
        <v>41766.692037037035</v>
      </c>
      <c r="T3793" s="11">
        <f t="shared" si="357"/>
        <v>41826.692037037035</v>
      </c>
      <c r="U3793" t="str">
        <f t="shared" si="358"/>
        <v>2014</v>
      </c>
      <c r="V3793" t="str">
        <f t="shared" si="359"/>
        <v>May</v>
      </c>
    </row>
    <row r="3794" spans="1:22" ht="45" x14ac:dyDescent="0.2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8034</v>
      </c>
      <c r="O3794">
        <f t="shared" si="354"/>
        <v>0.28000000000000003</v>
      </c>
      <c r="P3794">
        <f t="shared" si="355"/>
        <v>17.5</v>
      </c>
      <c r="Q3794" t="s">
        <v>8317</v>
      </c>
      <c r="R3794" t="s">
        <v>8359</v>
      </c>
      <c r="S3794" s="11">
        <f t="shared" si="356"/>
        <v>42170.447013888886</v>
      </c>
      <c r="T3794" s="11">
        <f t="shared" si="357"/>
        <v>42200.447013888886</v>
      </c>
      <c r="U3794" t="str">
        <f t="shared" si="358"/>
        <v>2015</v>
      </c>
      <c r="V3794" t="str">
        <f t="shared" si="359"/>
        <v>June</v>
      </c>
    </row>
    <row r="3795" spans="1:22" ht="90" x14ac:dyDescent="0.2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8034</v>
      </c>
      <c r="O3795">
        <f t="shared" si="354"/>
        <v>59.66</v>
      </c>
      <c r="P3795">
        <f t="shared" si="355"/>
        <v>174</v>
      </c>
      <c r="Q3795" t="s">
        <v>8317</v>
      </c>
      <c r="R3795" t="s">
        <v>8359</v>
      </c>
      <c r="S3795" s="11">
        <f t="shared" si="356"/>
        <v>41968.938993055555</v>
      </c>
      <c r="T3795" s="11">
        <f t="shared" si="357"/>
        <v>41989.938993055555</v>
      </c>
      <c r="U3795" t="str">
        <f t="shared" si="358"/>
        <v>2014</v>
      </c>
      <c r="V3795" t="str">
        <f t="shared" si="359"/>
        <v>November</v>
      </c>
    </row>
    <row r="3796" spans="1:22" ht="75" x14ac:dyDescent="0.2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8034</v>
      </c>
      <c r="O3796">
        <f t="shared" si="354"/>
        <v>1</v>
      </c>
      <c r="P3796">
        <f t="shared" si="355"/>
        <v>50</v>
      </c>
      <c r="Q3796" t="s">
        <v>8317</v>
      </c>
      <c r="R3796" t="s">
        <v>8359</v>
      </c>
      <c r="S3796" s="11">
        <f t="shared" si="356"/>
        <v>42132.58048611111</v>
      </c>
      <c r="T3796" s="11">
        <f t="shared" si="357"/>
        <v>42162.58048611111</v>
      </c>
      <c r="U3796" t="str">
        <f t="shared" si="358"/>
        <v>2015</v>
      </c>
      <c r="V3796" t="str">
        <f t="shared" si="359"/>
        <v>May</v>
      </c>
    </row>
    <row r="3797" spans="1:22" ht="60" x14ac:dyDescent="0.2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8034</v>
      </c>
      <c r="O3797">
        <f t="shared" si="354"/>
        <v>1.67</v>
      </c>
      <c r="P3797">
        <f t="shared" si="355"/>
        <v>5</v>
      </c>
      <c r="Q3797" t="s">
        <v>8317</v>
      </c>
      <c r="R3797" t="s">
        <v>8359</v>
      </c>
      <c r="S3797" s="11">
        <f t="shared" si="356"/>
        <v>42201.436226851853</v>
      </c>
      <c r="T3797" s="11">
        <f t="shared" si="357"/>
        <v>42244.9375</v>
      </c>
      <c r="U3797" t="str">
        <f t="shared" si="358"/>
        <v>2015</v>
      </c>
      <c r="V3797" t="str">
        <f t="shared" si="359"/>
        <v>July</v>
      </c>
    </row>
    <row r="3798" spans="1:22" ht="60" x14ac:dyDescent="0.2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8034</v>
      </c>
      <c r="O3798">
        <f t="shared" si="354"/>
        <v>0</v>
      </c>
      <c r="P3798">
        <f t="shared" si="355"/>
        <v>1</v>
      </c>
      <c r="Q3798" t="s">
        <v>8317</v>
      </c>
      <c r="R3798" t="s">
        <v>8359</v>
      </c>
      <c r="S3798" s="11">
        <f t="shared" si="356"/>
        <v>42689.029583333337</v>
      </c>
      <c r="T3798" s="11">
        <f t="shared" si="357"/>
        <v>42749.029583333337</v>
      </c>
      <c r="U3798" t="str">
        <f t="shared" si="358"/>
        <v>2016</v>
      </c>
      <c r="V3798" t="str">
        <f t="shared" si="359"/>
        <v>November</v>
      </c>
    </row>
    <row r="3799" spans="1:22" ht="75" x14ac:dyDescent="0.2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8034</v>
      </c>
      <c r="O3799">
        <f t="shared" si="354"/>
        <v>89.67</v>
      </c>
      <c r="P3799">
        <f t="shared" si="355"/>
        <v>145.41</v>
      </c>
      <c r="Q3799" t="s">
        <v>8317</v>
      </c>
      <c r="R3799" t="s">
        <v>8359</v>
      </c>
      <c r="S3799" s="11">
        <f t="shared" si="356"/>
        <v>42084.881539351853</v>
      </c>
      <c r="T3799" s="11">
        <f t="shared" si="357"/>
        <v>42114.881539351853</v>
      </c>
      <c r="U3799" t="str">
        <f t="shared" si="358"/>
        <v>2015</v>
      </c>
      <c r="V3799" t="str">
        <f t="shared" si="359"/>
        <v>March</v>
      </c>
    </row>
    <row r="3800" spans="1:22" ht="75" x14ac:dyDescent="0.2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8034</v>
      </c>
      <c r="O3800">
        <f t="shared" si="354"/>
        <v>1.46</v>
      </c>
      <c r="P3800">
        <f t="shared" si="355"/>
        <v>205</v>
      </c>
      <c r="Q3800" t="s">
        <v>8317</v>
      </c>
      <c r="R3800" t="s">
        <v>8359</v>
      </c>
      <c r="S3800" s="11">
        <f t="shared" si="356"/>
        <v>41831.722777777781</v>
      </c>
      <c r="T3800" s="11">
        <f t="shared" si="357"/>
        <v>41861.722777777781</v>
      </c>
      <c r="U3800" t="str">
        <f t="shared" si="358"/>
        <v>2014</v>
      </c>
      <c r="V3800" t="str">
        <f t="shared" si="359"/>
        <v>July</v>
      </c>
    </row>
    <row r="3801" spans="1:22" ht="45" x14ac:dyDescent="0.2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8034</v>
      </c>
      <c r="O3801">
        <f t="shared" si="354"/>
        <v>4.0199999999999996</v>
      </c>
      <c r="P3801">
        <f t="shared" si="355"/>
        <v>100.5</v>
      </c>
      <c r="Q3801" t="s">
        <v>8317</v>
      </c>
      <c r="R3801" t="s">
        <v>8359</v>
      </c>
      <c r="S3801" s="11">
        <f t="shared" si="356"/>
        <v>42410.93105324074</v>
      </c>
      <c r="T3801" s="11">
        <f t="shared" si="357"/>
        <v>42440.93105324074</v>
      </c>
      <c r="U3801" t="str">
        <f t="shared" si="358"/>
        <v>2016</v>
      </c>
      <c r="V3801" t="str">
        <f t="shared" si="359"/>
        <v>February</v>
      </c>
    </row>
    <row r="3802" spans="1:22" ht="75" x14ac:dyDescent="0.2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8034</v>
      </c>
      <c r="O3802">
        <f t="shared" si="354"/>
        <v>4</v>
      </c>
      <c r="P3802">
        <f t="shared" si="355"/>
        <v>55.06</v>
      </c>
      <c r="Q3802" t="s">
        <v>8317</v>
      </c>
      <c r="R3802" t="s">
        <v>8359</v>
      </c>
      <c r="S3802" s="11">
        <f t="shared" si="356"/>
        <v>41982.737071759257</v>
      </c>
      <c r="T3802" s="11">
        <f t="shared" si="357"/>
        <v>42015.207638888889</v>
      </c>
      <c r="U3802" t="str">
        <f t="shared" si="358"/>
        <v>2014</v>
      </c>
      <c r="V3802" t="str">
        <f t="shared" si="359"/>
        <v>December</v>
      </c>
    </row>
    <row r="3803" spans="1:22" ht="75" x14ac:dyDescent="0.2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8034</v>
      </c>
      <c r="O3803">
        <f t="shared" si="354"/>
        <v>8.52</v>
      </c>
      <c r="P3803">
        <f t="shared" si="355"/>
        <v>47.33</v>
      </c>
      <c r="Q3803" t="s">
        <v>8317</v>
      </c>
      <c r="R3803" t="s">
        <v>8359</v>
      </c>
      <c r="S3803" s="11">
        <f t="shared" si="356"/>
        <v>41975.676111111112</v>
      </c>
      <c r="T3803" s="11">
        <f t="shared" si="357"/>
        <v>42006.676111111112</v>
      </c>
      <c r="U3803" t="str">
        <f t="shared" si="358"/>
        <v>2014</v>
      </c>
      <c r="V3803" t="str">
        <f t="shared" si="359"/>
        <v>December</v>
      </c>
    </row>
    <row r="3804" spans="1:22" ht="75" x14ac:dyDescent="0.2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8034</v>
      </c>
      <c r="O3804">
        <f t="shared" si="354"/>
        <v>0</v>
      </c>
      <c r="P3804">
        <f t="shared" si="355"/>
        <v>0</v>
      </c>
      <c r="Q3804" t="s">
        <v>8317</v>
      </c>
      <c r="R3804" t="s">
        <v>8359</v>
      </c>
      <c r="S3804" s="11">
        <f t="shared" si="356"/>
        <v>42269.126226851848</v>
      </c>
      <c r="T3804" s="11">
        <f t="shared" si="357"/>
        <v>42299.126226851848</v>
      </c>
      <c r="U3804" t="str">
        <f t="shared" si="358"/>
        <v>2015</v>
      </c>
      <c r="V3804" t="str">
        <f t="shared" si="359"/>
        <v>September</v>
      </c>
    </row>
    <row r="3805" spans="1:22" ht="60" x14ac:dyDescent="0.2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8034</v>
      </c>
      <c r="O3805">
        <f t="shared" si="354"/>
        <v>19.649999999999999</v>
      </c>
      <c r="P3805">
        <f t="shared" si="355"/>
        <v>58.95</v>
      </c>
      <c r="Q3805" t="s">
        <v>8317</v>
      </c>
      <c r="R3805" t="s">
        <v>8359</v>
      </c>
      <c r="S3805" s="11">
        <f t="shared" si="356"/>
        <v>42403.971851851849</v>
      </c>
      <c r="T3805" s="11">
        <f t="shared" si="357"/>
        <v>42433.971851851849</v>
      </c>
      <c r="U3805" t="str">
        <f t="shared" si="358"/>
        <v>2016</v>
      </c>
      <c r="V3805" t="str">
        <f t="shared" si="359"/>
        <v>February</v>
      </c>
    </row>
    <row r="3806" spans="1:22" ht="75" x14ac:dyDescent="0.2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8034</v>
      </c>
      <c r="O3806">
        <f t="shared" si="354"/>
        <v>0</v>
      </c>
      <c r="P3806">
        <f t="shared" si="355"/>
        <v>0</v>
      </c>
      <c r="Q3806" t="s">
        <v>8317</v>
      </c>
      <c r="R3806" t="s">
        <v>8359</v>
      </c>
      <c r="S3806" s="11">
        <f t="shared" si="356"/>
        <v>42527.00953703704</v>
      </c>
      <c r="T3806" s="11">
        <f t="shared" si="357"/>
        <v>42582.291666666672</v>
      </c>
      <c r="U3806" t="str">
        <f t="shared" si="358"/>
        <v>2016</v>
      </c>
      <c r="V3806" t="str">
        <f t="shared" si="359"/>
        <v>June</v>
      </c>
    </row>
    <row r="3807" spans="1:22" ht="60" x14ac:dyDescent="0.2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8034</v>
      </c>
      <c r="O3807">
        <f t="shared" si="354"/>
        <v>0</v>
      </c>
      <c r="P3807">
        <f t="shared" si="355"/>
        <v>1.5</v>
      </c>
      <c r="Q3807" t="s">
        <v>8317</v>
      </c>
      <c r="R3807" t="s">
        <v>8359</v>
      </c>
      <c r="S3807" s="11">
        <f t="shared" si="356"/>
        <v>41849.887037037035</v>
      </c>
      <c r="T3807" s="11">
        <f t="shared" si="357"/>
        <v>41909.887037037035</v>
      </c>
      <c r="U3807" t="str">
        <f t="shared" si="358"/>
        <v>2014</v>
      </c>
      <c r="V3807" t="str">
        <f t="shared" si="359"/>
        <v>July</v>
      </c>
    </row>
    <row r="3808" spans="1:22" ht="75" x14ac:dyDescent="0.2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8034</v>
      </c>
      <c r="O3808">
        <f t="shared" si="354"/>
        <v>7.0000000000000007E-2</v>
      </c>
      <c r="P3808">
        <f t="shared" si="355"/>
        <v>5</v>
      </c>
      <c r="Q3808" t="s">
        <v>8317</v>
      </c>
      <c r="R3808" t="s">
        <v>8359</v>
      </c>
      <c r="S3808" s="11">
        <f t="shared" si="356"/>
        <v>41799.259039351848</v>
      </c>
      <c r="T3808" s="11">
        <f t="shared" si="357"/>
        <v>41819.259039351848</v>
      </c>
      <c r="U3808" t="str">
        <f t="shared" si="358"/>
        <v>2014</v>
      </c>
      <c r="V3808" t="str">
        <f t="shared" si="359"/>
        <v>June</v>
      </c>
    </row>
    <row r="3809" spans="1:22" ht="75" x14ac:dyDescent="0.2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8034</v>
      </c>
      <c r="O3809">
        <f t="shared" si="354"/>
        <v>30.33</v>
      </c>
      <c r="P3809">
        <f t="shared" si="355"/>
        <v>50.56</v>
      </c>
      <c r="Q3809" t="s">
        <v>8317</v>
      </c>
      <c r="R3809" t="s">
        <v>8359</v>
      </c>
      <c r="S3809" s="11">
        <f t="shared" si="356"/>
        <v>42090.909016203703</v>
      </c>
      <c r="T3809" s="11">
        <f t="shared" si="357"/>
        <v>42097.909016203703</v>
      </c>
      <c r="U3809" t="str">
        <f t="shared" si="358"/>
        <v>2015</v>
      </c>
      <c r="V3809" t="str">
        <f t="shared" si="359"/>
        <v>March</v>
      </c>
    </row>
    <row r="3810" spans="1:22" ht="75" x14ac:dyDescent="0.2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8000</v>
      </c>
      <c r="O3810">
        <f t="shared" si="354"/>
        <v>100</v>
      </c>
      <c r="P3810">
        <f t="shared" si="355"/>
        <v>41.67</v>
      </c>
      <c r="Q3810" t="s">
        <v>8317</v>
      </c>
      <c r="R3810" t="s">
        <v>8318</v>
      </c>
      <c r="S3810" s="11">
        <f t="shared" si="356"/>
        <v>42059.453923611116</v>
      </c>
      <c r="T3810" s="11">
        <f t="shared" si="357"/>
        <v>42119.412256944444</v>
      </c>
      <c r="U3810" t="str">
        <f t="shared" si="358"/>
        <v>2015</v>
      </c>
      <c r="V3810" t="str">
        <f t="shared" si="359"/>
        <v>February</v>
      </c>
    </row>
    <row r="3811" spans="1:22" ht="75" x14ac:dyDescent="0.2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8000</v>
      </c>
      <c r="O3811">
        <f t="shared" si="354"/>
        <v>101.25</v>
      </c>
      <c r="P3811">
        <f t="shared" si="355"/>
        <v>53.29</v>
      </c>
      <c r="Q3811" t="s">
        <v>8317</v>
      </c>
      <c r="R3811" t="s">
        <v>8318</v>
      </c>
      <c r="S3811" s="11">
        <f t="shared" si="356"/>
        <v>41800.526701388888</v>
      </c>
      <c r="T3811" s="11">
        <f t="shared" si="357"/>
        <v>41850.958333333336</v>
      </c>
      <c r="U3811" t="str">
        <f t="shared" si="358"/>
        <v>2014</v>
      </c>
      <c r="V3811" t="str">
        <f t="shared" si="359"/>
        <v>June</v>
      </c>
    </row>
    <row r="3812" spans="1:22" ht="75" x14ac:dyDescent="0.2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8000</v>
      </c>
      <c r="O3812">
        <f t="shared" si="354"/>
        <v>121.73</v>
      </c>
      <c r="P3812">
        <f t="shared" si="355"/>
        <v>70.23</v>
      </c>
      <c r="Q3812" t="s">
        <v>8317</v>
      </c>
      <c r="R3812" t="s">
        <v>8318</v>
      </c>
      <c r="S3812" s="11">
        <f t="shared" si="356"/>
        <v>42054.849050925928</v>
      </c>
      <c r="T3812" s="11">
        <f t="shared" si="357"/>
        <v>42084.807384259257</v>
      </c>
      <c r="U3812" t="str">
        <f t="shared" si="358"/>
        <v>2015</v>
      </c>
      <c r="V3812" t="str">
        <f t="shared" si="359"/>
        <v>February</v>
      </c>
    </row>
    <row r="3813" spans="1:22" ht="75" x14ac:dyDescent="0.2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8000</v>
      </c>
      <c r="O3813">
        <f t="shared" si="354"/>
        <v>330</v>
      </c>
      <c r="P3813">
        <f t="shared" si="355"/>
        <v>43.42</v>
      </c>
      <c r="Q3813" t="s">
        <v>8317</v>
      </c>
      <c r="R3813" t="s">
        <v>8318</v>
      </c>
      <c r="S3813" s="11">
        <f t="shared" si="356"/>
        <v>42487.62700231481</v>
      </c>
      <c r="T3813" s="11">
        <f t="shared" si="357"/>
        <v>42521.458333333328</v>
      </c>
      <c r="U3813" t="str">
        <f t="shared" si="358"/>
        <v>2016</v>
      </c>
      <c r="V3813" t="str">
        <f t="shared" si="359"/>
        <v>April</v>
      </c>
    </row>
    <row r="3814" spans="1:22" ht="75" x14ac:dyDescent="0.2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8000</v>
      </c>
      <c r="O3814">
        <f t="shared" si="354"/>
        <v>109.55</v>
      </c>
      <c r="P3814">
        <f t="shared" si="355"/>
        <v>199.18</v>
      </c>
      <c r="Q3814" t="s">
        <v>8317</v>
      </c>
      <c r="R3814" t="s">
        <v>8318</v>
      </c>
      <c r="S3814" s="11">
        <f t="shared" si="356"/>
        <v>42109.751250000001</v>
      </c>
      <c r="T3814" s="11">
        <f t="shared" si="357"/>
        <v>42156.165972222225</v>
      </c>
      <c r="U3814" t="str">
        <f t="shared" si="358"/>
        <v>2015</v>
      </c>
      <c r="V3814" t="str">
        <f t="shared" si="359"/>
        <v>April</v>
      </c>
    </row>
    <row r="3815" spans="1:22" ht="75" x14ac:dyDescent="0.2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8000</v>
      </c>
      <c r="O3815">
        <f t="shared" si="354"/>
        <v>100.95</v>
      </c>
      <c r="P3815">
        <f t="shared" si="355"/>
        <v>78.52</v>
      </c>
      <c r="Q3815" t="s">
        <v>8317</v>
      </c>
      <c r="R3815" t="s">
        <v>8318</v>
      </c>
      <c r="S3815" s="11">
        <f t="shared" si="356"/>
        <v>42497.275706018518</v>
      </c>
      <c r="T3815" s="11">
        <f t="shared" si="357"/>
        <v>42535.904861111107</v>
      </c>
      <c r="U3815" t="str">
        <f t="shared" si="358"/>
        <v>2016</v>
      </c>
      <c r="V3815" t="str">
        <f t="shared" si="359"/>
        <v>May</v>
      </c>
    </row>
    <row r="3816" spans="1:22" ht="75" x14ac:dyDescent="0.2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8000</v>
      </c>
      <c r="O3816">
        <f t="shared" si="354"/>
        <v>140.13</v>
      </c>
      <c r="P3816">
        <f t="shared" si="355"/>
        <v>61.82</v>
      </c>
      <c r="Q3816" t="s">
        <v>8317</v>
      </c>
      <c r="R3816" t="s">
        <v>8318</v>
      </c>
      <c r="S3816" s="11">
        <f t="shared" si="356"/>
        <v>42058.904074074075</v>
      </c>
      <c r="T3816" s="11">
        <f t="shared" si="357"/>
        <v>42095.165972222225</v>
      </c>
      <c r="U3816" t="str">
        <f t="shared" si="358"/>
        <v>2015</v>
      </c>
      <c r="V3816" t="str">
        <f t="shared" si="359"/>
        <v>February</v>
      </c>
    </row>
    <row r="3817" spans="1:22" ht="60" x14ac:dyDescent="0.2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8000</v>
      </c>
      <c r="O3817">
        <f t="shared" si="354"/>
        <v>100</v>
      </c>
      <c r="P3817">
        <f t="shared" si="355"/>
        <v>50</v>
      </c>
      <c r="Q3817" t="s">
        <v>8317</v>
      </c>
      <c r="R3817" t="s">
        <v>8318</v>
      </c>
      <c r="S3817" s="11">
        <f t="shared" si="356"/>
        <v>42207.259918981479</v>
      </c>
      <c r="T3817" s="11">
        <f t="shared" si="357"/>
        <v>42236.958333333328</v>
      </c>
      <c r="U3817" t="str">
        <f t="shared" si="358"/>
        <v>2015</v>
      </c>
      <c r="V3817" t="str">
        <f t="shared" si="359"/>
        <v>July</v>
      </c>
    </row>
    <row r="3818" spans="1:22" ht="75" x14ac:dyDescent="0.2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8000</v>
      </c>
      <c r="O3818">
        <f t="shared" si="354"/>
        <v>119.24</v>
      </c>
      <c r="P3818">
        <f t="shared" si="355"/>
        <v>48.34</v>
      </c>
      <c r="Q3818" t="s">
        <v>8317</v>
      </c>
      <c r="R3818" t="s">
        <v>8318</v>
      </c>
      <c r="S3818" s="11">
        <f t="shared" si="356"/>
        <v>41807.690081018518</v>
      </c>
      <c r="T3818" s="11">
        <f t="shared" si="357"/>
        <v>41837.690081018518</v>
      </c>
      <c r="U3818" t="str">
        <f t="shared" si="358"/>
        <v>2014</v>
      </c>
      <c r="V3818" t="str">
        <f t="shared" si="359"/>
        <v>June</v>
      </c>
    </row>
    <row r="3819" spans="1:22" ht="75" x14ac:dyDescent="0.2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8000</v>
      </c>
      <c r="O3819">
        <f t="shared" si="354"/>
        <v>107.25</v>
      </c>
      <c r="P3819">
        <f t="shared" si="355"/>
        <v>107.25</v>
      </c>
      <c r="Q3819" t="s">
        <v>8317</v>
      </c>
      <c r="R3819" t="s">
        <v>8318</v>
      </c>
      <c r="S3819" s="11">
        <f t="shared" si="356"/>
        <v>42284.69694444444</v>
      </c>
      <c r="T3819" s="11">
        <f t="shared" si="357"/>
        <v>42301.165972222225</v>
      </c>
      <c r="U3819" t="str">
        <f t="shared" si="358"/>
        <v>2015</v>
      </c>
      <c r="V3819" t="str">
        <f t="shared" si="359"/>
        <v>October</v>
      </c>
    </row>
    <row r="3820" spans="1:22" ht="60" x14ac:dyDescent="0.2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8000</v>
      </c>
      <c r="O3820">
        <f t="shared" si="354"/>
        <v>228</v>
      </c>
      <c r="P3820">
        <f t="shared" si="355"/>
        <v>57</v>
      </c>
      <c r="Q3820" t="s">
        <v>8317</v>
      </c>
      <c r="R3820" t="s">
        <v>8318</v>
      </c>
      <c r="S3820" s="11">
        <f t="shared" si="356"/>
        <v>42045.84238425926</v>
      </c>
      <c r="T3820" s="11">
        <f t="shared" si="357"/>
        <v>42075.800717592589</v>
      </c>
      <c r="U3820" t="str">
        <f t="shared" si="358"/>
        <v>2015</v>
      </c>
      <c r="V3820" t="str">
        <f t="shared" si="359"/>
        <v>February</v>
      </c>
    </row>
    <row r="3821" spans="1:22" ht="60" x14ac:dyDescent="0.2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8000</v>
      </c>
      <c r="O3821">
        <f t="shared" si="354"/>
        <v>106.4</v>
      </c>
      <c r="P3821">
        <f t="shared" si="355"/>
        <v>40.92</v>
      </c>
      <c r="Q3821" t="s">
        <v>8317</v>
      </c>
      <c r="R3821" t="s">
        <v>8318</v>
      </c>
      <c r="S3821" s="11">
        <f t="shared" si="356"/>
        <v>42184.209537037037</v>
      </c>
      <c r="T3821" s="11">
        <f t="shared" si="357"/>
        <v>42202.876388888893</v>
      </c>
      <c r="U3821" t="str">
        <f t="shared" si="358"/>
        <v>2015</v>
      </c>
      <c r="V3821" t="str">
        <f t="shared" si="359"/>
        <v>June</v>
      </c>
    </row>
    <row r="3822" spans="1:22" ht="75" x14ac:dyDescent="0.2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8000</v>
      </c>
      <c r="O3822">
        <f t="shared" si="354"/>
        <v>143.33000000000001</v>
      </c>
      <c r="P3822">
        <f t="shared" si="355"/>
        <v>21.5</v>
      </c>
      <c r="Q3822" t="s">
        <v>8317</v>
      </c>
      <c r="R3822" t="s">
        <v>8318</v>
      </c>
      <c r="S3822" s="11">
        <f t="shared" si="356"/>
        <v>42160.651817129634</v>
      </c>
      <c r="T3822" s="11">
        <f t="shared" si="357"/>
        <v>42190.651817129634</v>
      </c>
      <c r="U3822" t="str">
        <f t="shared" si="358"/>
        <v>2015</v>
      </c>
      <c r="V3822" t="str">
        <f t="shared" si="359"/>
        <v>June</v>
      </c>
    </row>
    <row r="3823" spans="1:22" ht="75" x14ac:dyDescent="0.2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8000</v>
      </c>
      <c r="O3823">
        <f t="shared" si="354"/>
        <v>104.54</v>
      </c>
      <c r="P3823">
        <f t="shared" si="355"/>
        <v>79.540000000000006</v>
      </c>
      <c r="Q3823" t="s">
        <v>8317</v>
      </c>
      <c r="R3823" t="s">
        <v>8318</v>
      </c>
      <c r="S3823" s="11">
        <f t="shared" si="356"/>
        <v>42341.180636574078</v>
      </c>
      <c r="T3823" s="11">
        <f t="shared" si="357"/>
        <v>42373.180636574078</v>
      </c>
      <c r="U3823" t="str">
        <f t="shared" si="358"/>
        <v>2015</v>
      </c>
      <c r="V3823" t="str">
        <f t="shared" si="359"/>
        <v>December</v>
      </c>
    </row>
    <row r="3824" spans="1:22" ht="75" x14ac:dyDescent="0.2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8000</v>
      </c>
      <c r="O3824">
        <f t="shared" si="354"/>
        <v>110.02</v>
      </c>
      <c r="P3824">
        <f t="shared" si="355"/>
        <v>72.38</v>
      </c>
      <c r="Q3824" t="s">
        <v>8317</v>
      </c>
      <c r="R3824" t="s">
        <v>8318</v>
      </c>
      <c r="S3824" s="11">
        <f t="shared" si="356"/>
        <v>42329.838159722218</v>
      </c>
      <c r="T3824" s="11">
        <f t="shared" si="357"/>
        <v>42388.957638888889</v>
      </c>
      <c r="U3824" t="str">
        <f t="shared" si="358"/>
        <v>2015</v>
      </c>
      <c r="V3824" t="str">
        <f t="shared" si="359"/>
        <v>November</v>
      </c>
    </row>
    <row r="3825" spans="1:22" ht="75" x14ac:dyDescent="0.2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8000</v>
      </c>
      <c r="O3825">
        <f t="shared" si="354"/>
        <v>106</v>
      </c>
      <c r="P3825">
        <f t="shared" si="355"/>
        <v>64.63</v>
      </c>
      <c r="Q3825" t="s">
        <v>8317</v>
      </c>
      <c r="R3825" t="s">
        <v>8318</v>
      </c>
      <c r="S3825" s="11">
        <f t="shared" si="356"/>
        <v>42170.910231481481</v>
      </c>
      <c r="T3825" s="11">
        <f t="shared" si="357"/>
        <v>42205.165972222225</v>
      </c>
      <c r="U3825" t="str">
        <f t="shared" si="358"/>
        <v>2015</v>
      </c>
      <c r="V3825" t="str">
        <f t="shared" si="359"/>
        <v>June</v>
      </c>
    </row>
    <row r="3826" spans="1:22" ht="75" x14ac:dyDescent="0.2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8000</v>
      </c>
      <c r="O3826">
        <f t="shared" si="354"/>
        <v>108</v>
      </c>
      <c r="P3826">
        <f t="shared" si="355"/>
        <v>38.57</v>
      </c>
      <c r="Q3826" t="s">
        <v>8317</v>
      </c>
      <c r="R3826" t="s">
        <v>8318</v>
      </c>
      <c r="S3826" s="11">
        <f t="shared" si="356"/>
        <v>42571.626192129625</v>
      </c>
      <c r="T3826" s="11">
        <f t="shared" si="357"/>
        <v>42583.570138888885</v>
      </c>
      <c r="U3826" t="str">
        <f t="shared" si="358"/>
        <v>2016</v>
      </c>
      <c r="V3826" t="str">
        <f t="shared" si="359"/>
        <v>July</v>
      </c>
    </row>
    <row r="3827" spans="1:22" ht="75" x14ac:dyDescent="0.2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8000</v>
      </c>
      <c r="O3827">
        <f t="shared" si="354"/>
        <v>105.42</v>
      </c>
      <c r="P3827">
        <f t="shared" si="355"/>
        <v>107.57</v>
      </c>
      <c r="Q3827" t="s">
        <v>8317</v>
      </c>
      <c r="R3827" t="s">
        <v>8318</v>
      </c>
      <c r="S3827" s="11">
        <f t="shared" si="356"/>
        <v>42151.069606481484</v>
      </c>
      <c r="T3827" s="11">
        <f t="shared" si="357"/>
        <v>42172.069606481484</v>
      </c>
      <c r="U3827" t="str">
        <f t="shared" si="358"/>
        <v>2015</v>
      </c>
      <c r="V3827" t="str">
        <f t="shared" si="359"/>
        <v>May</v>
      </c>
    </row>
    <row r="3828" spans="1:22" ht="60" x14ac:dyDescent="0.2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8000</v>
      </c>
      <c r="O3828">
        <f t="shared" si="354"/>
        <v>119.17</v>
      </c>
      <c r="P3828">
        <f t="shared" si="355"/>
        <v>27.5</v>
      </c>
      <c r="Q3828" t="s">
        <v>8317</v>
      </c>
      <c r="R3828" t="s">
        <v>8318</v>
      </c>
      <c r="S3828" s="11">
        <f t="shared" si="356"/>
        <v>42101.423541666663</v>
      </c>
      <c r="T3828" s="11">
        <f t="shared" si="357"/>
        <v>42131.423541666663</v>
      </c>
      <c r="U3828" t="str">
        <f t="shared" si="358"/>
        <v>2015</v>
      </c>
      <c r="V3828" t="str">
        <f t="shared" si="359"/>
        <v>April</v>
      </c>
    </row>
    <row r="3829" spans="1:22" ht="90" x14ac:dyDescent="0.2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8000</v>
      </c>
      <c r="O3829">
        <f t="shared" si="354"/>
        <v>152.66999999999999</v>
      </c>
      <c r="P3829">
        <f t="shared" si="355"/>
        <v>70.459999999999994</v>
      </c>
      <c r="Q3829" t="s">
        <v>8317</v>
      </c>
      <c r="R3829" t="s">
        <v>8318</v>
      </c>
      <c r="S3829" s="11">
        <f t="shared" si="356"/>
        <v>42034.928252314814</v>
      </c>
      <c r="T3829" s="11">
        <f t="shared" si="357"/>
        <v>42090</v>
      </c>
      <c r="U3829" t="str">
        <f t="shared" si="358"/>
        <v>2015</v>
      </c>
      <c r="V3829" t="str">
        <f t="shared" si="359"/>
        <v>January</v>
      </c>
    </row>
    <row r="3830" spans="1:22" ht="75" x14ac:dyDescent="0.2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8000</v>
      </c>
      <c r="O3830">
        <f t="shared" si="354"/>
        <v>100</v>
      </c>
      <c r="P3830">
        <f t="shared" si="355"/>
        <v>178.57</v>
      </c>
      <c r="Q3830" t="s">
        <v>8317</v>
      </c>
      <c r="R3830" t="s">
        <v>8318</v>
      </c>
      <c r="S3830" s="11">
        <f t="shared" si="356"/>
        <v>41944.527627314819</v>
      </c>
      <c r="T3830" s="11">
        <f t="shared" si="357"/>
        <v>42004.569293981483</v>
      </c>
      <c r="U3830" t="str">
        <f t="shared" si="358"/>
        <v>2014</v>
      </c>
      <c r="V3830" t="str">
        <f t="shared" si="359"/>
        <v>November</v>
      </c>
    </row>
    <row r="3831" spans="1:22" ht="75" x14ac:dyDescent="0.2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8000</v>
      </c>
      <c r="O3831">
        <f t="shared" si="354"/>
        <v>100.2</v>
      </c>
      <c r="P3831">
        <f t="shared" si="355"/>
        <v>62.63</v>
      </c>
      <c r="Q3831" t="s">
        <v>8317</v>
      </c>
      <c r="R3831" t="s">
        <v>8318</v>
      </c>
      <c r="S3831" s="11">
        <f t="shared" si="356"/>
        <v>42593.865405092598</v>
      </c>
      <c r="T3831" s="11">
        <f t="shared" si="357"/>
        <v>42613.865405092598</v>
      </c>
      <c r="U3831" t="str">
        <f t="shared" si="358"/>
        <v>2016</v>
      </c>
      <c r="V3831" t="str">
        <f t="shared" si="359"/>
        <v>August</v>
      </c>
    </row>
    <row r="3832" spans="1:22" ht="60" x14ac:dyDescent="0.2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8000</v>
      </c>
      <c r="O3832">
        <f t="shared" si="354"/>
        <v>225</v>
      </c>
      <c r="P3832">
        <f t="shared" si="355"/>
        <v>75</v>
      </c>
      <c r="Q3832" t="s">
        <v>8317</v>
      </c>
      <c r="R3832" t="s">
        <v>8318</v>
      </c>
      <c r="S3832" s="11">
        <f t="shared" si="356"/>
        <v>42503.740868055553</v>
      </c>
      <c r="T3832" s="11">
        <f t="shared" si="357"/>
        <v>42517.740868055553</v>
      </c>
      <c r="U3832" t="str">
        <f t="shared" si="358"/>
        <v>2016</v>
      </c>
      <c r="V3832" t="str">
        <f t="shared" si="359"/>
        <v>May</v>
      </c>
    </row>
    <row r="3833" spans="1:22" ht="75" x14ac:dyDescent="0.2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8000</v>
      </c>
      <c r="O3833">
        <f t="shared" si="354"/>
        <v>106.02</v>
      </c>
      <c r="P3833">
        <f t="shared" si="355"/>
        <v>58.9</v>
      </c>
      <c r="Q3833" t="s">
        <v>8317</v>
      </c>
      <c r="R3833" t="s">
        <v>8318</v>
      </c>
      <c r="S3833" s="11">
        <f t="shared" si="356"/>
        <v>41927.848900462966</v>
      </c>
      <c r="T3833" s="11">
        <f t="shared" si="357"/>
        <v>41948.890567129631</v>
      </c>
      <c r="U3833" t="str">
        <f t="shared" si="358"/>
        <v>2014</v>
      </c>
      <c r="V3833" t="str">
        <f t="shared" si="359"/>
        <v>October</v>
      </c>
    </row>
    <row r="3834" spans="1:22" ht="75" x14ac:dyDescent="0.2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8000</v>
      </c>
      <c r="O3834">
        <f t="shared" si="354"/>
        <v>104.67</v>
      </c>
      <c r="P3834">
        <f t="shared" si="355"/>
        <v>139.56</v>
      </c>
      <c r="Q3834" t="s">
        <v>8317</v>
      </c>
      <c r="R3834" t="s">
        <v>8318</v>
      </c>
      <c r="S3834" s="11">
        <f t="shared" si="356"/>
        <v>42375.114988425921</v>
      </c>
      <c r="T3834" s="11">
        <f t="shared" si="357"/>
        <v>42420.114988425921</v>
      </c>
      <c r="U3834" t="str">
        <f t="shared" si="358"/>
        <v>2016</v>
      </c>
      <c r="V3834" t="str">
        <f t="shared" si="359"/>
        <v>January</v>
      </c>
    </row>
    <row r="3835" spans="1:22" ht="75" x14ac:dyDescent="0.2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8000</v>
      </c>
      <c r="O3835">
        <f t="shared" si="354"/>
        <v>116.67</v>
      </c>
      <c r="P3835">
        <f t="shared" si="355"/>
        <v>70</v>
      </c>
      <c r="Q3835" t="s">
        <v>8317</v>
      </c>
      <c r="R3835" t="s">
        <v>8318</v>
      </c>
      <c r="S3835" s="11">
        <f t="shared" si="356"/>
        <v>41963.872361111105</v>
      </c>
      <c r="T3835" s="11">
        <f t="shared" si="357"/>
        <v>41974.797916666663</v>
      </c>
      <c r="U3835" t="str">
        <f t="shared" si="358"/>
        <v>2014</v>
      </c>
      <c r="V3835" t="str">
        <f t="shared" si="359"/>
        <v>November</v>
      </c>
    </row>
    <row r="3836" spans="1:22" ht="75" x14ac:dyDescent="0.2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8000</v>
      </c>
      <c r="O3836">
        <f t="shared" si="354"/>
        <v>109.03</v>
      </c>
      <c r="P3836">
        <f t="shared" si="355"/>
        <v>57.39</v>
      </c>
      <c r="Q3836" t="s">
        <v>8317</v>
      </c>
      <c r="R3836" t="s">
        <v>8318</v>
      </c>
      <c r="S3836" s="11">
        <f t="shared" si="356"/>
        <v>42143.445219907408</v>
      </c>
      <c r="T3836" s="11">
        <f t="shared" si="357"/>
        <v>42173.445219907408</v>
      </c>
      <c r="U3836" t="str">
        <f t="shared" si="358"/>
        <v>2015</v>
      </c>
      <c r="V3836" t="str">
        <f t="shared" si="359"/>
        <v>May</v>
      </c>
    </row>
    <row r="3837" spans="1:22" ht="75" x14ac:dyDescent="0.2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8000</v>
      </c>
      <c r="O3837">
        <f t="shared" si="354"/>
        <v>160</v>
      </c>
      <c r="P3837">
        <f t="shared" si="355"/>
        <v>40</v>
      </c>
      <c r="Q3837" t="s">
        <v>8317</v>
      </c>
      <c r="R3837" t="s">
        <v>8318</v>
      </c>
      <c r="S3837" s="11">
        <f t="shared" si="356"/>
        <v>42460.94222222222</v>
      </c>
      <c r="T3837" s="11">
        <f t="shared" si="357"/>
        <v>42481.94222222222</v>
      </c>
      <c r="U3837" t="str">
        <f t="shared" si="358"/>
        <v>2016</v>
      </c>
      <c r="V3837" t="str">
        <f t="shared" si="359"/>
        <v>March</v>
      </c>
    </row>
    <row r="3838" spans="1:22" ht="60" x14ac:dyDescent="0.2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8000</v>
      </c>
      <c r="O3838">
        <f t="shared" si="354"/>
        <v>112.5</v>
      </c>
      <c r="P3838">
        <f t="shared" si="355"/>
        <v>64.290000000000006</v>
      </c>
      <c r="Q3838" t="s">
        <v>8317</v>
      </c>
      <c r="R3838" t="s">
        <v>8318</v>
      </c>
      <c r="S3838" s="11">
        <f t="shared" si="356"/>
        <v>42553.926527777774</v>
      </c>
      <c r="T3838" s="11">
        <f t="shared" si="357"/>
        <v>42585.172916666663</v>
      </c>
      <c r="U3838" t="str">
        <f t="shared" si="358"/>
        <v>2016</v>
      </c>
      <c r="V3838" t="str">
        <f t="shared" si="359"/>
        <v>July</v>
      </c>
    </row>
    <row r="3839" spans="1:22" ht="60" x14ac:dyDescent="0.2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8000</v>
      </c>
      <c r="O3839">
        <f t="shared" si="354"/>
        <v>102.1</v>
      </c>
      <c r="P3839">
        <f t="shared" si="355"/>
        <v>120.12</v>
      </c>
      <c r="Q3839" t="s">
        <v>8317</v>
      </c>
      <c r="R3839" t="s">
        <v>8318</v>
      </c>
      <c r="S3839" s="11">
        <f t="shared" si="356"/>
        <v>42152.765717592592</v>
      </c>
      <c r="T3839" s="11">
        <f t="shared" si="357"/>
        <v>42188.765717592592</v>
      </c>
      <c r="U3839" t="str">
        <f t="shared" si="358"/>
        <v>2015</v>
      </c>
      <c r="V3839" t="str">
        <f t="shared" si="359"/>
        <v>May</v>
      </c>
    </row>
    <row r="3840" spans="1:22" ht="90" x14ac:dyDescent="0.2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8000</v>
      </c>
      <c r="O3840">
        <f t="shared" si="354"/>
        <v>100.82</v>
      </c>
      <c r="P3840">
        <f t="shared" si="355"/>
        <v>1008.24</v>
      </c>
      <c r="Q3840" t="s">
        <v>8317</v>
      </c>
      <c r="R3840" t="s">
        <v>8318</v>
      </c>
      <c r="S3840" s="11">
        <f t="shared" si="356"/>
        <v>42116.710752314815</v>
      </c>
      <c r="T3840" s="11">
        <f t="shared" si="357"/>
        <v>42146.710752314815</v>
      </c>
      <c r="U3840" t="str">
        <f t="shared" si="358"/>
        <v>2015</v>
      </c>
      <c r="V3840" t="str">
        <f t="shared" si="359"/>
        <v>April</v>
      </c>
    </row>
    <row r="3841" spans="1:22" ht="75" x14ac:dyDescent="0.2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8000</v>
      </c>
      <c r="O3841">
        <f t="shared" si="354"/>
        <v>101.25</v>
      </c>
      <c r="P3841">
        <f t="shared" si="355"/>
        <v>63.28</v>
      </c>
      <c r="Q3841" t="s">
        <v>8317</v>
      </c>
      <c r="R3841" t="s">
        <v>8318</v>
      </c>
      <c r="S3841" s="11">
        <f t="shared" si="356"/>
        <v>42155.142638888887</v>
      </c>
      <c r="T3841" s="11">
        <f t="shared" si="357"/>
        <v>42215.142638888887</v>
      </c>
      <c r="U3841" t="str">
        <f t="shared" si="358"/>
        <v>2015</v>
      </c>
      <c r="V3841" t="str">
        <f t="shared" si="359"/>
        <v>May</v>
      </c>
    </row>
    <row r="3842" spans="1:22" ht="60" x14ac:dyDescent="0.2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8000</v>
      </c>
      <c r="O3842">
        <f t="shared" si="354"/>
        <v>6500</v>
      </c>
      <c r="P3842">
        <f t="shared" si="355"/>
        <v>21.67</v>
      </c>
      <c r="Q3842" t="s">
        <v>8317</v>
      </c>
      <c r="R3842" t="s">
        <v>8318</v>
      </c>
      <c r="S3842" s="11">
        <f t="shared" si="356"/>
        <v>42432.701724537037</v>
      </c>
      <c r="T3842" s="11">
        <f t="shared" si="357"/>
        <v>42457.660057870366</v>
      </c>
      <c r="U3842" t="str">
        <f t="shared" si="358"/>
        <v>2016</v>
      </c>
      <c r="V3842" t="str">
        <f t="shared" si="359"/>
        <v>March</v>
      </c>
    </row>
    <row r="3843" spans="1:22" ht="75" x14ac:dyDescent="0.2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8000</v>
      </c>
      <c r="O3843">
        <f t="shared" ref="O3843:O3906" si="360">ROUND((E3843/D3843)*100,2)</f>
        <v>8.7200000000000006</v>
      </c>
      <c r="P3843">
        <f t="shared" ref="P3843:P3906" si="361">IF(L3843&gt;0,ROUND(E3843/L3843,2),0)</f>
        <v>25.65</v>
      </c>
      <c r="Q3843" t="s">
        <v>8317</v>
      </c>
      <c r="R3843" t="s">
        <v>8318</v>
      </c>
      <c r="S3843" s="11">
        <f t="shared" ref="S3843:S3906" si="362">(((J3843/60)/60)/24)+DATE(1970,1,1)</f>
        <v>41780.785729166666</v>
      </c>
      <c r="T3843" s="11">
        <f t="shared" ref="T3843:T3906" si="363">(((I3843/60)/60)/24)+DATE(1970,1,1)</f>
        <v>41840.785729166666</v>
      </c>
      <c r="U3843" t="str">
        <f t="shared" ref="U3843:U3906" si="364">TEXT(S3843,"yyyy")</f>
        <v>2014</v>
      </c>
      <c r="V3843" t="str">
        <f t="shared" ref="V3843:V3906" si="365">TEXT(S3843,"mmmm")</f>
        <v>May</v>
      </c>
    </row>
    <row r="3844" spans="1:22" ht="75" x14ac:dyDescent="0.2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8000</v>
      </c>
      <c r="O3844">
        <f t="shared" si="360"/>
        <v>21.94</v>
      </c>
      <c r="P3844">
        <f t="shared" si="361"/>
        <v>47.7</v>
      </c>
      <c r="Q3844" t="s">
        <v>8317</v>
      </c>
      <c r="R3844" t="s">
        <v>8318</v>
      </c>
      <c r="S3844" s="11">
        <f t="shared" si="362"/>
        <v>41740.493657407409</v>
      </c>
      <c r="T3844" s="11">
        <f t="shared" si="363"/>
        <v>41770.493657407409</v>
      </c>
      <c r="U3844" t="str">
        <f t="shared" si="364"/>
        <v>2014</v>
      </c>
      <c r="V3844" t="str">
        <f t="shared" si="365"/>
        <v>April</v>
      </c>
    </row>
    <row r="3845" spans="1:22" ht="75" x14ac:dyDescent="0.2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8000</v>
      </c>
      <c r="O3845">
        <f t="shared" si="360"/>
        <v>21.3</v>
      </c>
      <c r="P3845">
        <f t="shared" si="361"/>
        <v>56.05</v>
      </c>
      <c r="Q3845" t="s">
        <v>8317</v>
      </c>
      <c r="R3845" t="s">
        <v>8318</v>
      </c>
      <c r="S3845" s="11">
        <f t="shared" si="362"/>
        <v>41766.072500000002</v>
      </c>
      <c r="T3845" s="11">
        <f t="shared" si="363"/>
        <v>41791.072500000002</v>
      </c>
      <c r="U3845" t="str">
        <f t="shared" si="364"/>
        <v>2014</v>
      </c>
      <c r="V3845" t="str">
        <f t="shared" si="365"/>
        <v>May</v>
      </c>
    </row>
    <row r="3846" spans="1:22" ht="75" x14ac:dyDescent="0.2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8000</v>
      </c>
      <c r="O3846">
        <f t="shared" si="360"/>
        <v>41.49</v>
      </c>
      <c r="P3846">
        <f t="shared" si="361"/>
        <v>81.319999999999993</v>
      </c>
      <c r="Q3846" t="s">
        <v>8317</v>
      </c>
      <c r="R3846" t="s">
        <v>8318</v>
      </c>
      <c r="S3846" s="11">
        <f t="shared" si="362"/>
        <v>41766.617291666669</v>
      </c>
      <c r="T3846" s="11">
        <f t="shared" si="363"/>
        <v>41793.290972222225</v>
      </c>
      <c r="U3846" t="str">
        <f t="shared" si="364"/>
        <v>2014</v>
      </c>
      <c r="V3846" t="str">
        <f t="shared" si="365"/>
        <v>May</v>
      </c>
    </row>
    <row r="3847" spans="1:22" ht="90" x14ac:dyDescent="0.2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8000</v>
      </c>
      <c r="O3847">
        <f t="shared" si="360"/>
        <v>2.11</v>
      </c>
      <c r="P3847">
        <f t="shared" si="361"/>
        <v>70.17</v>
      </c>
      <c r="Q3847" t="s">
        <v>8317</v>
      </c>
      <c r="R3847" t="s">
        <v>8318</v>
      </c>
      <c r="S3847" s="11">
        <f t="shared" si="362"/>
        <v>42248.627013888887</v>
      </c>
      <c r="T3847" s="11">
        <f t="shared" si="363"/>
        <v>42278.627013888887</v>
      </c>
      <c r="U3847" t="str">
        <f t="shared" si="364"/>
        <v>2015</v>
      </c>
      <c r="V3847" t="str">
        <f t="shared" si="365"/>
        <v>September</v>
      </c>
    </row>
    <row r="3848" spans="1:22" ht="60" x14ac:dyDescent="0.2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8000</v>
      </c>
      <c r="O3848">
        <f t="shared" si="360"/>
        <v>2.7</v>
      </c>
      <c r="P3848">
        <f t="shared" si="361"/>
        <v>23.63</v>
      </c>
      <c r="Q3848" t="s">
        <v>8317</v>
      </c>
      <c r="R3848" t="s">
        <v>8318</v>
      </c>
      <c r="S3848" s="11">
        <f t="shared" si="362"/>
        <v>41885.221550925926</v>
      </c>
      <c r="T3848" s="11">
        <f t="shared" si="363"/>
        <v>41916.290972222225</v>
      </c>
      <c r="U3848" t="str">
        <f t="shared" si="364"/>
        <v>2014</v>
      </c>
      <c r="V3848" t="str">
        <f t="shared" si="365"/>
        <v>September</v>
      </c>
    </row>
    <row r="3849" spans="1:22" ht="60" x14ac:dyDescent="0.2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8000</v>
      </c>
      <c r="O3849">
        <f t="shared" si="360"/>
        <v>16.16</v>
      </c>
      <c r="P3849">
        <f t="shared" si="361"/>
        <v>188.56</v>
      </c>
      <c r="Q3849" t="s">
        <v>8317</v>
      </c>
      <c r="R3849" t="s">
        <v>8318</v>
      </c>
      <c r="S3849" s="11">
        <f t="shared" si="362"/>
        <v>42159.224432870367</v>
      </c>
      <c r="T3849" s="11">
        <f t="shared" si="363"/>
        <v>42204.224432870367</v>
      </c>
      <c r="U3849" t="str">
        <f t="shared" si="364"/>
        <v>2015</v>
      </c>
      <c r="V3849" t="str">
        <f t="shared" si="365"/>
        <v>June</v>
      </c>
    </row>
    <row r="3850" spans="1:22" ht="75" x14ac:dyDescent="0.2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8000</v>
      </c>
      <c r="O3850">
        <f t="shared" si="360"/>
        <v>16.38</v>
      </c>
      <c r="P3850">
        <f t="shared" si="361"/>
        <v>49.51</v>
      </c>
      <c r="Q3850" t="s">
        <v>8317</v>
      </c>
      <c r="R3850" t="s">
        <v>8318</v>
      </c>
      <c r="S3850" s="11">
        <f t="shared" si="362"/>
        <v>42265.817002314812</v>
      </c>
      <c r="T3850" s="11">
        <f t="shared" si="363"/>
        <v>42295.817002314812</v>
      </c>
      <c r="U3850" t="str">
        <f t="shared" si="364"/>
        <v>2015</v>
      </c>
      <c r="V3850" t="str">
        <f t="shared" si="365"/>
        <v>September</v>
      </c>
    </row>
    <row r="3851" spans="1:22" ht="90" x14ac:dyDescent="0.2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8000</v>
      </c>
      <c r="O3851">
        <f t="shared" si="360"/>
        <v>7.04</v>
      </c>
      <c r="P3851">
        <f t="shared" si="361"/>
        <v>75.459999999999994</v>
      </c>
      <c r="Q3851" t="s">
        <v>8317</v>
      </c>
      <c r="R3851" t="s">
        <v>8318</v>
      </c>
      <c r="S3851" s="11">
        <f t="shared" si="362"/>
        <v>42136.767175925925</v>
      </c>
      <c r="T3851" s="11">
        <f t="shared" si="363"/>
        <v>42166.767175925925</v>
      </c>
      <c r="U3851" t="str">
        <f t="shared" si="364"/>
        <v>2015</v>
      </c>
      <c r="V3851" t="str">
        <f t="shared" si="365"/>
        <v>May</v>
      </c>
    </row>
    <row r="3852" spans="1:22" ht="45" x14ac:dyDescent="0.2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8000</v>
      </c>
      <c r="O3852">
        <f t="shared" si="360"/>
        <v>3.8</v>
      </c>
      <c r="P3852">
        <f t="shared" si="361"/>
        <v>9.5</v>
      </c>
      <c r="Q3852" t="s">
        <v>8317</v>
      </c>
      <c r="R3852" t="s">
        <v>8318</v>
      </c>
      <c r="S3852" s="11">
        <f t="shared" si="362"/>
        <v>41975.124340277776</v>
      </c>
      <c r="T3852" s="11">
        <f t="shared" si="363"/>
        <v>42005.124340277776</v>
      </c>
      <c r="U3852" t="str">
        <f t="shared" si="364"/>
        <v>2014</v>
      </c>
      <c r="V3852" t="str">
        <f t="shared" si="365"/>
        <v>December</v>
      </c>
    </row>
    <row r="3853" spans="1:22" ht="60" x14ac:dyDescent="0.2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8000</v>
      </c>
      <c r="O3853">
        <f t="shared" si="360"/>
        <v>34.08</v>
      </c>
      <c r="P3853">
        <f t="shared" si="361"/>
        <v>35.5</v>
      </c>
      <c r="Q3853" t="s">
        <v>8317</v>
      </c>
      <c r="R3853" t="s">
        <v>8318</v>
      </c>
      <c r="S3853" s="11">
        <f t="shared" si="362"/>
        <v>42172.439571759256</v>
      </c>
      <c r="T3853" s="11">
        <f t="shared" si="363"/>
        <v>42202.439571759256</v>
      </c>
      <c r="U3853" t="str">
        <f t="shared" si="364"/>
        <v>2015</v>
      </c>
      <c r="V3853" t="str">
        <f t="shared" si="365"/>
        <v>June</v>
      </c>
    </row>
    <row r="3854" spans="1:22" ht="75" x14ac:dyDescent="0.2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8000</v>
      </c>
      <c r="O3854">
        <f t="shared" si="360"/>
        <v>0.2</v>
      </c>
      <c r="P3854">
        <f t="shared" si="361"/>
        <v>10</v>
      </c>
      <c r="Q3854" t="s">
        <v>8317</v>
      </c>
      <c r="R3854" t="s">
        <v>8318</v>
      </c>
      <c r="S3854" s="11">
        <f t="shared" si="362"/>
        <v>42065.190694444449</v>
      </c>
      <c r="T3854" s="11">
        <f t="shared" si="363"/>
        <v>42090.149027777778</v>
      </c>
      <c r="U3854" t="str">
        <f t="shared" si="364"/>
        <v>2015</v>
      </c>
      <c r="V3854" t="str">
        <f t="shared" si="365"/>
        <v>March</v>
      </c>
    </row>
    <row r="3855" spans="1:22" ht="60" x14ac:dyDescent="0.2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8000</v>
      </c>
      <c r="O3855">
        <f t="shared" si="360"/>
        <v>0.03</v>
      </c>
      <c r="P3855">
        <f t="shared" si="361"/>
        <v>13</v>
      </c>
      <c r="Q3855" t="s">
        <v>8317</v>
      </c>
      <c r="R3855" t="s">
        <v>8318</v>
      </c>
      <c r="S3855" s="11">
        <f t="shared" si="362"/>
        <v>41848.84002314815</v>
      </c>
      <c r="T3855" s="11">
        <f t="shared" si="363"/>
        <v>41883.84002314815</v>
      </c>
      <c r="U3855" t="str">
        <f t="shared" si="364"/>
        <v>2014</v>
      </c>
      <c r="V3855" t="str">
        <f t="shared" si="365"/>
        <v>July</v>
      </c>
    </row>
    <row r="3856" spans="1:22" ht="45" x14ac:dyDescent="0.2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8000</v>
      </c>
      <c r="O3856">
        <f t="shared" si="360"/>
        <v>16.25</v>
      </c>
      <c r="P3856">
        <f t="shared" si="361"/>
        <v>89.4</v>
      </c>
      <c r="Q3856" t="s">
        <v>8317</v>
      </c>
      <c r="R3856" t="s">
        <v>8318</v>
      </c>
      <c r="S3856" s="11">
        <f t="shared" si="362"/>
        <v>42103.884930555556</v>
      </c>
      <c r="T3856" s="11">
        <f t="shared" si="363"/>
        <v>42133.884930555556</v>
      </c>
      <c r="U3856" t="str">
        <f t="shared" si="364"/>
        <v>2015</v>
      </c>
      <c r="V3856" t="str">
        <f t="shared" si="365"/>
        <v>April</v>
      </c>
    </row>
    <row r="3857" spans="1:22" ht="90" x14ac:dyDescent="0.2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8000</v>
      </c>
      <c r="O3857">
        <f t="shared" si="360"/>
        <v>2.5</v>
      </c>
      <c r="P3857">
        <f t="shared" si="361"/>
        <v>25</v>
      </c>
      <c r="Q3857" t="s">
        <v>8317</v>
      </c>
      <c r="R3857" t="s">
        <v>8318</v>
      </c>
      <c r="S3857" s="11">
        <f t="shared" si="362"/>
        <v>42059.970729166671</v>
      </c>
      <c r="T3857" s="11">
        <f t="shared" si="363"/>
        <v>42089.929062499999</v>
      </c>
      <c r="U3857" t="str">
        <f t="shared" si="364"/>
        <v>2015</v>
      </c>
      <c r="V3857" t="str">
        <f t="shared" si="365"/>
        <v>February</v>
      </c>
    </row>
    <row r="3858" spans="1:22" ht="75" x14ac:dyDescent="0.2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8000</v>
      </c>
      <c r="O3858">
        <f t="shared" si="360"/>
        <v>0.02</v>
      </c>
      <c r="P3858">
        <f t="shared" si="361"/>
        <v>1</v>
      </c>
      <c r="Q3858" t="s">
        <v>8317</v>
      </c>
      <c r="R3858" t="s">
        <v>8318</v>
      </c>
      <c r="S3858" s="11">
        <f t="shared" si="362"/>
        <v>42041.743090277778</v>
      </c>
      <c r="T3858" s="11">
        <f t="shared" si="363"/>
        <v>42071.701423611114</v>
      </c>
      <c r="U3858" t="str">
        <f t="shared" si="364"/>
        <v>2015</v>
      </c>
      <c r="V3858" t="str">
        <f t="shared" si="365"/>
        <v>February</v>
      </c>
    </row>
    <row r="3859" spans="1:22" ht="75" x14ac:dyDescent="0.2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8000</v>
      </c>
      <c r="O3859">
        <f t="shared" si="360"/>
        <v>5.2</v>
      </c>
      <c r="P3859">
        <f t="shared" si="361"/>
        <v>65</v>
      </c>
      <c r="Q3859" t="s">
        <v>8317</v>
      </c>
      <c r="R3859" t="s">
        <v>8318</v>
      </c>
      <c r="S3859" s="11">
        <f t="shared" si="362"/>
        <v>41829.73715277778</v>
      </c>
      <c r="T3859" s="11">
        <f t="shared" si="363"/>
        <v>41852.716666666667</v>
      </c>
      <c r="U3859" t="str">
        <f t="shared" si="364"/>
        <v>2014</v>
      </c>
      <c r="V3859" t="str">
        <f t="shared" si="365"/>
        <v>July</v>
      </c>
    </row>
    <row r="3860" spans="1:22" ht="75" x14ac:dyDescent="0.2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8000</v>
      </c>
      <c r="O3860">
        <f t="shared" si="360"/>
        <v>2</v>
      </c>
      <c r="P3860">
        <f t="shared" si="361"/>
        <v>10</v>
      </c>
      <c r="Q3860" t="s">
        <v>8317</v>
      </c>
      <c r="R3860" t="s">
        <v>8318</v>
      </c>
      <c r="S3860" s="11">
        <f t="shared" si="362"/>
        <v>42128.431064814817</v>
      </c>
      <c r="T3860" s="11">
        <f t="shared" si="363"/>
        <v>42146.875</v>
      </c>
      <c r="U3860" t="str">
        <f t="shared" si="364"/>
        <v>2015</v>
      </c>
      <c r="V3860" t="str">
        <f t="shared" si="365"/>
        <v>May</v>
      </c>
    </row>
    <row r="3861" spans="1:22" ht="60" x14ac:dyDescent="0.2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8000</v>
      </c>
      <c r="O3861">
        <f t="shared" si="360"/>
        <v>0.04</v>
      </c>
      <c r="P3861">
        <f t="shared" si="361"/>
        <v>1</v>
      </c>
      <c r="Q3861" t="s">
        <v>8317</v>
      </c>
      <c r="R3861" t="s">
        <v>8318</v>
      </c>
      <c r="S3861" s="11">
        <f t="shared" si="362"/>
        <v>41789.893599537041</v>
      </c>
      <c r="T3861" s="11">
        <f t="shared" si="363"/>
        <v>41815.875</v>
      </c>
      <c r="U3861" t="str">
        <f t="shared" si="364"/>
        <v>2014</v>
      </c>
      <c r="V3861" t="str">
        <f t="shared" si="365"/>
        <v>May</v>
      </c>
    </row>
    <row r="3862" spans="1:22" ht="75" x14ac:dyDescent="0.2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8000</v>
      </c>
      <c r="O3862">
        <f t="shared" si="360"/>
        <v>17.670000000000002</v>
      </c>
      <c r="P3862">
        <f t="shared" si="361"/>
        <v>81.540000000000006</v>
      </c>
      <c r="Q3862" t="s">
        <v>8317</v>
      </c>
      <c r="R3862" t="s">
        <v>8318</v>
      </c>
      <c r="S3862" s="11">
        <f t="shared" si="362"/>
        <v>41833.660995370366</v>
      </c>
      <c r="T3862" s="11">
        <f t="shared" si="363"/>
        <v>41863.660995370366</v>
      </c>
      <c r="U3862" t="str">
        <f t="shared" si="364"/>
        <v>2014</v>
      </c>
      <c r="V3862" t="str">
        <f t="shared" si="365"/>
        <v>July</v>
      </c>
    </row>
    <row r="3863" spans="1:22" ht="30" x14ac:dyDescent="0.2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8000</v>
      </c>
      <c r="O3863">
        <f t="shared" si="360"/>
        <v>5</v>
      </c>
      <c r="P3863">
        <f t="shared" si="361"/>
        <v>100</v>
      </c>
      <c r="Q3863" t="s">
        <v>8317</v>
      </c>
      <c r="R3863" t="s">
        <v>8318</v>
      </c>
      <c r="S3863" s="11">
        <f t="shared" si="362"/>
        <v>41914.590011574073</v>
      </c>
      <c r="T3863" s="11">
        <f t="shared" si="363"/>
        <v>41955.907638888893</v>
      </c>
      <c r="U3863" t="str">
        <f t="shared" si="364"/>
        <v>2014</v>
      </c>
      <c r="V3863" t="str">
        <f t="shared" si="365"/>
        <v>October</v>
      </c>
    </row>
    <row r="3864" spans="1:22" ht="45" x14ac:dyDescent="0.2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8000</v>
      </c>
      <c r="O3864">
        <f t="shared" si="360"/>
        <v>0.01</v>
      </c>
      <c r="P3864">
        <f t="shared" si="361"/>
        <v>1</v>
      </c>
      <c r="Q3864" t="s">
        <v>8317</v>
      </c>
      <c r="R3864" t="s">
        <v>8318</v>
      </c>
      <c r="S3864" s="11">
        <f t="shared" si="362"/>
        <v>42611.261064814811</v>
      </c>
      <c r="T3864" s="11">
        <f t="shared" si="363"/>
        <v>42625.707638888889</v>
      </c>
      <c r="U3864" t="str">
        <f t="shared" si="364"/>
        <v>2016</v>
      </c>
      <c r="V3864" t="str">
        <f t="shared" si="365"/>
        <v>August</v>
      </c>
    </row>
    <row r="3865" spans="1:22" ht="75" x14ac:dyDescent="0.2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8000</v>
      </c>
      <c r="O3865">
        <f t="shared" si="360"/>
        <v>0</v>
      </c>
      <c r="P3865">
        <f t="shared" si="361"/>
        <v>0</v>
      </c>
      <c r="Q3865" t="s">
        <v>8317</v>
      </c>
      <c r="R3865" t="s">
        <v>8318</v>
      </c>
      <c r="S3865" s="11">
        <f t="shared" si="362"/>
        <v>42253.633159722223</v>
      </c>
      <c r="T3865" s="11">
        <f t="shared" si="363"/>
        <v>42313.674826388888</v>
      </c>
      <c r="U3865" t="str">
        <f t="shared" si="364"/>
        <v>2015</v>
      </c>
      <c r="V3865" t="str">
        <f t="shared" si="365"/>
        <v>September</v>
      </c>
    </row>
    <row r="3866" spans="1:22" ht="75" x14ac:dyDescent="0.2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8000</v>
      </c>
      <c r="O3866">
        <f t="shared" si="360"/>
        <v>1.2</v>
      </c>
      <c r="P3866">
        <f t="shared" si="361"/>
        <v>20</v>
      </c>
      <c r="Q3866" t="s">
        <v>8317</v>
      </c>
      <c r="R3866" t="s">
        <v>8318</v>
      </c>
      <c r="S3866" s="11">
        <f t="shared" si="362"/>
        <v>42295.891828703709</v>
      </c>
      <c r="T3866" s="11">
        <f t="shared" si="363"/>
        <v>42325.933495370366</v>
      </c>
      <c r="U3866" t="str">
        <f t="shared" si="364"/>
        <v>2015</v>
      </c>
      <c r="V3866" t="str">
        <f t="shared" si="365"/>
        <v>October</v>
      </c>
    </row>
    <row r="3867" spans="1:22" ht="60" x14ac:dyDescent="0.2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8000</v>
      </c>
      <c r="O3867">
        <f t="shared" si="360"/>
        <v>26.94</v>
      </c>
      <c r="P3867">
        <f t="shared" si="361"/>
        <v>46.43</v>
      </c>
      <c r="Q3867" t="s">
        <v>8317</v>
      </c>
      <c r="R3867" t="s">
        <v>8318</v>
      </c>
      <c r="S3867" s="11">
        <f t="shared" si="362"/>
        <v>41841.651597222226</v>
      </c>
      <c r="T3867" s="11">
        <f t="shared" si="363"/>
        <v>41881.229166666664</v>
      </c>
      <c r="U3867" t="str">
        <f t="shared" si="364"/>
        <v>2014</v>
      </c>
      <c r="V3867" t="str">
        <f t="shared" si="365"/>
        <v>July</v>
      </c>
    </row>
    <row r="3868" spans="1:22" ht="75" x14ac:dyDescent="0.2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8000</v>
      </c>
      <c r="O3868">
        <f t="shared" si="360"/>
        <v>0.55000000000000004</v>
      </c>
      <c r="P3868">
        <f t="shared" si="361"/>
        <v>5.5</v>
      </c>
      <c r="Q3868" t="s">
        <v>8317</v>
      </c>
      <c r="R3868" t="s">
        <v>8318</v>
      </c>
      <c r="S3868" s="11">
        <f t="shared" si="362"/>
        <v>42402.947002314817</v>
      </c>
      <c r="T3868" s="11">
        <f t="shared" si="363"/>
        <v>42452.145138888889</v>
      </c>
      <c r="U3868" t="str">
        <f t="shared" si="364"/>
        <v>2016</v>
      </c>
      <c r="V3868" t="str">
        <f t="shared" si="365"/>
        <v>February</v>
      </c>
    </row>
    <row r="3869" spans="1:22" ht="75" x14ac:dyDescent="0.2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8000</v>
      </c>
      <c r="O3869">
        <f t="shared" si="360"/>
        <v>12.55</v>
      </c>
      <c r="P3869">
        <f t="shared" si="361"/>
        <v>50.2</v>
      </c>
      <c r="Q3869" t="s">
        <v>8317</v>
      </c>
      <c r="R3869" t="s">
        <v>8318</v>
      </c>
      <c r="S3869" s="11">
        <f t="shared" si="362"/>
        <v>42509.814108796301</v>
      </c>
      <c r="T3869" s="11">
        <f t="shared" si="363"/>
        <v>42539.814108796301</v>
      </c>
      <c r="U3869" t="str">
        <f t="shared" si="364"/>
        <v>2016</v>
      </c>
      <c r="V3869" t="str">
        <f t="shared" si="365"/>
        <v>May</v>
      </c>
    </row>
    <row r="3870" spans="1:22" ht="30" x14ac:dyDescent="0.2">
      <c r="A3870">
        <v>3868</v>
      </c>
      <c r="B3870" s="3" t="s">
        <v>8290</v>
      </c>
      <c r="C3870" s="3" t="s">
        <v>7707</v>
      </c>
      <c r="D3870">
        <v>5000</v>
      </c>
      <c r="E3870">
        <v>10</v>
      </c>
      <c r="F3870" t="s">
        <v>8036</v>
      </c>
      <c r="G3870" t="s">
        <v>7954</v>
      </c>
      <c r="H3870" t="s">
        <v>7976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8034</v>
      </c>
      <c r="O3870">
        <f t="shared" si="360"/>
        <v>0.2</v>
      </c>
      <c r="P3870">
        <f t="shared" si="361"/>
        <v>10</v>
      </c>
      <c r="Q3870" t="s">
        <v>8317</v>
      </c>
      <c r="R3870" t="s">
        <v>8359</v>
      </c>
      <c r="S3870" s="11">
        <f t="shared" si="362"/>
        <v>41865.659780092588</v>
      </c>
      <c r="T3870" s="11">
        <f t="shared" si="363"/>
        <v>41890.659780092588</v>
      </c>
      <c r="U3870" t="str">
        <f t="shared" si="364"/>
        <v>2014</v>
      </c>
      <c r="V3870" t="str">
        <f t="shared" si="365"/>
        <v>August</v>
      </c>
    </row>
    <row r="3871" spans="1:22" ht="60" x14ac:dyDescent="0.2">
      <c r="A3871">
        <v>3869</v>
      </c>
      <c r="B3871" s="3" t="s">
        <v>8291</v>
      </c>
      <c r="C3871" s="3" t="s">
        <v>7708</v>
      </c>
      <c r="D3871">
        <v>13111</v>
      </c>
      <c r="E3871">
        <v>452</v>
      </c>
      <c r="F3871" t="s">
        <v>8036</v>
      </c>
      <c r="G3871" t="s">
        <v>7953</v>
      </c>
      <c r="H3871" t="s">
        <v>7975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8034</v>
      </c>
      <c r="O3871">
        <f t="shared" si="360"/>
        <v>3.45</v>
      </c>
      <c r="P3871">
        <f t="shared" si="361"/>
        <v>30.13</v>
      </c>
      <c r="Q3871" t="s">
        <v>8317</v>
      </c>
      <c r="R3871" t="s">
        <v>8359</v>
      </c>
      <c r="S3871" s="11">
        <f t="shared" si="362"/>
        <v>42047.724444444444</v>
      </c>
      <c r="T3871" s="11">
        <f t="shared" si="363"/>
        <v>42077.132638888885</v>
      </c>
      <c r="U3871" t="str">
        <f t="shared" si="364"/>
        <v>2015</v>
      </c>
      <c r="V3871" t="str">
        <f t="shared" si="365"/>
        <v>February</v>
      </c>
    </row>
    <row r="3872" spans="1:22" ht="75" x14ac:dyDescent="0.2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8036</v>
      </c>
      <c r="G3872" t="s">
        <v>7953</v>
      </c>
      <c r="H3872" t="s">
        <v>7975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8034</v>
      </c>
      <c r="O3872">
        <f t="shared" si="360"/>
        <v>15</v>
      </c>
      <c r="P3872">
        <f t="shared" si="361"/>
        <v>150</v>
      </c>
      <c r="Q3872" t="s">
        <v>8317</v>
      </c>
      <c r="R3872" t="s">
        <v>8359</v>
      </c>
      <c r="S3872" s="11">
        <f t="shared" si="362"/>
        <v>41793.17219907407</v>
      </c>
      <c r="T3872" s="11">
        <f t="shared" si="363"/>
        <v>41823.17219907407</v>
      </c>
      <c r="U3872" t="str">
        <f t="shared" si="364"/>
        <v>2014</v>
      </c>
      <c r="V3872" t="str">
        <f t="shared" si="365"/>
        <v>June</v>
      </c>
    </row>
    <row r="3873" spans="1:22" ht="60" x14ac:dyDescent="0.2">
      <c r="A3873">
        <v>3871</v>
      </c>
      <c r="B3873" s="3" t="s">
        <v>8292</v>
      </c>
      <c r="C3873" s="3" t="s">
        <v>7710</v>
      </c>
      <c r="D3873">
        <v>1500</v>
      </c>
      <c r="E3873">
        <v>40</v>
      </c>
      <c r="F3873" t="s">
        <v>8036</v>
      </c>
      <c r="G3873" t="s">
        <v>7953</v>
      </c>
      <c r="H3873" t="s">
        <v>7975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8034</v>
      </c>
      <c r="O3873">
        <f t="shared" si="360"/>
        <v>2.67</v>
      </c>
      <c r="P3873">
        <f t="shared" si="361"/>
        <v>13.33</v>
      </c>
      <c r="Q3873" t="s">
        <v>8317</v>
      </c>
      <c r="R3873" t="s">
        <v>8359</v>
      </c>
      <c r="S3873" s="11">
        <f t="shared" si="362"/>
        <v>42763.780671296292</v>
      </c>
      <c r="T3873" s="11">
        <f t="shared" si="363"/>
        <v>42823.739004629635</v>
      </c>
      <c r="U3873" t="str">
        <f t="shared" si="364"/>
        <v>2017</v>
      </c>
      <c r="V3873" t="str">
        <f t="shared" si="365"/>
        <v>January</v>
      </c>
    </row>
    <row r="3874" spans="1:22" ht="60" x14ac:dyDescent="0.2">
      <c r="A3874">
        <v>3872</v>
      </c>
      <c r="B3874" s="3" t="s">
        <v>8293</v>
      </c>
      <c r="C3874" s="3" t="s">
        <v>7711</v>
      </c>
      <c r="D3874">
        <v>15000</v>
      </c>
      <c r="E3874">
        <v>0</v>
      </c>
      <c r="F3874" t="s">
        <v>8036</v>
      </c>
      <c r="G3874" t="s">
        <v>7953</v>
      </c>
      <c r="H3874" t="s">
        <v>7975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8034</v>
      </c>
      <c r="O3874">
        <f t="shared" si="360"/>
        <v>0</v>
      </c>
      <c r="P3874">
        <f t="shared" si="361"/>
        <v>0</v>
      </c>
      <c r="Q3874" t="s">
        <v>8317</v>
      </c>
      <c r="R3874" t="s">
        <v>8359</v>
      </c>
      <c r="S3874" s="11">
        <f t="shared" si="362"/>
        <v>42180.145787037036</v>
      </c>
      <c r="T3874" s="11">
        <f t="shared" si="363"/>
        <v>42230.145787037036</v>
      </c>
      <c r="U3874" t="str">
        <f t="shared" si="364"/>
        <v>2015</v>
      </c>
      <c r="V3874" t="str">
        <f t="shared" si="365"/>
        <v>June</v>
      </c>
    </row>
    <row r="3875" spans="1:22" ht="75" x14ac:dyDescent="0.2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8036</v>
      </c>
      <c r="G3875" t="s">
        <v>7953</v>
      </c>
      <c r="H3875" t="s">
        <v>7975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8034</v>
      </c>
      <c r="O3875">
        <f t="shared" si="360"/>
        <v>0</v>
      </c>
      <c r="P3875">
        <f t="shared" si="361"/>
        <v>0</v>
      </c>
      <c r="Q3875" t="s">
        <v>8317</v>
      </c>
      <c r="R3875" t="s">
        <v>8359</v>
      </c>
      <c r="S3875" s="11">
        <f t="shared" si="362"/>
        <v>42255.696006944447</v>
      </c>
      <c r="T3875" s="11">
        <f t="shared" si="363"/>
        <v>42285.696006944447</v>
      </c>
      <c r="U3875" t="str">
        <f t="shared" si="364"/>
        <v>2015</v>
      </c>
      <c r="V3875" t="str">
        <f t="shared" si="365"/>
        <v>September</v>
      </c>
    </row>
    <row r="3876" spans="1:22" ht="75" x14ac:dyDescent="0.2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8036</v>
      </c>
      <c r="G3876" t="s">
        <v>7957</v>
      </c>
      <c r="H3876" t="s">
        <v>7979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8034</v>
      </c>
      <c r="O3876">
        <f t="shared" si="360"/>
        <v>0</v>
      </c>
      <c r="P3876">
        <f t="shared" si="361"/>
        <v>0</v>
      </c>
      <c r="Q3876" t="s">
        <v>8317</v>
      </c>
      <c r="R3876" t="s">
        <v>8359</v>
      </c>
      <c r="S3876" s="11">
        <f t="shared" si="362"/>
        <v>42007.016458333332</v>
      </c>
      <c r="T3876" s="11">
        <f t="shared" si="363"/>
        <v>42028.041666666672</v>
      </c>
      <c r="U3876" t="str">
        <f t="shared" si="364"/>
        <v>2015</v>
      </c>
      <c r="V3876" t="str">
        <f t="shared" si="365"/>
        <v>January</v>
      </c>
    </row>
    <row r="3877" spans="1:22" ht="75" x14ac:dyDescent="0.2">
      <c r="A3877">
        <v>3875</v>
      </c>
      <c r="B3877" s="3" t="s">
        <v>8294</v>
      </c>
      <c r="C3877" s="3" t="s">
        <v>7714</v>
      </c>
      <c r="D3877">
        <v>30000</v>
      </c>
      <c r="E3877">
        <v>0</v>
      </c>
      <c r="F3877" t="s">
        <v>8036</v>
      </c>
      <c r="G3877" t="s">
        <v>7961</v>
      </c>
      <c r="H3877" t="s">
        <v>7982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8034</v>
      </c>
      <c r="O3877">
        <f t="shared" si="360"/>
        <v>0</v>
      </c>
      <c r="P3877">
        <f t="shared" si="361"/>
        <v>0</v>
      </c>
      <c r="Q3877" t="s">
        <v>8317</v>
      </c>
      <c r="R3877" t="s">
        <v>8359</v>
      </c>
      <c r="S3877" s="11">
        <f t="shared" si="362"/>
        <v>42615.346817129626</v>
      </c>
      <c r="T3877" s="11">
        <f t="shared" si="363"/>
        <v>42616.416666666672</v>
      </c>
      <c r="U3877" t="str">
        <f t="shared" si="364"/>
        <v>2016</v>
      </c>
      <c r="V3877" t="str">
        <f t="shared" si="365"/>
        <v>September</v>
      </c>
    </row>
    <row r="3878" spans="1:22" ht="75" x14ac:dyDescent="0.2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8036</v>
      </c>
      <c r="G3878" t="s">
        <v>7954</v>
      </c>
      <c r="H3878" t="s">
        <v>7976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8034</v>
      </c>
      <c r="O3878">
        <f t="shared" si="360"/>
        <v>52.79</v>
      </c>
      <c r="P3878">
        <f t="shared" si="361"/>
        <v>44.76</v>
      </c>
      <c r="Q3878" t="s">
        <v>8317</v>
      </c>
      <c r="R3878" t="s">
        <v>8359</v>
      </c>
      <c r="S3878" s="11">
        <f t="shared" si="362"/>
        <v>42372.624166666668</v>
      </c>
      <c r="T3878" s="11">
        <f t="shared" si="363"/>
        <v>42402.624166666668</v>
      </c>
      <c r="U3878" t="str">
        <f t="shared" si="364"/>
        <v>2016</v>
      </c>
      <c r="V3878" t="str">
        <f t="shared" si="365"/>
        <v>January</v>
      </c>
    </row>
    <row r="3879" spans="1:22" ht="75" x14ac:dyDescent="0.2">
      <c r="A3879">
        <v>3877</v>
      </c>
      <c r="B3879" s="3" t="s">
        <v>8295</v>
      </c>
      <c r="C3879" s="3" t="s">
        <v>7716</v>
      </c>
      <c r="D3879">
        <v>25000</v>
      </c>
      <c r="E3879">
        <v>1241</v>
      </c>
      <c r="F3879" t="s">
        <v>8036</v>
      </c>
      <c r="G3879" t="s">
        <v>7953</v>
      </c>
      <c r="H3879" t="s">
        <v>7975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8034</v>
      </c>
      <c r="O3879">
        <f t="shared" si="360"/>
        <v>4.96</v>
      </c>
      <c r="P3879">
        <f t="shared" si="361"/>
        <v>88.64</v>
      </c>
      <c r="Q3879" t="s">
        <v>8317</v>
      </c>
      <c r="R3879" t="s">
        <v>8359</v>
      </c>
      <c r="S3879" s="11">
        <f t="shared" si="362"/>
        <v>42682.67768518519</v>
      </c>
      <c r="T3879" s="11">
        <f t="shared" si="363"/>
        <v>42712.67768518519</v>
      </c>
      <c r="U3879" t="str">
        <f t="shared" si="364"/>
        <v>2016</v>
      </c>
      <c r="V3879" t="str">
        <f t="shared" si="365"/>
        <v>November</v>
      </c>
    </row>
    <row r="3880" spans="1:22" ht="75" x14ac:dyDescent="0.2">
      <c r="A3880">
        <v>3878</v>
      </c>
      <c r="B3880" s="3" t="s">
        <v>8296</v>
      </c>
      <c r="C3880" s="3" t="s">
        <v>7717</v>
      </c>
      <c r="D3880">
        <v>18000</v>
      </c>
      <c r="E3880">
        <v>10</v>
      </c>
      <c r="F3880" t="s">
        <v>8036</v>
      </c>
      <c r="G3880" t="s">
        <v>7953</v>
      </c>
      <c r="H3880" t="s">
        <v>7975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8034</v>
      </c>
      <c r="O3880">
        <f t="shared" si="360"/>
        <v>0.06</v>
      </c>
      <c r="P3880">
        <f t="shared" si="361"/>
        <v>10</v>
      </c>
      <c r="Q3880" t="s">
        <v>8317</v>
      </c>
      <c r="R3880" t="s">
        <v>8359</v>
      </c>
      <c r="S3880" s="11">
        <f t="shared" si="362"/>
        <v>42154.818819444445</v>
      </c>
      <c r="T3880" s="11">
        <f t="shared" si="363"/>
        <v>42185.165972222225</v>
      </c>
      <c r="U3880" t="str">
        <f t="shared" si="364"/>
        <v>2015</v>
      </c>
      <c r="V3880" t="str">
        <f t="shared" si="365"/>
        <v>May</v>
      </c>
    </row>
    <row r="3881" spans="1:22" ht="60" x14ac:dyDescent="0.2">
      <c r="A3881">
        <v>3879</v>
      </c>
      <c r="B3881" s="3" t="s">
        <v>8297</v>
      </c>
      <c r="C3881" s="3" t="s">
        <v>7718</v>
      </c>
      <c r="D3881">
        <v>15000</v>
      </c>
      <c r="E3881">
        <v>0</v>
      </c>
      <c r="F3881" t="s">
        <v>8036</v>
      </c>
      <c r="G3881" t="s">
        <v>7954</v>
      </c>
      <c r="H3881" t="s">
        <v>7976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8034</v>
      </c>
      <c r="O3881">
        <f t="shared" si="360"/>
        <v>0</v>
      </c>
      <c r="P3881">
        <f t="shared" si="361"/>
        <v>0</v>
      </c>
      <c r="Q3881" t="s">
        <v>8317</v>
      </c>
      <c r="R3881" t="s">
        <v>8359</v>
      </c>
      <c r="S3881" s="11">
        <f t="shared" si="362"/>
        <v>41999.861064814817</v>
      </c>
      <c r="T3881" s="11">
        <f t="shared" si="363"/>
        <v>42029.861064814817</v>
      </c>
      <c r="U3881" t="str">
        <f t="shared" si="364"/>
        <v>2014</v>
      </c>
      <c r="V3881" t="str">
        <f t="shared" si="365"/>
        <v>December</v>
      </c>
    </row>
    <row r="3882" spans="1:22" ht="75" x14ac:dyDescent="0.2">
      <c r="A3882">
        <v>3880</v>
      </c>
      <c r="B3882" s="3" t="s">
        <v>8298</v>
      </c>
      <c r="C3882" s="3" t="s">
        <v>7719</v>
      </c>
      <c r="D3882">
        <v>7500</v>
      </c>
      <c r="E3882">
        <v>980</v>
      </c>
      <c r="F3882" t="s">
        <v>8036</v>
      </c>
      <c r="G3882" t="s">
        <v>7954</v>
      </c>
      <c r="H3882" t="s">
        <v>7976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8034</v>
      </c>
      <c r="O3882">
        <f t="shared" si="360"/>
        <v>13.07</v>
      </c>
      <c r="P3882">
        <f t="shared" si="361"/>
        <v>57.65</v>
      </c>
      <c r="Q3882" t="s">
        <v>8317</v>
      </c>
      <c r="R3882" t="s">
        <v>8359</v>
      </c>
      <c r="S3882" s="11">
        <f t="shared" si="362"/>
        <v>41815.815046296295</v>
      </c>
      <c r="T3882" s="11">
        <f t="shared" si="363"/>
        <v>41850.958333333336</v>
      </c>
      <c r="U3882" t="str">
        <f t="shared" si="364"/>
        <v>2014</v>
      </c>
      <c r="V3882" t="str">
        <f t="shared" si="365"/>
        <v>June</v>
      </c>
    </row>
    <row r="3883" spans="1:22" ht="45" x14ac:dyDescent="0.2">
      <c r="A3883">
        <v>3881</v>
      </c>
      <c r="B3883" s="3" t="s">
        <v>8299</v>
      </c>
      <c r="C3883" s="3" t="s">
        <v>7720</v>
      </c>
      <c r="D3883">
        <v>500</v>
      </c>
      <c r="E3883">
        <v>25</v>
      </c>
      <c r="F3883" t="s">
        <v>8036</v>
      </c>
      <c r="G3883" t="s">
        <v>7953</v>
      </c>
      <c r="H3883" t="s">
        <v>7975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8034</v>
      </c>
      <c r="O3883">
        <f t="shared" si="360"/>
        <v>5</v>
      </c>
      <c r="P3883">
        <f t="shared" si="361"/>
        <v>25</v>
      </c>
      <c r="Q3883" t="s">
        <v>8317</v>
      </c>
      <c r="R3883" t="s">
        <v>8359</v>
      </c>
      <c r="S3883" s="11">
        <f t="shared" si="362"/>
        <v>42756.018506944441</v>
      </c>
      <c r="T3883" s="11">
        <f t="shared" si="363"/>
        <v>42786.018506944441</v>
      </c>
      <c r="U3883" t="str">
        <f t="shared" si="364"/>
        <v>2017</v>
      </c>
      <c r="V3883" t="str">
        <f t="shared" si="365"/>
        <v>January</v>
      </c>
    </row>
    <row r="3884" spans="1:22" ht="60" x14ac:dyDescent="0.2">
      <c r="A3884">
        <v>3882</v>
      </c>
      <c r="B3884" s="3" t="s">
        <v>8300</v>
      </c>
      <c r="C3884" s="3" t="s">
        <v>7721</v>
      </c>
      <c r="D3884">
        <v>30000</v>
      </c>
      <c r="E3884">
        <v>0</v>
      </c>
      <c r="F3884" t="s">
        <v>8036</v>
      </c>
      <c r="G3884" t="s">
        <v>7955</v>
      </c>
      <c r="H3884" t="s">
        <v>7977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8034</v>
      </c>
      <c r="O3884">
        <f t="shared" si="360"/>
        <v>0</v>
      </c>
      <c r="P3884">
        <f t="shared" si="361"/>
        <v>0</v>
      </c>
      <c r="Q3884" t="s">
        <v>8317</v>
      </c>
      <c r="R3884" t="s">
        <v>8359</v>
      </c>
      <c r="S3884" s="11">
        <f t="shared" si="362"/>
        <v>42373.983449074076</v>
      </c>
      <c r="T3884" s="11">
        <f t="shared" si="363"/>
        <v>42400.960416666669</v>
      </c>
      <c r="U3884" t="str">
        <f t="shared" si="364"/>
        <v>2016</v>
      </c>
      <c r="V3884" t="str">
        <f t="shared" si="365"/>
        <v>January</v>
      </c>
    </row>
    <row r="3885" spans="1:22" ht="75" x14ac:dyDescent="0.2">
      <c r="A3885">
        <v>3883</v>
      </c>
      <c r="B3885" s="3" t="s">
        <v>8301</v>
      </c>
      <c r="C3885" s="3" t="s">
        <v>7722</v>
      </c>
      <c r="D3885">
        <v>15000</v>
      </c>
      <c r="E3885">
        <v>0</v>
      </c>
      <c r="F3885" t="s">
        <v>8036</v>
      </c>
      <c r="G3885" t="s">
        <v>7954</v>
      </c>
      <c r="H3885" t="s">
        <v>7976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8034</v>
      </c>
      <c r="O3885">
        <f t="shared" si="360"/>
        <v>0</v>
      </c>
      <c r="P3885">
        <f t="shared" si="361"/>
        <v>0</v>
      </c>
      <c r="Q3885" t="s">
        <v>8317</v>
      </c>
      <c r="R3885" t="s">
        <v>8359</v>
      </c>
      <c r="S3885" s="11">
        <f t="shared" si="362"/>
        <v>41854.602650462963</v>
      </c>
      <c r="T3885" s="11">
        <f t="shared" si="363"/>
        <v>41884.602650462963</v>
      </c>
      <c r="U3885" t="str">
        <f t="shared" si="364"/>
        <v>2014</v>
      </c>
      <c r="V3885" t="str">
        <f t="shared" si="365"/>
        <v>August</v>
      </c>
    </row>
    <row r="3886" spans="1:22" ht="75" x14ac:dyDescent="0.2">
      <c r="A3886">
        <v>3884</v>
      </c>
      <c r="B3886" s="3" t="s">
        <v>8302</v>
      </c>
      <c r="C3886" s="3" t="s">
        <v>7723</v>
      </c>
      <c r="D3886">
        <v>10000</v>
      </c>
      <c r="E3886">
        <v>0</v>
      </c>
      <c r="F3886" t="s">
        <v>8036</v>
      </c>
      <c r="G3886" t="s">
        <v>7953</v>
      </c>
      <c r="H3886" t="s">
        <v>7975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8034</v>
      </c>
      <c r="O3886">
        <f t="shared" si="360"/>
        <v>0</v>
      </c>
      <c r="P3886">
        <f t="shared" si="361"/>
        <v>0</v>
      </c>
      <c r="Q3886" t="s">
        <v>8317</v>
      </c>
      <c r="R3886" t="s">
        <v>8359</v>
      </c>
      <c r="S3886" s="11">
        <f t="shared" si="362"/>
        <v>42065.791574074072</v>
      </c>
      <c r="T3886" s="11">
        <f t="shared" si="363"/>
        <v>42090.749907407408</v>
      </c>
      <c r="U3886" t="str">
        <f t="shared" si="364"/>
        <v>2015</v>
      </c>
      <c r="V3886" t="str">
        <f t="shared" si="365"/>
        <v>March</v>
      </c>
    </row>
    <row r="3887" spans="1:22" ht="75" x14ac:dyDescent="0.2">
      <c r="A3887">
        <v>3885</v>
      </c>
      <c r="B3887" s="3" t="s">
        <v>8303</v>
      </c>
      <c r="C3887" s="3" t="s">
        <v>7724</v>
      </c>
      <c r="D3887">
        <v>375000</v>
      </c>
      <c r="E3887">
        <v>0</v>
      </c>
      <c r="F3887" t="s">
        <v>8036</v>
      </c>
      <c r="G3887" t="s">
        <v>7953</v>
      </c>
      <c r="H3887" t="s">
        <v>7975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8034</v>
      </c>
      <c r="O3887">
        <f t="shared" si="360"/>
        <v>0</v>
      </c>
      <c r="P3887">
        <f t="shared" si="361"/>
        <v>0</v>
      </c>
      <c r="Q3887" t="s">
        <v>8317</v>
      </c>
      <c r="R3887" t="s">
        <v>8359</v>
      </c>
      <c r="S3887" s="11">
        <f t="shared" si="362"/>
        <v>42469.951284722221</v>
      </c>
      <c r="T3887" s="11">
        <f t="shared" si="363"/>
        <v>42499.951284722221</v>
      </c>
      <c r="U3887" t="str">
        <f t="shared" si="364"/>
        <v>2016</v>
      </c>
      <c r="V3887" t="str">
        <f t="shared" si="365"/>
        <v>April</v>
      </c>
    </row>
    <row r="3888" spans="1:22" x14ac:dyDescent="0.2">
      <c r="A3888">
        <v>3886</v>
      </c>
      <c r="B3888" s="3" t="s">
        <v>8304</v>
      </c>
      <c r="C3888" s="3">
        <v>1</v>
      </c>
      <c r="D3888">
        <v>10000</v>
      </c>
      <c r="E3888">
        <v>0</v>
      </c>
      <c r="F3888" t="s">
        <v>8036</v>
      </c>
      <c r="G3888" t="s">
        <v>7955</v>
      </c>
      <c r="H3888" t="s">
        <v>7977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8034</v>
      </c>
      <c r="O3888">
        <f t="shared" si="360"/>
        <v>0</v>
      </c>
      <c r="P3888">
        <f t="shared" si="361"/>
        <v>0</v>
      </c>
      <c r="Q3888" t="s">
        <v>8317</v>
      </c>
      <c r="R3888" t="s">
        <v>8359</v>
      </c>
      <c r="S3888" s="11">
        <f t="shared" si="362"/>
        <v>41954.228032407409</v>
      </c>
      <c r="T3888" s="11">
        <f t="shared" si="363"/>
        <v>41984.228032407409</v>
      </c>
      <c r="U3888" t="str">
        <f t="shared" si="364"/>
        <v>2014</v>
      </c>
      <c r="V3888" t="str">
        <f t="shared" si="365"/>
        <v>November</v>
      </c>
    </row>
    <row r="3889" spans="1:22" ht="75" x14ac:dyDescent="0.2">
      <c r="A3889">
        <v>3887</v>
      </c>
      <c r="B3889" s="3" t="s">
        <v>8305</v>
      </c>
      <c r="C3889" s="3" t="s">
        <v>7725</v>
      </c>
      <c r="D3889">
        <v>2000</v>
      </c>
      <c r="E3889">
        <v>35</v>
      </c>
      <c r="F3889" t="s">
        <v>8036</v>
      </c>
      <c r="G3889" t="s">
        <v>7953</v>
      </c>
      <c r="H3889" t="s">
        <v>7975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8034</v>
      </c>
      <c r="O3889">
        <f t="shared" si="360"/>
        <v>1.75</v>
      </c>
      <c r="P3889">
        <f t="shared" si="361"/>
        <v>17.5</v>
      </c>
      <c r="Q3889" t="s">
        <v>8317</v>
      </c>
      <c r="R3889" t="s">
        <v>8359</v>
      </c>
      <c r="S3889" s="11">
        <f t="shared" si="362"/>
        <v>42079.857974537037</v>
      </c>
      <c r="T3889" s="11">
        <f t="shared" si="363"/>
        <v>42125.916666666672</v>
      </c>
      <c r="U3889" t="str">
        <f t="shared" si="364"/>
        <v>2015</v>
      </c>
      <c r="V3889" t="str">
        <f t="shared" si="365"/>
        <v>March</v>
      </c>
    </row>
    <row r="3890" spans="1:22" ht="75" x14ac:dyDescent="0.2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8000</v>
      </c>
      <c r="O3890">
        <f t="shared" si="360"/>
        <v>27.1</v>
      </c>
      <c r="P3890">
        <f t="shared" si="361"/>
        <v>38.71</v>
      </c>
      <c r="Q3890" t="s">
        <v>8317</v>
      </c>
      <c r="R3890" t="s">
        <v>8318</v>
      </c>
      <c r="S3890" s="11">
        <f t="shared" si="362"/>
        <v>42762.545810185184</v>
      </c>
      <c r="T3890" s="11">
        <f t="shared" si="363"/>
        <v>42792.545810185184</v>
      </c>
      <c r="U3890" t="str">
        <f t="shared" si="364"/>
        <v>2017</v>
      </c>
      <c r="V3890" t="str">
        <f t="shared" si="365"/>
        <v>January</v>
      </c>
    </row>
    <row r="3891" spans="1:22" ht="60" x14ac:dyDescent="0.2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8000</v>
      </c>
      <c r="O3891">
        <f t="shared" si="360"/>
        <v>1.48</v>
      </c>
      <c r="P3891">
        <f t="shared" si="361"/>
        <v>13.11</v>
      </c>
      <c r="Q3891" t="s">
        <v>8317</v>
      </c>
      <c r="R3891" t="s">
        <v>8318</v>
      </c>
      <c r="S3891" s="11">
        <f t="shared" si="362"/>
        <v>41977.004976851851</v>
      </c>
      <c r="T3891" s="11">
        <f t="shared" si="363"/>
        <v>42008.976388888885</v>
      </c>
      <c r="U3891" t="str">
        <f t="shared" si="364"/>
        <v>2014</v>
      </c>
      <c r="V3891" t="str">
        <f t="shared" si="365"/>
        <v>December</v>
      </c>
    </row>
    <row r="3892" spans="1:22" ht="75" x14ac:dyDescent="0.2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8000</v>
      </c>
      <c r="O3892">
        <f t="shared" si="360"/>
        <v>16.829999999999998</v>
      </c>
      <c r="P3892">
        <f t="shared" si="361"/>
        <v>315.5</v>
      </c>
      <c r="Q3892" t="s">
        <v>8317</v>
      </c>
      <c r="R3892" t="s">
        <v>8318</v>
      </c>
      <c r="S3892" s="11">
        <f t="shared" si="362"/>
        <v>42171.758611111116</v>
      </c>
      <c r="T3892" s="11">
        <f t="shared" si="363"/>
        <v>42231.758611111116</v>
      </c>
      <c r="U3892" t="str">
        <f t="shared" si="364"/>
        <v>2015</v>
      </c>
      <c r="V3892" t="str">
        <f t="shared" si="365"/>
        <v>June</v>
      </c>
    </row>
    <row r="3893" spans="1:22" ht="45" x14ac:dyDescent="0.2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8000</v>
      </c>
      <c r="O3893">
        <f t="shared" si="360"/>
        <v>32.5</v>
      </c>
      <c r="P3893">
        <f t="shared" si="361"/>
        <v>37.14</v>
      </c>
      <c r="Q3893" t="s">
        <v>8317</v>
      </c>
      <c r="R3893" t="s">
        <v>8318</v>
      </c>
      <c r="S3893" s="11">
        <f t="shared" si="362"/>
        <v>42056.1324537037</v>
      </c>
      <c r="T3893" s="11">
        <f t="shared" si="363"/>
        <v>42086.207638888889</v>
      </c>
      <c r="U3893" t="str">
        <f t="shared" si="364"/>
        <v>2015</v>
      </c>
      <c r="V3893" t="str">
        <f t="shared" si="365"/>
        <v>February</v>
      </c>
    </row>
    <row r="3894" spans="1:22" ht="75" x14ac:dyDescent="0.2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8000</v>
      </c>
      <c r="O3894">
        <f t="shared" si="360"/>
        <v>0</v>
      </c>
      <c r="P3894">
        <f t="shared" si="361"/>
        <v>0</v>
      </c>
      <c r="Q3894" t="s">
        <v>8317</v>
      </c>
      <c r="R3894" t="s">
        <v>8318</v>
      </c>
      <c r="S3894" s="11">
        <f t="shared" si="362"/>
        <v>41867.652280092596</v>
      </c>
      <c r="T3894" s="11">
        <f t="shared" si="363"/>
        <v>41875.291666666664</v>
      </c>
      <c r="U3894" t="str">
        <f t="shared" si="364"/>
        <v>2014</v>
      </c>
      <c r="V3894" t="str">
        <f t="shared" si="365"/>
        <v>August</v>
      </c>
    </row>
    <row r="3895" spans="1:22" ht="75" x14ac:dyDescent="0.2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8000</v>
      </c>
      <c r="O3895">
        <f t="shared" si="360"/>
        <v>21.55</v>
      </c>
      <c r="P3895">
        <f t="shared" si="361"/>
        <v>128.27000000000001</v>
      </c>
      <c r="Q3895" t="s">
        <v>8317</v>
      </c>
      <c r="R3895" t="s">
        <v>8318</v>
      </c>
      <c r="S3895" s="11">
        <f t="shared" si="362"/>
        <v>41779.657870370371</v>
      </c>
      <c r="T3895" s="11">
        <f t="shared" si="363"/>
        <v>41821.25</v>
      </c>
      <c r="U3895" t="str">
        <f t="shared" si="364"/>
        <v>2014</v>
      </c>
      <c r="V3895" t="str">
        <f t="shared" si="365"/>
        <v>May</v>
      </c>
    </row>
    <row r="3896" spans="1:22" ht="75" x14ac:dyDescent="0.2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8000</v>
      </c>
      <c r="O3896">
        <f t="shared" si="360"/>
        <v>3.47</v>
      </c>
      <c r="P3896">
        <f t="shared" si="361"/>
        <v>47.27</v>
      </c>
      <c r="Q3896" t="s">
        <v>8317</v>
      </c>
      <c r="R3896" t="s">
        <v>8318</v>
      </c>
      <c r="S3896" s="11">
        <f t="shared" si="362"/>
        <v>42679.958472222221</v>
      </c>
      <c r="T3896" s="11">
        <f t="shared" si="363"/>
        <v>42710.207638888889</v>
      </c>
      <c r="U3896" t="str">
        <f t="shared" si="364"/>
        <v>2016</v>
      </c>
      <c r="V3896" t="str">
        <f t="shared" si="365"/>
        <v>November</v>
      </c>
    </row>
    <row r="3897" spans="1:22" ht="75" x14ac:dyDescent="0.2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8000</v>
      </c>
      <c r="O3897">
        <f t="shared" si="360"/>
        <v>5</v>
      </c>
      <c r="P3897">
        <f t="shared" si="361"/>
        <v>50</v>
      </c>
      <c r="Q3897" t="s">
        <v>8317</v>
      </c>
      <c r="R3897" t="s">
        <v>8318</v>
      </c>
      <c r="S3897" s="11">
        <f t="shared" si="362"/>
        <v>42032.250208333338</v>
      </c>
      <c r="T3897" s="11">
        <f t="shared" si="363"/>
        <v>42063.250208333338</v>
      </c>
      <c r="U3897" t="str">
        <f t="shared" si="364"/>
        <v>2015</v>
      </c>
      <c r="V3897" t="str">
        <f t="shared" si="365"/>
        <v>January</v>
      </c>
    </row>
    <row r="3898" spans="1:22" ht="75" x14ac:dyDescent="0.2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8000</v>
      </c>
      <c r="O3898">
        <f t="shared" si="360"/>
        <v>10.63</v>
      </c>
      <c r="P3898">
        <f t="shared" si="361"/>
        <v>42.5</v>
      </c>
      <c r="Q3898" t="s">
        <v>8317</v>
      </c>
      <c r="R3898" t="s">
        <v>8318</v>
      </c>
      <c r="S3898" s="11">
        <f t="shared" si="362"/>
        <v>41793.191875000004</v>
      </c>
      <c r="T3898" s="11">
        <f t="shared" si="363"/>
        <v>41807.191875000004</v>
      </c>
      <c r="U3898" t="str">
        <f t="shared" si="364"/>
        <v>2014</v>
      </c>
      <c r="V3898" t="str">
        <f t="shared" si="365"/>
        <v>June</v>
      </c>
    </row>
    <row r="3899" spans="1:22" ht="75" x14ac:dyDescent="0.2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8000</v>
      </c>
      <c r="O3899">
        <f t="shared" si="360"/>
        <v>17.600000000000001</v>
      </c>
      <c r="P3899">
        <f t="shared" si="361"/>
        <v>44</v>
      </c>
      <c r="Q3899" t="s">
        <v>8317</v>
      </c>
      <c r="R3899" t="s">
        <v>8318</v>
      </c>
      <c r="S3899" s="11">
        <f t="shared" si="362"/>
        <v>41982.87364583333</v>
      </c>
      <c r="T3899" s="11">
        <f t="shared" si="363"/>
        <v>42012.87364583333</v>
      </c>
      <c r="U3899" t="str">
        <f t="shared" si="364"/>
        <v>2014</v>
      </c>
      <c r="V3899" t="str">
        <f t="shared" si="365"/>
        <v>December</v>
      </c>
    </row>
    <row r="3900" spans="1:22" ht="105" x14ac:dyDescent="0.2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8000</v>
      </c>
      <c r="O3900">
        <f t="shared" si="360"/>
        <v>32.56</v>
      </c>
      <c r="P3900">
        <f t="shared" si="361"/>
        <v>50.88</v>
      </c>
      <c r="Q3900" t="s">
        <v>8317</v>
      </c>
      <c r="R3900" t="s">
        <v>8318</v>
      </c>
      <c r="S3900" s="11">
        <f t="shared" si="362"/>
        <v>42193.482291666667</v>
      </c>
      <c r="T3900" s="11">
        <f t="shared" si="363"/>
        <v>42233.666666666672</v>
      </c>
      <c r="U3900" t="str">
        <f t="shared" si="364"/>
        <v>2015</v>
      </c>
      <c r="V3900" t="str">
        <f t="shared" si="365"/>
        <v>July</v>
      </c>
    </row>
    <row r="3901" spans="1:22" ht="75" x14ac:dyDescent="0.2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8000</v>
      </c>
      <c r="O3901">
        <f t="shared" si="360"/>
        <v>1.25</v>
      </c>
      <c r="P3901">
        <f t="shared" si="361"/>
        <v>62.5</v>
      </c>
      <c r="Q3901" t="s">
        <v>8317</v>
      </c>
      <c r="R3901" t="s">
        <v>8318</v>
      </c>
      <c r="S3901" s="11">
        <f t="shared" si="362"/>
        <v>41843.775011574071</v>
      </c>
      <c r="T3901" s="11">
        <f t="shared" si="363"/>
        <v>41863.775011574071</v>
      </c>
      <c r="U3901" t="str">
        <f t="shared" si="364"/>
        <v>2014</v>
      </c>
      <c r="V3901" t="str">
        <f t="shared" si="365"/>
        <v>July</v>
      </c>
    </row>
    <row r="3902" spans="1:22" ht="60" x14ac:dyDescent="0.2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8000</v>
      </c>
      <c r="O3902">
        <f t="shared" si="360"/>
        <v>5.4</v>
      </c>
      <c r="P3902">
        <f t="shared" si="361"/>
        <v>27</v>
      </c>
      <c r="Q3902" t="s">
        <v>8317</v>
      </c>
      <c r="R3902" t="s">
        <v>8318</v>
      </c>
      <c r="S3902" s="11">
        <f t="shared" si="362"/>
        <v>42136.092488425929</v>
      </c>
      <c r="T3902" s="11">
        <f t="shared" si="363"/>
        <v>42166.092488425929</v>
      </c>
      <c r="U3902" t="str">
        <f t="shared" si="364"/>
        <v>2015</v>
      </c>
      <c r="V3902" t="str">
        <f t="shared" si="365"/>
        <v>May</v>
      </c>
    </row>
    <row r="3903" spans="1:22" ht="75" x14ac:dyDescent="0.2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8000</v>
      </c>
      <c r="O3903">
        <f t="shared" si="360"/>
        <v>0.83</v>
      </c>
      <c r="P3903">
        <f t="shared" si="361"/>
        <v>25</v>
      </c>
      <c r="Q3903" t="s">
        <v>8317</v>
      </c>
      <c r="R3903" t="s">
        <v>8318</v>
      </c>
      <c r="S3903" s="11">
        <f t="shared" si="362"/>
        <v>42317.826377314821</v>
      </c>
      <c r="T3903" s="11">
        <f t="shared" si="363"/>
        <v>42357.826377314821</v>
      </c>
      <c r="U3903" t="str">
        <f t="shared" si="364"/>
        <v>2015</v>
      </c>
      <c r="V3903" t="str">
        <f t="shared" si="365"/>
        <v>November</v>
      </c>
    </row>
    <row r="3904" spans="1:22" ht="75" x14ac:dyDescent="0.2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8000</v>
      </c>
      <c r="O3904">
        <f t="shared" si="360"/>
        <v>48.83</v>
      </c>
      <c r="P3904">
        <f t="shared" si="361"/>
        <v>47.26</v>
      </c>
      <c r="Q3904" t="s">
        <v>8317</v>
      </c>
      <c r="R3904" t="s">
        <v>8318</v>
      </c>
      <c r="S3904" s="11">
        <f t="shared" si="362"/>
        <v>42663.468078703707</v>
      </c>
      <c r="T3904" s="11">
        <f t="shared" si="363"/>
        <v>42688.509745370371</v>
      </c>
      <c r="U3904" t="str">
        <f t="shared" si="364"/>
        <v>2016</v>
      </c>
      <c r="V3904" t="str">
        <f t="shared" si="365"/>
        <v>October</v>
      </c>
    </row>
    <row r="3905" spans="1:22" ht="75" x14ac:dyDescent="0.2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8000</v>
      </c>
      <c r="O3905">
        <f t="shared" si="360"/>
        <v>0</v>
      </c>
      <c r="P3905">
        <f t="shared" si="361"/>
        <v>0</v>
      </c>
      <c r="Q3905" t="s">
        <v>8317</v>
      </c>
      <c r="R3905" t="s">
        <v>8318</v>
      </c>
      <c r="S3905" s="11">
        <f t="shared" si="362"/>
        <v>42186.01116898148</v>
      </c>
      <c r="T3905" s="11">
        <f t="shared" si="363"/>
        <v>42230.818055555559</v>
      </c>
      <c r="U3905" t="str">
        <f t="shared" si="364"/>
        <v>2015</v>
      </c>
      <c r="V3905" t="str">
        <f t="shared" si="365"/>
        <v>July</v>
      </c>
    </row>
    <row r="3906" spans="1:22" ht="45" x14ac:dyDescent="0.2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8000</v>
      </c>
      <c r="O3906">
        <f t="shared" si="360"/>
        <v>0.03</v>
      </c>
      <c r="P3906">
        <f t="shared" si="361"/>
        <v>1.5</v>
      </c>
      <c r="Q3906" t="s">
        <v>8317</v>
      </c>
      <c r="R3906" t="s">
        <v>8318</v>
      </c>
      <c r="S3906" s="11">
        <f t="shared" si="362"/>
        <v>42095.229166666672</v>
      </c>
      <c r="T3906" s="11">
        <f t="shared" si="363"/>
        <v>42109.211111111115</v>
      </c>
      <c r="U3906" t="str">
        <f t="shared" si="364"/>
        <v>2015</v>
      </c>
      <c r="V3906" t="str">
        <f t="shared" si="365"/>
        <v>April</v>
      </c>
    </row>
    <row r="3907" spans="1:22" ht="75" x14ac:dyDescent="0.2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8000</v>
      </c>
      <c r="O3907">
        <f t="shared" ref="O3907:O3970" si="366">ROUND((E3907/D3907)*100,2)</f>
        <v>11.53</v>
      </c>
      <c r="P3907">
        <f t="shared" ref="P3907:P3970" si="367">IF(L3907&gt;0,ROUND(E3907/L3907,2),0)</f>
        <v>24.71</v>
      </c>
      <c r="Q3907" t="s">
        <v>8317</v>
      </c>
      <c r="R3907" t="s">
        <v>8318</v>
      </c>
      <c r="S3907" s="11">
        <f t="shared" ref="S3907:S3970" si="368">(((J3907/60)/60)/24)+DATE(1970,1,1)</f>
        <v>42124.623877314814</v>
      </c>
      <c r="T3907" s="11">
        <f t="shared" ref="T3907:T3970" si="369">(((I3907/60)/60)/24)+DATE(1970,1,1)</f>
        <v>42166.958333333328</v>
      </c>
      <c r="U3907" t="str">
        <f t="shared" ref="U3907:U3970" si="370">TEXT(S3907,"yyyy")</f>
        <v>2015</v>
      </c>
      <c r="V3907" t="str">
        <f t="shared" ref="V3907:V3970" si="371">TEXT(S3907,"mmmm")</f>
        <v>April</v>
      </c>
    </row>
    <row r="3908" spans="1:22" ht="75" x14ac:dyDescent="0.2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8000</v>
      </c>
      <c r="O3908">
        <f t="shared" si="366"/>
        <v>67.33</v>
      </c>
      <c r="P3908">
        <f t="shared" si="367"/>
        <v>63.13</v>
      </c>
      <c r="Q3908" t="s">
        <v>8317</v>
      </c>
      <c r="R3908" t="s">
        <v>8318</v>
      </c>
      <c r="S3908" s="11">
        <f t="shared" si="368"/>
        <v>42143.917743055557</v>
      </c>
      <c r="T3908" s="11">
        <f t="shared" si="369"/>
        <v>42181.559027777781</v>
      </c>
      <c r="U3908" t="str">
        <f t="shared" si="370"/>
        <v>2015</v>
      </c>
      <c r="V3908" t="str">
        <f t="shared" si="371"/>
        <v>May</v>
      </c>
    </row>
    <row r="3909" spans="1:22" ht="75" x14ac:dyDescent="0.2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8000</v>
      </c>
      <c r="O3909">
        <f t="shared" si="366"/>
        <v>15.3</v>
      </c>
      <c r="P3909">
        <f t="shared" si="367"/>
        <v>38.25</v>
      </c>
      <c r="Q3909" t="s">
        <v>8317</v>
      </c>
      <c r="R3909" t="s">
        <v>8318</v>
      </c>
      <c r="S3909" s="11">
        <f t="shared" si="368"/>
        <v>41906.819513888891</v>
      </c>
      <c r="T3909" s="11">
        <f t="shared" si="369"/>
        <v>41938.838888888888</v>
      </c>
      <c r="U3909" t="str">
        <f t="shared" si="370"/>
        <v>2014</v>
      </c>
      <c r="V3909" t="str">
        <f t="shared" si="371"/>
        <v>September</v>
      </c>
    </row>
    <row r="3910" spans="1:22" ht="75" x14ac:dyDescent="0.2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8000</v>
      </c>
      <c r="O3910">
        <f t="shared" si="366"/>
        <v>8.67</v>
      </c>
      <c r="P3910">
        <f t="shared" si="367"/>
        <v>16.25</v>
      </c>
      <c r="Q3910" t="s">
        <v>8317</v>
      </c>
      <c r="R3910" t="s">
        <v>8318</v>
      </c>
      <c r="S3910" s="11">
        <f t="shared" si="368"/>
        <v>41834.135370370372</v>
      </c>
      <c r="T3910" s="11">
        <f t="shared" si="369"/>
        <v>41849.135370370372</v>
      </c>
      <c r="U3910" t="str">
        <f t="shared" si="370"/>
        <v>2014</v>
      </c>
      <c r="V3910" t="str">
        <f t="shared" si="371"/>
        <v>July</v>
      </c>
    </row>
    <row r="3911" spans="1:22" ht="75" x14ac:dyDescent="0.2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8000</v>
      </c>
      <c r="O3911">
        <f t="shared" si="366"/>
        <v>0.23</v>
      </c>
      <c r="P3911">
        <f t="shared" si="367"/>
        <v>33.75</v>
      </c>
      <c r="Q3911" t="s">
        <v>8317</v>
      </c>
      <c r="R3911" t="s">
        <v>8318</v>
      </c>
      <c r="S3911" s="11">
        <f t="shared" si="368"/>
        <v>41863.359282407408</v>
      </c>
      <c r="T3911" s="11">
        <f t="shared" si="369"/>
        <v>41893.359282407408</v>
      </c>
      <c r="U3911" t="str">
        <f t="shared" si="370"/>
        <v>2014</v>
      </c>
      <c r="V3911" t="str">
        <f t="shared" si="371"/>
        <v>August</v>
      </c>
    </row>
    <row r="3912" spans="1:22" ht="60" x14ac:dyDescent="0.2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8000</v>
      </c>
      <c r="O3912">
        <f t="shared" si="366"/>
        <v>3.08</v>
      </c>
      <c r="P3912">
        <f t="shared" si="367"/>
        <v>61.67</v>
      </c>
      <c r="Q3912" t="s">
        <v>8317</v>
      </c>
      <c r="R3912" t="s">
        <v>8318</v>
      </c>
      <c r="S3912" s="11">
        <f t="shared" si="368"/>
        <v>42224.756909722222</v>
      </c>
      <c r="T3912" s="11">
        <f t="shared" si="369"/>
        <v>42254.756909722222</v>
      </c>
      <c r="U3912" t="str">
        <f t="shared" si="370"/>
        <v>2015</v>
      </c>
      <c r="V3912" t="str">
        <f t="shared" si="371"/>
        <v>August</v>
      </c>
    </row>
    <row r="3913" spans="1:22" ht="60" x14ac:dyDescent="0.2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8000</v>
      </c>
      <c r="O3913">
        <f t="shared" si="366"/>
        <v>37.409999999999997</v>
      </c>
      <c r="P3913">
        <f t="shared" si="367"/>
        <v>83.14</v>
      </c>
      <c r="Q3913" t="s">
        <v>8317</v>
      </c>
      <c r="R3913" t="s">
        <v>8318</v>
      </c>
      <c r="S3913" s="11">
        <f t="shared" si="368"/>
        <v>41939.8122337963</v>
      </c>
      <c r="T3913" s="11">
        <f t="shared" si="369"/>
        <v>41969.853900462964</v>
      </c>
      <c r="U3913" t="str">
        <f t="shared" si="370"/>
        <v>2014</v>
      </c>
      <c r="V3913" t="str">
        <f t="shared" si="371"/>
        <v>October</v>
      </c>
    </row>
    <row r="3914" spans="1:22" ht="60" x14ac:dyDescent="0.2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8000</v>
      </c>
      <c r="O3914">
        <f t="shared" si="366"/>
        <v>0.01</v>
      </c>
      <c r="P3914">
        <f t="shared" si="367"/>
        <v>1</v>
      </c>
      <c r="Q3914" t="s">
        <v>8317</v>
      </c>
      <c r="R3914" t="s">
        <v>8318</v>
      </c>
      <c r="S3914" s="11">
        <f t="shared" si="368"/>
        <v>42059.270023148143</v>
      </c>
      <c r="T3914" s="11">
        <f t="shared" si="369"/>
        <v>42119.190972222219</v>
      </c>
      <c r="U3914" t="str">
        <f t="shared" si="370"/>
        <v>2015</v>
      </c>
      <c r="V3914" t="str">
        <f t="shared" si="371"/>
        <v>February</v>
      </c>
    </row>
    <row r="3915" spans="1:22" ht="75" x14ac:dyDescent="0.2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8000</v>
      </c>
      <c r="O3915">
        <f t="shared" si="366"/>
        <v>10</v>
      </c>
      <c r="P3915">
        <f t="shared" si="367"/>
        <v>142.86000000000001</v>
      </c>
      <c r="Q3915" t="s">
        <v>8317</v>
      </c>
      <c r="R3915" t="s">
        <v>8318</v>
      </c>
      <c r="S3915" s="11">
        <f t="shared" si="368"/>
        <v>42308.211215277777</v>
      </c>
      <c r="T3915" s="11">
        <f t="shared" si="369"/>
        <v>42338.252881944441</v>
      </c>
      <c r="U3915" t="str">
        <f t="shared" si="370"/>
        <v>2015</v>
      </c>
      <c r="V3915" t="str">
        <f t="shared" si="371"/>
        <v>October</v>
      </c>
    </row>
    <row r="3916" spans="1:22" ht="75" x14ac:dyDescent="0.2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8000</v>
      </c>
      <c r="O3916">
        <f t="shared" si="366"/>
        <v>36.36</v>
      </c>
      <c r="P3916">
        <f t="shared" si="367"/>
        <v>33.67</v>
      </c>
      <c r="Q3916" t="s">
        <v>8317</v>
      </c>
      <c r="R3916" t="s">
        <v>8318</v>
      </c>
      <c r="S3916" s="11">
        <f t="shared" si="368"/>
        <v>42114.818935185183</v>
      </c>
      <c r="T3916" s="11">
        <f t="shared" si="369"/>
        <v>42134.957638888889</v>
      </c>
      <c r="U3916" t="str">
        <f t="shared" si="370"/>
        <v>2015</v>
      </c>
      <c r="V3916" t="str">
        <f t="shared" si="371"/>
        <v>April</v>
      </c>
    </row>
    <row r="3917" spans="1:22" ht="75" x14ac:dyDescent="0.2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8000</v>
      </c>
      <c r="O3917">
        <f t="shared" si="366"/>
        <v>0.33</v>
      </c>
      <c r="P3917">
        <f t="shared" si="367"/>
        <v>5</v>
      </c>
      <c r="Q3917" t="s">
        <v>8317</v>
      </c>
      <c r="R3917" t="s">
        <v>8318</v>
      </c>
      <c r="S3917" s="11">
        <f t="shared" si="368"/>
        <v>42492.98505787037</v>
      </c>
      <c r="T3917" s="11">
        <f t="shared" si="369"/>
        <v>42522.98505787037</v>
      </c>
      <c r="U3917" t="str">
        <f t="shared" si="370"/>
        <v>2016</v>
      </c>
      <c r="V3917" t="str">
        <f t="shared" si="371"/>
        <v>May</v>
      </c>
    </row>
    <row r="3918" spans="1:22" ht="75" x14ac:dyDescent="0.2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8000</v>
      </c>
      <c r="O3918">
        <f t="shared" si="366"/>
        <v>0</v>
      </c>
      <c r="P3918">
        <f t="shared" si="367"/>
        <v>0</v>
      </c>
      <c r="Q3918" t="s">
        <v>8317</v>
      </c>
      <c r="R3918" t="s">
        <v>8318</v>
      </c>
      <c r="S3918" s="11">
        <f t="shared" si="368"/>
        <v>42494.471666666665</v>
      </c>
      <c r="T3918" s="11">
        <f t="shared" si="369"/>
        <v>42524.471666666665</v>
      </c>
      <c r="U3918" t="str">
        <f t="shared" si="370"/>
        <v>2016</v>
      </c>
      <c r="V3918" t="str">
        <f t="shared" si="371"/>
        <v>May</v>
      </c>
    </row>
    <row r="3919" spans="1:22" ht="75" x14ac:dyDescent="0.2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8000</v>
      </c>
      <c r="O3919">
        <f t="shared" si="366"/>
        <v>0.28999999999999998</v>
      </c>
      <c r="P3919">
        <f t="shared" si="367"/>
        <v>10</v>
      </c>
      <c r="Q3919" t="s">
        <v>8317</v>
      </c>
      <c r="R3919" t="s">
        <v>8318</v>
      </c>
      <c r="S3919" s="11">
        <f t="shared" si="368"/>
        <v>41863.527326388888</v>
      </c>
      <c r="T3919" s="11">
        <f t="shared" si="369"/>
        <v>41893.527326388888</v>
      </c>
      <c r="U3919" t="str">
        <f t="shared" si="370"/>
        <v>2014</v>
      </c>
      <c r="V3919" t="str">
        <f t="shared" si="371"/>
        <v>August</v>
      </c>
    </row>
    <row r="3920" spans="1:22" ht="75" x14ac:dyDescent="0.2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8000</v>
      </c>
      <c r="O3920">
        <f t="shared" si="366"/>
        <v>0.2</v>
      </c>
      <c r="P3920">
        <f t="shared" si="367"/>
        <v>40</v>
      </c>
      <c r="Q3920" t="s">
        <v>8317</v>
      </c>
      <c r="R3920" t="s">
        <v>8318</v>
      </c>
      <c r="S3920" s="11">
        <f t="shared" si="368"/>
        <v>41843.664618055554</v>
      </c>
      <c r="T3920" s="11">
        <f t="shared" si="369"/>
        <v>41855.666666666664</v>
      </c>
      <c r="U3920" t="str">
        <f t="shared" si="370"/>
        <v>2014</v>
      </c>
      <c r="V3920" t="str">
        <f t="shared" si="371"/>
        <v>July</v>
      </c>
    </row>
    <row r="3921" spans="1:22" ht="75" x14ac:dyDescent="0.2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8000</v>
      </c>
      <c r="O3921">
        <f t="shared" si="366"/>
        <v>1.8</v>
      </c>
      <c r="P3921">
        <f t="shared" si="367"/>
        <v>30</v>
      </c>
      <c r="Q3921" t="s">
        <v>8317</v>
      </c>
      <c r="R3921" t="s">
        <v>8318</v>
      </c>
      <c r="S3921" s="11">
        <f t="shared" si="368"/>
        <v>42358.684872685189</v>
      </c>
      <c r="T3921" s="11">
        <f t="shared" si="369"/>
        <v>42387</v>
      </c>
      <c r="U3921" t="str">
        <f t="shared" si="370"/>
        <v>2015</v>
      </c>
      <c r="V3921" t="str">
        <f t="shared" si="371"/>
        <v>December</v>
      </c>
    </row>
    <row r="3922" spans="1:22" ht="75" x14ac:dyDescent="0.2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8000</v>
      </c>
      <c r="O3922">
        <f t="shared" si="366"/>
        <v>5.4</v>
      </c>
      <c r="P3922">
        <f t="shared" si="367"/>
        <v>45</v>
      </c>
      <c r="Q3922" t="s">
        <v>8317</v>
      </c>
      <c r="R3922" t="s">
        <v>8318</v>
      </c>
      <c r="S3922" s="11">
        <f t="shared" si="368"/>
        <v>42657.38726851852</v>
      </c>
      <c r="T3922" s="11">
        <f t="shared" si="369"/>
        <v>42687.428935185191</v>
      </c>
      <c r="U3922" t="str">
        <f t="shared" si="370"/>
        <v>2016</v>
      </c>
      <c r="V3922" t="str">
        <f t="shared" si="371"/>
        <v>October</v>
      </c>
    </row>
    <row r="3923" spans="1:22" ht="75" x14ac:dyDescent="0.2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8000</v>
      </c>
      <c r="O3923">
        <f t="shared" si="366"/>
        <v>0</v>
      </c>
      <c r="P3923">
        <f t="shared" si="367"/>
        <v>0</v>
      </c>
      <c r="Q3923" t="s">
        <v>8317</v>
      </c>
      <c r="R3923" t="s">
        <v>8318</v>
      </c>
      <c r="S3923" s="11">
        <f t="shared" si="368"/>
        <v>41926.542303240742</v>
      </c>
      <c r="T3923" s="11">
        <f t="shared" si="369"/>
        <v>41938.75</v>
      </c>
      <c r="U3923" t="str">
        <f t="shared" si="370"/>
        <v>2014</v>
      </c>
      <c r="V3923" t="str">
        <f t="shared" si="371"/>
        <v>October</v>
      </c>
    </row>
    <row r="3924" spans="1:22" ht="75" x14ac:dyDescent="0.2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8000</v>
      </c>
      <c r="O3924">
        <f t="shared" si="366"/>
        <v>8.1300000000000008</v>
      </c>
      <c r="P3924">
        <f t="shared" si="367"/>
        <v>10.17</v>
      </c>
      <c r="Q3924" t="s">
        <v>8317</v>
      </c>
      <c r="R3924" t="s">
        <v>8318</v>
      </c>
      <c r="S3924" s="11">
        <f t="shared" si="368"/>
        <v>42020.768634259264</v>
      </c>
      <c r="T3924" s="11">
        <f t="shared" si="369"/>
        <v>42065.958333333328</v>
      </c>
      <c r="U3924" t="str">
        <f t="shared" si="370"/>
        <v>2015</v>
      </c>
      <c r="V3924" t="str">
        <f t="shared" si="371"/>
        <v>January</v>
      </c>
    </row>
    <row r="3925" spans="1:22" ht="75" x14ac:dyDescent="0.2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8000</v>
      </c>
      <c r="O3925">
        <f t="shared" si="366"/>
        <v>12.03</v>
      </c>
      <c r="P3925">
        <f t="shared" si="367"/>
        <v>81.41</v>
      </c>
      <c r="Q3925" t="s">
        <v>8317</v>
      </c>
      <c r="R3925" t="s">
        <v>8318</v>
      </c>
      <c r="S3925" s="11">
        <f t="shared" si="368"/>
        <v>42075.979988425926</v>
      </c>
      <c r="T3925" s="11">
        <f t="shared" si="369"/>
        <v>42103.979988425926</v>
      </c>
      <c r="U3925" t="str">
        <f t="shared" si="370"/>
        <v>2015</v>
      </c>
      <c r="V3925" t="str">
        <f t="shared" si="371"/>
        <v>March</v>
      </c>
    </row>
    <row r="3926" spans="1:22" ht="90" x14ac:dyDescent="0.2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8000</v>
      </c>
      <c r="O3926">
        <f t="shared" si="366"/>
        <v>15.27</v>
      </c>
      <c r="P3926">
        <f t="shared" si="367"/>
        <v>57.25</v>
      </c>
      <c r="Q3926" t="s">
        <v>8317</v>
      </c>
      <c r="R3926" t="s">
        <v>8318</v>
      </c>
      <c r="S3926" s="11">
        <f t="shared" si="368"/>
        <v>41786.959745370368</v>
      </c>
      <c r="T3926" s="11">
        <f t="shared" si="369"/>
        <v>41816.959745370368</v>
      </c>
      <c r="U3926" t="str">
        <f t="shared" si="370"/>
        <v>2014</v>
      </c>
      <c r="V3926" t="str">
        <f t="shared" si="371"/>
        <v>May</v>
      </c>
    </row>
    <row r="3927" spans="1:22" ht="75" x14ac:dyDescent="0.2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8000</v>
      </c>
      <c r="O3927">
        <f t="shared" si="366"/>
        <v>10</v>
      </c>
      <c r="P3927">
        <f t="shared" si="367"/>
        <v>5</v>
      </c>
      <c r="Q3927" t="s">
        <v>8317</v>
      </c>
      <c r="R3927" t="s">
        <v>8318</v>
      </c>
      <c r="S3927" s="11">
        <f t="shared" si="368"/>
        <v>41820.870821759258</v>
      </c>
      <c r="T3927" s="11">
        <f t="shared" si="369"/>
        <v>41850.870821759258</v>
      </c>
      <c r="U3927" t="str">
        <f t="shared" si="370"/>
        <v>2014</v>
      </c>
      <c r="V3927" t="str">
        <f t="shared" si="371"/>
        <v>June</v>
      </c>
    </row>
    <row r="3928" spans="1:22" ht="60" x14ac:dyDescent="0.2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8000</v>
      </c>
      <c r="O3928">
        <f t="shared" si="366"/>
        <v>0.3</v>
      </c>
      <c r="P3928">
        <f t="shared" si="367"/>
        <v>15</v>
      </c>
      <c r="Q3928" t="s">
        <v>8317</v>
      </c>
      <c r="R3928" t="s">
        <v>8318</v>
      </c>
      <c r="S3928" s="11">
        <f t="shared" si="368"/>
        <v>41970.085046296299</v>
      </c>
      <c r="T3928" s="11">
        <f t="shared" si="369"/>
        <v>42000.085046296299</v>
      </c>
      <c r="U3928" t="str">
        <f t="shared" si="370"/>
        <v>2014</v>
      </c>
      <c r="V3928" t="str">
        <f t="shared" si="371"/>
        <v>November</v>
      </c>
    </row>
    <row r="3929" spans="1:22" ht="75" x14ac:dyDescent="0.2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8000</v>
      </c>
      <c r="O3929">
        <f t="shared" si="366"/>
        <v>1</v>
      </c>
      <c r="P3929">
        <f t="shared" si="367"/>
        <v>12.5</v>
      </c>
      <c r="Q3929" t="s">
        <v>8317</v>
      </c>
      <c r="R3929" t="s">
        <v>8318</v>
      </c>
      <c r="S3929" s="11">
        <f t="shared" si="368"/>
        <v>41830.267407407409</v>
      </c>
      <c r="T3929" s="11">
        <f t="shared" si="369"/>
        <v>41860.267407407409</v>
      </c>
      <c r="U3929" t="str">
        <f t="shared" si="370"/>
        <v>2014</v>
      </c>
      <c r="V3929" t="str">
        <f t="shared" si="371"/>
        <v>July</v>
      </c>
    </row>
    <row r="3930" spans="1:22" ht="75" x14ac:dyDescent="0.2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8000</v>
      </c>
      <c r="O3930">
        <f t="shared" si="366"/>
        <v>13.02</v>
      </c>
      <c r="P3930">
        <f t="shared" si="367"/>
        <v>93</v>
      </c>
      <c r="Q3930" t="s">
        <v>8317</v>
      </c>
      <c r="R3930" t="s">
        <v>8318</v>
      </c>
      <c r="S3930" s="11">
        <f t="shared" si="368"/>
        <v>42265.683182870373</v>
      </c>
      <c r="T3930" s="11">
        <f t="shared" si="369"/>
        <v>42293.207638888889</v>
      </c>
      <c r="U3930" t="str">
        <f t="shared" si="370"/>
        <v>2015</v>
      </c>
      <c r="V3930" t="str">
        <f t="shared" si="371"/>
        <v>September</v>
      </c>
    </row>
    <row r="3931" spans="1:22" ht="60" x14ac:dyDescent="0.2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8000</v>
      </c>
      <c r="O3931">
        <f t="shared" si="366"/>
        <v>2.27</v>
      </c>
      <c r="P3931">
        <f t="shared" si="367"/>
        <v>32.36</v>
      </c>
      <c r="Q3931" t="s">
        <v>8317</v>
      </c>
      <c r="R3931" t="s">
        <v>8318</v>
      </c>
      <c r="S3931" s="11">
        <f t="shared" si="368"/>
        <v>42601.827141203699</v>
      </c>
      <c r="T3931" s="11">
        <f t="shared" si="369"/>
        <v>42631.827141203699</v>
      </c>
      <c r="U3931" t="str">
        <f t="shared" si="370"/>
        <v>2016</v>
      </c>
      <c r="V3931" t="str">
        <f t="shared" si="371"/>
        <v>August</v>
      </c>
    </row>
    <row r="3932" spans="1:22" ht="75" x14ac:dyDescent="0.2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8000</v>
      </c>
      <c r="O3932">
        <f t="shared" si="366"/>
        <v>0</v>
      </c>
      <c r="P3932">
        <f t="shared" si="367"/>
        <v>0</v>
      </c>
      <c r="Q3932" t="s">
        <v>8317</v>
      </c>
      <c r="R3932" t="s">
        <v>8318</v>
      </c>
      <c r="S3932" s="11">
        <f t="shared" si="368"/>
        <v>42433.338749999995</v>
      </c>
      <c r="T3932" s="11">
        <f t="shared" si="369"/>
        <v>42461.25</v>
      </c>
      <c r="U3932" t="str">
        <f t="shared" si="370"/>
        <v>2016</v>
      </c>
      <c r="V3932" t="str">
        <f t="shared" si="371"/>
        <v>March</v>
      </c>
    </row>
    <row r="3933" spans="1:22" ht="75" x14ac:dyDescent="0.2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8000</v>
      </c>
      <c r="O3933">
        <f t="shared" si="366"/>
        <v>0</v>
      </c>
      <c r="P3933">
        <f t="shared" si="367"/>
        <v>0</v>
      </c>
      <c r="Q3933" t="s">
        <v>8317</v>
      </c>
      <c r="R3933" t="s">
        <v>8318</v>
      </c>
      <c r="S3933" s="11">
        <f t="shared" si="368"/>
        <v>42228.151701388888</v>
      </c>
      <c r="T3933" s="11">
        <f t="shared" si="369"/>
        <v>42253.151701388888</v>
      </c>
      <c r="U3933" t="str">
        <f t="shared" si="370"/>
        <v>2015</v>
      </c>
      <c r="V3933" t="str">
        <f t="shared" si="371"/>
        <v>August</v>
      </c>
    </row>
    <row r="3934" spans="1:22" ht="60" x14ac:dyDescent="0.2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8000</v>
      </c>
      <c r="O3934">
        <f t="shared" si="366"/>
        <v>0.01</v>
      </c>
      <c r="P3934">
        <f t="shared" si="367"/>
        <v>1</v>
      </c>
      <c r="Q3934" t="s">
        <v>8317</v>
      </c>
      <c r="R3934" t="s">
        <v>8318</v>
      </c>
      <c r="S3934" s="11">
        <f t="shared" si="368"/>
        <v>42415.168564814812</v>
      </c>
      <c r="T3934" s="11">
        <f t="shared" si="369"/>
        <v>42445.126898148148</v>
      </c>
      <c r="U3934" t="str">
        <f t="shared" si="370"/>
        <v>2016</v>
      </c>
      <c r="V3934" t="str">
        <f t="shared" si="371"/>
        <v>February</v>
      </c>
    </row>
    <row r="3935" spans="1:22" ht="75" x14ac:dyDescent="0.2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8000</v>
      </c>
      <c r="O3935">
        <f t="shared" si="366"/>
        <v>15.74</v>
      </c>
      <c r="P3935">
        <f t="shared" si="367"/>
        <v>91.83</v>
      </c>
      <c r="Q3935" t="s">
        <v>8317</v>
      </c>
      <c r="R3935" t="s">
        <v>8318</v>
      </c>
      <c r="S3935" s="11">
        <f t="shared" si="368"/>
        <v>42538.968310185184</v>
      </c>
      <c r="T3935" s="11">
        <f t="shared" si="369"/>
        <v>42568.029861111107</v>
      </c>
      <c r="U3935" t="str">
        <f t="shared" si="370"/>
        <v>2016</v>
      </c>
      <c r="V3935" t="str">
        <f t="shared" si="371"/>
        <v>June</v>
      </c>
    </row>
    <row r="3936" spans="1:22" ht="75" x14ac:dyDescent="0.2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8000</v>
      </c>
      <c r="O3936">
        <f t="shared" si="366"/>
        <v>11</v>
      </c>
      <c r="P3936">
        <f t="shared" si="367"/>
        <v>45.83</v>
      </c>
      <c r="Q3936" t="s">
        <v>8317</v>
      </c>
      <c r="R3936" t="s">
        <v>8318</v>
      </c>
      <c r="S3936" s="11">
        <f t="shared" si="368"/>
        <v>42233.671747685185</v>
      </c>
      <c r="T3936" s="11">
        <f t="shared" si="369"/>
        <v>42278.541666666672</v>
      </c>
      <c r="U3936" t="str">
        <f t="shared" si="370"/>
        <v>2015</v>
      </c>
      <c r="V3936" t="str">
        <f t="shared" si="371"/>
        <v>August</v>
      </c>
    </row>
    <row r="3937" spans="1:22" ht="75" x14ac:dyDescent="0.2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8000</v>
      </c>
      <c r="O3937">
        <f t="shared" si="366"/>
        <v>43.83</v>
      </c>
      <c r="P3937">
        <f t="shared" si="367"/>
        <v>57.17</v>
      </c>
      <c r="Q3937" t="s">
        <v>8317</v>
      </c>
      <c r="R3937" t="s">
        <v>8318</v>
      </c>
      <c r="S3937" s="11">
        <f t="shared" si="368"/>
        <v>42221.656782407401</v>
      </c>
      <c r="T3937" s="11">
        <f t="shared" si="369"/>
        <v>42281.656782407401</v>
      </c>
      <c r="U3937" t="str">
        <f t="shared" si="370"/>
        <v>2015</v>
      </c>
      <c r="V3937" t="str">
        <f t="shared" si="371"/>
        <v>August</v>
      </c>
    </row>
    <row r="3938" spans="1:22" ht="75" x14ac:dyDescent="0.2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8000</v>
      </c>
      <c r="O3938">
        <f t="shared" si="366"/>
        <v>0</v>
      </c>
      <c r="P3938">
        <f t="shared" si="367"/>
        <v>0</v>
      </c>
      <c r="Q3938" t="s">
        <v>8317</v>
      </c>
      <c r="R3938" t="s">
        <v>8318</v>
      </c>
      <c r="S3938" s="11">
        <f t="shared" si="368"/>
        <v>42675.262962962966</v>
      </c>
      <c r="T3938" s="11">
        <f t="shared" si="369"/>
        <v>42705.304629629631</v>
      </c>
      <c r="U3938" t="str">
        <f t="shared" si="370"/>
        <v>2016</v>
      </c>
      <c r="V3938" t="str">
        <f t="shared" si="371"/>
        <v>November</v>
      </c>
    </row>
    <row r="3939" spans="1:22" ht="75" x14ac:dyDescent="0.2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8000</v>
      </c>
      <c r="O3939">
        <f t="shared" si="366"/>
        <v>86.14</v>
      </c>
      <c r="P3939">
        <f t="shared" si="367"/>
        <v>248.5</v>
      </c>
      <c r="Q3939" t="s">
        <v>8317</v>
      </c>
      <c r="R3939" t="s">
        <v>8318</v>
      </c>
      <c r="S3939" s="11">
        <f t="shared" si="368"/>
        <v>42534.631481481483</v>
      </c>
      <c r="T3939" s="11">
        <f t="shared" si="369"/>
        <v>42562.631481481483</v>
      </c>
      <c r="U3939" t="str">
        <f t="shared" si="370"/>
        <v>2016</v>
      </c>
      <c r="V3939" t="str">
        <f t="shared" si="371"/>
        <v>June</v>
      </c>
    </row>
    <row r="3940" spans="1:22" ht="75" x14ac:dyDescent="0.2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8000</v>
      </c>
      <c r="O3940">
        <f t="shared" si="366"/>
        <v>12.2</v>
      </c>
      <c r="P3940">
        <f t="shared" si="367"/>
        <v>79.400000000000006</v>
      </c>
      <c r="Q3940" t="s">
        <v>8317</v>
      </c>
      <c r="R3940" t="s">
        <v>8318</v>
      </c>
      <c r="S3940" s="11">
        <f t="shared" si="368"/>
        <v>42151.905717592599</v>
      </c>
      <c r="T3940" s="11">
        <f t="shared" si="369"/>
        <v>42182.905717592599</v>
      </c>
      <c r="U3940" t="str">
        <f t="shared" si="370"/>
        <v>2015</v>
      </c>
      <c r="V3940" t="str">
        <f t="shared" si="371"/>
        <v>May</v>
      </c>
    </row>
    <row r="3941" spans="1:22" ht="75" x14ac:dyDescent="0.2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8000</v>
      </c>
      <c r="O3941">
        <f t="shared" si="366"/>
        <v>0.1</v>
      </c>
      <c r="P3941">
        <f t="shared" si="367"/>
        <v>5</v>
      </c>
      <c r="Q3941" t="s">
        <v>8317</v>
      </c>
      <c r="R3941" t="s">
        <v>8318</v>
      </c>
      <c r="S3941" s="11">
        <f t="shared" si="368"/>
        <v>41915.400219907409</v>
      </c>
      <c r="T3941" s="11">
        <f t="shared" si="369"/>
        <v>41919.1875</v>
      </c>
      <c r="U3941" t="str">
        <f t="shared" si="370"/>
        <v>2014</v>
      </c>
      <c r="V3941" t="str">
        <f t="shared" si="371"/>
        <v>October</v>
      </c>
    </row>
    <row r="3942" spans="1:22" ht="75" x14ac:dyDescent="0.2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8000</v>
      </c>
      <c r="O3942">
        <f t="shared" si="366"/>
        <v>0.22</v>
      </c>
      <c r="P3942">
        <f t="shared" si="367"/>
        <v>5.5</v>
      </c>
      <c r="Q3942" t="s">
        <v>8317</v>
      </c>
      <c r="R3942" t="s">
        <v>8318</v>
      </c>
      <c r="S3942" s="11">
        <f t="shared" si="368"/>
        <v>41961.492488425924</v>
      </c>
      <c r="T3942" s="11">
        <f t="shared" si="369"/>
        <v>42006.492488425924</v>
      </c>
      <c r="U3942" t="str">
        <f t="shared" si="370"/>
        <v>2014</v>
      </c>
      <c r="V3942" t="str">
        <f t="shared" si="371"/>
        <v>November</v>
      </c>
    </row>
    <row r="3943" spans="1:22" ht="75" x14ac:dyDescent="0.2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8000</v>
      </c>
      <c r="O3943">
        <f t="shared" si="366"/>
        <v>0.91</v>
      </c>
      <c r="P3943">
        <f t="shared" si="367"/>
        <v>25</v>
      </c>
      <c r="Q3943" t="s">
        <v>8317</v>
      </c>
      <c r="R3943" t="s">
        <v>8318</v>
      </c>
      <c r="S3943" s="11">
        <f t="shared" si="368"/>
        <v>41940.587233796294</v>
      </c>
      <c r="T3943" s="11">
        <f t="shared" si="369"/>
        <v>41968.041666666672</v>
      </c>
      <c r="U3943" t="str">
        <f t="shared" si="370"/>
        <v>2014</v>
      </c>
      <c r="V3943" t="str">
        <f t="shared" si="371"/>
        <v>October</v>
      </c>
    </row>
    <row r="3944" spans="1:22" ht="60" x14ac:dyDescent="0.2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8000</v>
      </c>
      <c r="O3944">
        <f t="shared" si="366"/>
        <v>0</v>
      </c>
      <c r="P3944">
        <f t="shared" si="367"/>
        <v>0</v>
      </c>
      <c r="Q3944" t="s">
        <v>8317</v>
      </c>
      <c r="R3944" t="s">
        <v>8318</v>
      </c>
      <c r="S3944" s="11">
        <f t="shared" si="368"/>
        <v>42111.904097222221</v>
      </c>
      <c r="T3944" s="11">
        <f t="shared" si="369"/>
        <v>42171.904097222221</v>
      </c>
      <c r="U3944" t="str">
        <f t="shared" si="370"/>
        <v>2015</v>
      </c>
      <c r="V3944" t="str">
        <f t="shared" si="371"/>
        <v>April</v>
      </c>
    </row>
    <row r="3945" spans="1:22" ht="60" x14ac:dyDescent="0.2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8000</v>
      </c>
      <c r="O3945">
        <f t="shared" si="366"/>
        <v>35.64</v>
      </c>
      <c r="P3945">
        <f t="shared" si="367"/>
        <v>137.08000000000001</v>
      </c>
      <c r="Q3945" t="s">
        <v>8317</v>
      </c>
      <c r="R3945" t="s">
        <v>8318</v>
      </c>
      <c r="S3945" s="11">
        <f t="shared" si="368"/>
        <v>42279.778564814813</v>
      </c>
      <c r="T3945" s="11">
        <f t="shared" si="369"/>
        <v>42310.701388888891</v>
      </c>
      <c r="U3945" t="str">
        <f t="shared" si="370"/>
        <v>2015</v>
      </c>
      <c r="V3945" t="str">
        <f t="shared" si="371"/>
        <v>October</v>
      </c>
    </row>
    <row r="3946" spans="1:22" ht="75" x14ac:dyDescent="0.2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8000</v>
      </c>
      <c r="O3946">
        <f t="shared" si="366"/>
        <v>0</v>
      </c>
      <c r="P3946">
        <f t="shared" si="367"/>
        <v>0</v>
      </c>
      <c r="Q3946" t="s">
        <v>8317</v>
      </c>
      <c r="R3946" t="s">
        <v>8318</v>
      </c>
      <c r="S3946" s="11">
        <f t="shared" si="368"/>
        <v>42213.662905092591</v>
      </c>
      <c r="T3946" s="11">
        <f t="shared" si="369"/>
        <v>42243.662905092591</v>
      </c>
      <c r="U3946" t="str">
        <f t="shared" si="370"/>
        <v>2015</v>
      </c>
      <c r="V3946" t="str">
        <f t="shared" si="371"/>
        <v>July</v>
      </c>
    </row>
    <row r="3947" spans="1:22" ht="75" x14ac:dyDescent="0.2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8000</v>
      </c>
      <c r="O3947">
        <f t="shared" si="366"/>
        <v>0.25</v>
      </c>
      <c r="P3947">
        <f t="shared" si="367"/>
        <v>5</v>
      </c>
      <c r="Q3947" t="s">
        <v>8317</v>
      </c>
      <c r="R3947" t="s">
        <v>8318</v>
      </c>
      <c r="S3947" s="11">
        <f t="shared" si="368"/>
        <v>42109.801712962959</v>
      </c>
      <c r="T3947" s="11">
        <f t="shared" si="369"/>
        <v>42139.801712962959</v>
      </c>
      <c r="U3947" t="str">
        <f t="shared" si="370"/>
        <v>2015</v>
      </c>
      <c r="V3947" t="str">
        <f t="shared" si="371"/>
        <v>April</v>
      </c>
    </row>
    <row r="3948" spans="1:22" ht="60" x14ac:dyDescent="0.2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8000</v>
      </c>
      <c r="O3948">
        <f t="shared" si="366"/>
        <v>3.25</v>
      </c>
      <c r="P3948">
        <f t="shared" si="367"/>
        <v>39</v>
      </c>
      <c r="Q3948" t="s">
        <v>8317</v>
      </c>
      <c r="R3948" t="s">
        <v>8318</v>
      </c>
      <c r="S3948" s="11">
        <f t="shared" si="368"/>
        <v>42031.833587962959</v>
      </c>
      <c r="T3948" s="11">
        <f t="shared" si="369"/>
        <v>42063.333333333328</v>
      </c>
      <c r="U3948" t="str">
        <f t="shared" si="370"/>
        <v>2015</v>
      </c>
      <c r="V3948" t="str">
        <f t="shared" si="371"/>
        <v>January</v>
      </c>
    </row>
    <row r="3949" spans="1:22" ht="75" x14ac:dyDescent="0.2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8000</v>
      </c>
      <c r="O3949">
        <f t="shared" si="366"/>
        <v>3.37</v>
      </c>
      <c r="P3949">
        <f t="shared" si="367"/>
        <v>50.5</v>
      </c>
      <c r="Q3949" t="s">
        <v>8317</v>
      </c>
      <c r="R3949" t="s">
        <v>8318</v>
      </c>
      <c r="S3949" s="11">
        <f t="shared" si="368"/>
        <v>42615.142870370371</v>
      </c>
      <c r="T3949" s="11">
        <f t="shared" si="369"/>
        <v>42645.142870370371</v>
      </c>
      <c r="U3949" t="str">
        <f t="shared" si="370"/>
        <v>2016</v>
      </c>
      <c r="V3949" t="str">
        <f t="shared" si="371"/>
        <v>September</v>
      </c>
    </row>
    <row r="3950" spans="1:22" ht="75" x14ac:dyDescent="0.2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8000</v>
      </c>
      <c r="O3950">
        <f t="shared" si="366"/>
        <v>0</v>
      </c>
      <c r="P3950">
        <f t="shared" si="367"/>
        <v>0</v>
      </c>
      <c r="Q3950" t="s">
        <v>8317</v>
      </c>
      <c r="R3950" t="s">
        <v>8318</v>
      </c>
      <c r="S3950" s="11">
        <f t="shared" si="368"/>
        <v>41829.325497685182</v>
      </c>
      <c r="T3950" s="11">
        <f t="shared" si="369"/>
        <v>41889.325497685182</v>
      </c>
      <c r="U3950" t="str">
        <f t="shared" si="370"/>
        <v>2014</v>
      </c>
      <c r="V3950" t="str">
        <f t="shared" si="371"/>
        <v>July</v>
      </c>
    </row>
    <row r="3951" spans="1:22" ht="90" x14ac:dyDescent="0.2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8000</v>
      </c>
      <c r="O3951">
        <f t="shared" si="366"/>
        <v>15.77</v>
      </c>
      <c r="P3951">
        <f t="shared" si="367"/>
        <v>49.28</v>
      </c>
      <c r="Q3951" t="s">
        <v>8317</v>
      </c>
      <c r="R3951" t="s">
        <v>8318</v>
      </c>
      <c r="S3951" s="11">
        <f t="shared" si="368"/>
        <v>42016.120613425926</v>
      </c>
      <c r="T3951" s="11">
        <f t="shared" si="369"/>
        <v>42046.120613425926</v>
      </c>
      <c r="U3951" t="str">
        <f t="shared" si="370"/>
        <v>2015</v>
      </c>
      <c r="V3951" t="str">
        <f t="shared" si="371"/>
        <v>January</v>
      </c>
    </row>
    <row r="3952" spans="1:22" ht="75" x14ac:dyDescent="0.2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8000</v>
      </c>
      <c r="O3952">
        <f t="shared" si="366"/>
        <v>0.63</v>
      </c>
      <c r="P3952">
        <f t="shared" si="367"/>
        <v>25</v>
      </c>
      <c r="Q3952" t="s">
        <v>8317</v>
      </c>
      <c r="R3952" t="s">
        <v>8318</v>
      </c>
      <c r="S3952" s="11">
        <f t="shared" si="368"/>
        <v>42439.702314814815</v>
      </c>
      <c r="T3952" s="11">
        <f t="shared" si="369"/>
        <v>42468.774305555555</v>
      </c>
      <c r="U3952" t="str">
        <f t="shared" si="370"/>
        <v>2016</v>
      </c>
      <c r="V3952" t="str">
        <f t="shared" si="371"/>
        <v>March</v>
      </c>
    </row>
    <row r="3953" spans="1:22" ht="75" x14ac:dyDescent="0.2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8000</v>
      </c>
      <c r="O3953">
        <f t="shared" si="366"/>
        <v>0</v>
      </c>
      <c r="P3953">
        <f t="shared" si="367"/>
        <v>1</v>
      </c>
      <c r="Q3953" t="s">
        <v>8317</v>
      </c>
      <c r="R3953" t="s">
        <v>8318</v>
      </c>
      <c r="S3953" s="11">
        <f t="shared" si="368"/>
        <v>42433.825717592597</v>
      </c>
      <c r="T3953" s="11">
        <f t="shared" si="369"/>
        <v>42493.784050925926</v>
      </c>
      <c r="U3953" t="str">
        <f t="shared" si="370"/>
        <v>2016</v>
      </c>
      <c r="V3953" t="str">
        <f t="shared" si="371"/>
        <v>March</v>
      </c>
    </row>
    <row r="3954" spans="1:22" ht="75" x14ac:dyDescent="0.2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8000</v>
      </c>
      <c r="O3954">
        <f t="shared" si="366"/>
        <v>0.1</v>
      </c>
      <c r="P3954">
        <f t="shared" si="367"/>
        <v>25</v>
      </c>
      <c r="Q3954" t="s">
        <v>8317</v>
      </c>
      <c r="R3954" t="s">
        <v>8318</v>
      </c>
      <c r="S3954" s="11">
        <f t="shared" si="368"/>
        <v>42243.790393518517</v>
      </c>
      <c r="T3954" s="11">
        <f t="shared" si="369"/>
        <v>42303.790393518517</v>
      </c>
      <c r="U3954" t="str">
        <f t="shared" si="370"/>
        <v>2015</v>
      </c>
      <c r="V3954" t="str">
        <f t="shared" si="371"/>
        <v>August</v>
      </c>
    </row>
    <row r="3955" spans="1:22" ht="60" x14ac:dyDescent="0.2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8000</v>
      </c>
      <c r="O3955">
        <f t="shared" si="366"/>
        <v>0</v>
      </c>
      <c r="P3955">
        <f t="shared" si="367"/>
        <v>0</v>
      </c>
      <c r="Q3955" t="s">
        <v>8317</v>
      </c>
      <c r="R3955" t="s">
        <v>8318</v>
      </c>
      <c r="S3955" s="11">
        <f t="shared" si="368"/>
        <v>42550.048449074078</v>
      </c>
      <c r="T3955" s="11">
        <f t="shared" si="369"/>
        <v>42580.978472222225</v>
      </c>
      <c r="U3955" t="str">
        <f t="shared" si="370"/>
        <v>2016</v>
      </c>
      <c r="V3955" t="str">
        <f t="shared" si="371"/>
        <v>June</v>
      </c>
    </row>
    <row r="3956" spans="1:22" ht="75" x14ac:dyDescent="0.2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8000</v>
      </c>
      <c r="O3956">
        <f t="shared" si="366"/>
        <v>0</v>
      </c>
      <c r="P3956">
        <f t="shared" si="367"/>
        <v>0</v>
      </c>
      <c r="Q3956" t="s">
        <v>8317</v>
      </c>
      <c r="R3956" t="s">
        <v>8318</v>
      </c>
      <c r="S3956" s="11">
        <f t="shared" si="368"/>
        <v>41774.651203703703</v>
      </c>
      <c r="T3956" s="11">
        <f t="shared" si="369"/>
        <v>41834.651203703703</v>
      </c>
      <c r="U3956" t="str">
        <f t="shared" si="370"/>
        <v>2014</v>
      </c>
      <c r="V3956" t="str">
        <f t="shared" si="371"/>
        <v>May</v>
      </c>
    </row>
    <row r="3957" spans="1:22" ht="60" x14ac:dyDescent="0.2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8000</v>
      </c>
      <c r="O3957">
        <f t="shared" si="366"/>
        <v>24.29</v>
      </c>
      <c r="P3957">
        <f t="shared" si="367"/>
        <v>53.13</v>
      </c>
      <c r="Q3957" t="s">
        <v>8317</v>
      </c>
      <c r="R3957" t="s">
        <v>8318</v>
      </c>
      <c r="S3957" s="11">
        <f t="shared" si="368"/>
        <v>42306.848854166667</v>
      </c>
      <c r="T3957" s="11">
        <f t="shared" si="369"/>
        <v>42336.890520833331</v>
      </c>
      <c r="U3957" t="str">
        <f t="shared" si="370"/>
        <v>2015</v>
      </c>
      <c r="V3957" t="str">
        <f t="shared" si="371"/>
        <v>October</v>
      </c>
    </row>
    <row r="3958" spans="1:22" ht="75" x14ac:dyDescent="0.2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8000</v>
      </c>
      <c r="O3958">
        <f t="shared" si="366"/>
        <v>0</v>
      </c>
      <c r="P3958">
        <f t="shared" si="367"/>
        <v>0</v>
      </c>
      <c r="Q3958" t="s">
        <v>8317</v>
      </c>
      <c r="R3958" t="s">
        <v>8318</v>
      </c>
      <c r="S3958" s="11">
        <f t="shared" si="368"/>
        <v>42457.932025462964</v>
      </c>
      <c r="T3958" s="11">
        <f t="shared" si="369"/>
        <v>42485.013888888891</v>
      </c>
      <c r="U3958" t="str">
        <f t="shared" si="370"/>
        <v>2016</v>
      </c>
      <c r="V3958" t="str">
        <f t="shared" si="371"/>
        <v>March</v>
      </c>
    </row>
    <row r="3959" spans="1:22" ht="75" x14ac:dyDescent="0.2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8000</v>
      </c>
      <c r="O3959">
        <f t="shared" si="366"/>
        <v>0.03</v>
      </c>
      <c r="P3959">
        <f t="shared" si="367"/>
        <v>7</v>
      </c>
      <c r="Q3959" t="s">
        <v>8317</v>
      </c>
      <c r="R3959" t="s">
        <v>8318</v>
      </c>
      <c r="S3959" s="11">
        <f t="shared" si="368"/>
        <v>42513.976319444439</v>
      </c>
      <c r="T3959" s="11">
        <f t="shared" si="369"/>
        <v>42559.976319444439</v>
      </c>
      <c r="U3959" t="str">
        <f t="shared" si="370"/>
        <v>2016</v>
      </c>
      <c r="V3959" t="str">
        <f t="shared" si="371"/>
        <v>May</v>
      </c>
    </row>
    <row r="3960" spans="1:22" ht="75" x14ac:dyDescent="0.2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8000</v>
      </c>
      <c r="O3960">
        <f t="shared" si="366"/>
        <v>32.049999999999997</v>
      </c>
      <c r="P3960">
        <f t="shared" si="367"/>
        <v>40.06</v>
      </c>
      <c r="Q3960" t="s">
        <v>8317</v>
      </c>
      <c r="R3960" t="s">
        <v>8318</v>
      </c>
      <c r="S3960" s="11">
        <f t="shared" si="368"/>
        <v>41816.950370370374</v>
      </c>
      <c r="T3960" s="11">
        <f t="shared" si="369"/>
        <v>41853.583333333336</v>
      </c>
      <c r="U3960" t="str">
        <f t="shared" si="370"/>
        <v>2014</v>
      </c>
      <c r="V3960" t="str">
        <f t="shared" si="371"/>
        <v>June</v>
      </c>
    </row>
    <row r="3961" spans="1:22" ht="75" x14ac:dyDescent="0.2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8000</v>
      </c>
      <c r="O3961">
        <f t="shared" si="366"/>
        <v>24.33</v>
      </c>
      <c r="P3961">
        <f t="shared" si="367"/>
        <v>24.33</v>
      </c>
      <c r="Q3961" t="s">
        <v>8317</v>
      </c>
      <c r="R3961" t="s">
        <v>8318</v>
      </c>
      <c r="S3961" s="11">
        <f t="shared" si="368"/>
        <v>41880.788842592592</v>
      </c>
      <c r="T3961" s="11">
        <f t="shared" si="369"/>
        <v>41910.788842592592</v>
      </c>
      <c r="U3961" t="str">
        <f t="shared" si="370"/>
        <v>2014</v>
      </c>
      <c r="V3961" t="str">
        <f t="shared" si="371"/>
        <v>August</v>
      </c>
    </row>
    <row r="3962" spans="1:22" ht="75" x14ac:dyDescent="0.2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8000</v>
      </c>
      <c r="O3962">
        <f t="shared" si="366"/>
        <v>1.5</v>
      </c>
      <c r="P3962">
        <f t="shared" si="367"/>
        <v>11.25</v>
      </c>
      <c r="Q3962" t="s">
        <v>8317</v>
      </c>
      <c r="R3962" t="s">
        <v>8318</v>
      </c>
      <c r="S3962" s="11">
        <f t="shared" si="368"/>
        <v>42342.845555555556</v>
      </c>
      <c r="T3962" s="11">
        <f t="shared" si="369"/>
        <v>42372.845555555556</v>
      </c>
      <c r="U3962" t="str">
        <f t="shared" si="370"/>
        <v>2015</v>
      </c>
      <c r="V3962" t="str">
        <f t="shared" si="371"/>
        <v>December</v>
      </c>
    </row>
    <row r="3963" spans="1:22" ht="75" x14ac:dyDescent="0.2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8000</v>
      </c>
      <c r="O3963">
        <f t="shared" si="366"/>
        <v>0.42</v>
      </c>
      <c r="P3963">
        <f t="shared" si="367"/>
        <v>10.5</v>
      </c>
      <c r="Q3963" t="s">
        <v>8317</v>
      </c>
      <c r="R3963" t="s">
        <v>8318</v>
      </c>
      <c r="S3963" s="11">
        <f t="shared" si="368"/>
        <v>41745.891319444447</v>
      </c>
      <c r="T3963" s="11">
        <f t="shared" si="369"/>
        <v>41767.891319444447</v>
      </c>
      <c r="U3963" t="str">
        <f t="shared" si="370"/>
        <v>2014</v>
      </c>
      <c r="V3963" t="str">
        <f t="shared" si="371"/>
        <v>April</v>
      </c>
    </row>
    <row r="3964" spans="1:22" ht="75" x14ac:dyDescent="0.2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8000</v>
      </c>
      <c r="O3964">
        <f t="shared" si="366"/>
        <v>3.21</v>
      </c>
      <c r="P3964">
        <f t="shared" si="367"/>
        <v>15</v>
      </c>
      <c r="Q3964" t="s">
        <v>8317</v>
      </c>
      <c r="R3964" t="s">
        <v>8318</v>
      </c>
      <c r="S3964" s="11">
        <f t="shared" si="368"/>
        <v>42311.621458333335</v>
      </c>
      <c r="T3964" s="11">
        <f t="shared" si="369"/>
        <v>42336.621458333335</v>
      </c>
      <c r="U3964" t="str">
        <f t="shared" si="370"/>
        <v>2015</v>
      </c>
      <c r="V3964" t="str">
        <f t="shared" si="371"/>
        <v>November</v>
      </c>
    </row>
    <row r="3965" spans="1:22" ht="75" x14ac:dyDescent="0.2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8000</v>
      </c>
      <c r="O3965">
        <f t="shared" si="366"/>
        <v>0</v>
      </c>
      <c r="P3965">
        <f t="shared" si="367"/>
        <v>0</v>
      </c>
      <c r="Q3965" t="s">
        <v>8317</v>
      </c>
      <c r="R3965" t="s">
        <v>8318</v>
      </c>
      <c r="S3965" s="11">
        <f t="shared" si="368"/>
        <v>42296.154131944444</v>
      </c>
      <c r="T3965" s="11">
        <f t="shared" si="369"/>
        <v>42326.195798611108</v>
      </c>
      <c r="U3965" t="str">
        <f t="shared" si="370"/>
        <v>2015</v>
      </c>
      <c r="V3965" t="str">
        <f t="shared" si="371"/>
        <v>October</v>
      </c>
    </row>
    <row r="3966" spans="1:22" ht="60" x14ac:dyDescent="0.2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8000</v>
      </c>
      <c r="O3966">
        <f t="shared" si="366"/>
        <v>6.3</v>
      </c>
      <c r="P3966">
        <f t="shared" si="367"/>
        <v>42</v>
      </c>
      <c r="Q3966" t="s">
        <v>8317</v>
      </c>
      <c r="R3966" t="s">
        <v>8318</v>
      </c>
      <c r="S3966" s="11">
        <f t="shared" si="368"/>
        <v>42053.722060185188</v>
      </c>
      <c r="T3966" s="11">
        <f t="shared" si="369"/>
        <v>42113.680393518516</v>
      </c>
      <c r="U3966" t="str">
        <f t="shared" si="370"/>
        <v>2015</v>
      </c>
      <c r="V3966" t="str">
        <f t="shared" si="371"/>
        <v>February</v>
      </c>
    </row>
    <row r="3967" spans="1:22" ht="75" x14ac:dyDescent="0.2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8000</v>
      </c>
      <c r="O3967">
        <f t="shared" si="366"/>
        <v>14.25</v>
      </c>
      <c r="P3967">
        <f t="shared" si="367"/>
        <v>71.25</v>
      </c>
      <c r="Q3967" t="s">
        <v>8317</v>
      </c>
      <c r="R3967" t="s">
        <v>8318</v>
      </c>
      <c r="S3967" s="11">
        <f t="shared" si="368"/>
        <v>42414.235879629632</v>
      </c>
      <c r="T3967" s="11">
        <f t="shared" si="369"/>
        <v>42474.194212962961</v>
      </c>
      <c r="U3967" t="str">
        <f t="shared" si="370"/>
        <v>2016</v>
      </c>
      <c r="V3967" t="str">
        <f t="shared" si="371"/>
        <v>February</v>
      </c>
    </row>
    <row r="3968" spans="1:22" ht="75" x14ac:dyDescent="0.2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8000</v>
      </c>
      <c r="O3968">
        <f t="shared" si="366"/>
        <v>0.6</v>
      </c>
      <c r="P3968">
        <f t="shared" si="367"/>
        <v>22.5</v>
      </c>
      <c r="Q3968" t="s">
        <v>8317</v>
      </c>
      <c r="R3968" t="s">
        <v>8318</v>
      </c>
      <c r="S3968" s="11">
        <f t="shared" si="368"/>
        <v>41801.711550925924</v>
      </c>
      <c r="T3968" s="11">
        <f t="shared" si="369"/>
        <v>41844.124305555553</v>
      </c>
      <c r="U3968" t="str">
        <f t="shared" si="370"/>
        <v>2014</v>
      </c>
      <c r="V3968" t="str">
        <f t="shared" si="371"/>
        <v>June</v>
      </c>
    </row>
    <row r="3969" spans="1:22" ht="75" x14ac:dyDescent="0.2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8000</v>
      </c>
      <c r="O3969">
        <f t="shared" si="366"/>
        <v>24.12</v>
      </c>
      <c r="P3969">
        <f t="shared" si="367"/>
        <v>41</v>
      </c>
      <c r="Q3969" t="s">
        <v>8317</v>
      </c>
      <c r="R3969" t="s">
        <v>8318</v>
      </c>
      <c r="S3969" s="11">
        <f t="shared" si="368"/>
        <v>42770.290590277778</v>
      </c>
      <c r="T3969" s="11">
        <f t="shared" si="369"/>
        <v>42800.290590277778</v>
      </c>
      <c r="U3969" t="str">
        <f t="shared" si="370"/>
        <v>2017</v>
      </c>
      <c r="V3969" t="str">
        <f t="shared" si="371"/>
        <v>February</v>
      </c>
    </row>
    <row r="3970" spans="1:22" ht="60" x14ac:dyDescent="0.2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8000</v>
      </c>
      <c r="O3970">
        <f t="shared" si="366"/>
        <v>10.54</v>
      </c>
      <c r="P3970">
        <f t="shared" si="367"/>
        <v>47.91</v>
      </c>
      <c r="Q3970" t="s">
        <v>8317</v>
      </c>
      <c r="R3970" t="s">
        <v>8318</v>
      </c>
      <c r="S3970" s="11">
        <f t="shared" si="368"/>
        <v>42452.815659722226</v>
      </c>
      <c r="T3970" s="11">
        <f t="shared" si="369"/>
        <v>42512.815659722226</v>
      </c>
      <c r="U3970" t="str">
        <f t="shared" si="370"/>
        <v>2016</v>
      </c>
      <c r="V3970" t="str">
        <f t="shared" si="371"/>
        <v>March</v>
      </c>
    </row>
    <row r="3971" spans="1:22" ht="75" x14ac:dyDescent="0.2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8000</v>
      </c>
      <c r="O3971">
        <f t="shared" ref="O3971:O4034" si="372">ROUND((E3971/D3971)*100,2)</f>
        <v>7.47</v>
      </c>
      <c r="P3971">
        <f t="shared" ref="P3971:P4034" si="373">IF(L3971&gt;0,ROUND(E3971/L3971,2),0)</f>
        <v>35.17</v>
      </c>
      <c r="Q3971" t="s">
        <v>8317</v>
      </c>
      <c r="R3971" t="s">
        <v>8318</v>
      </c>
      <c r="S3971" s="11">
        <f t="shared" ref="S3971:S4034" si="374">(((J3971/60)/60)/24)+DATE(1970,1,1)</f>
        <v>42601.854699074072</v>
      </c>
      <c r="T3971" s="11">
        <f t="shared" ref="T3971:T4034" si="375">(((I3971/60)/60)/24)+DATE(1970,1,1)</f>
        <v>42611.163194444445</v>
      </c>
      <c r="U3971" t="str">
        <f t="shared" ref="U3971:U4034" si="376">TEXT(S3971,"yyyy")</f>
        <v>2016</v>
      </c>
      <c r="V3971" t="str">
        <f t="shared" ref="V3971:V4034" si="377">TEXT(S3971,"mmmm")</f>
        <v>August</v>
      </c>
    </row>
    <row r="3972" spans="1:22" ht="90" x14ac:dyDescent="0.2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8000</v>
      </c>
      <c r="O3972">
        <f t="shared" si="372"/>
        <v>7.0000000000000007E-2</v>
      </c>
      <c r="P3972">
        <f t="shared" si="373"/>
        <v>5.5</v>
      </c>
      <c r="Q3972" t="s">
        <v>8317</v>
      </c>
      <c r="R3972" t="s">
        <v>8318</v>
      </c>
      <c r="S3972" s="11">
        <f t="shared" si="374"/>
        <v>42447.863553240735</v>
      </c>
      <c r="T3972" s="11">
        <f t="shared" si="375"/>
        <v>42477.863553240735</v>
      </c>
      <c r="U3972" t="str">
        <f t="shared" si="376"/>
        <v>2016</v>
      </c>
      <c r="V3972" t="str">
        <f t="shared" si="377"/>
        <v>March</v>
      </c>
    </row>
    <row r="3973" spans="1:22" ht="75" x14ac:dyDescent="0.2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8000</v>
      </c>
      <c r="O3973">
        <f t="shared" si="372"/>
        <v>0.97</v>
      </c>
      <c r="P3973">
        <f t="shared" si="373"/>
        <v>22.67</v>
      </c>
      <c r="Q3973" t="s">
        <v>8317</v>
      </c>
      <c r="R3973" t="s">
        <v>8318</v>
      </c>
      <c r="S3973" s="11">
        <f t="shared" si="374"/>
        <v>41811.536180555559</v>
      </c>
      <c r="T3973" s="11">
        <f t="shared" si="375"/>
        <v>41841.536180555559</v>
      </c>
      <c r="U3973" t="str">
        <f t="shared" si="376"/>
        <v>2014</v>
      </c>
      <c r="V3973" t="str">
        <f t="shared" si="377"/>
        <v>June</v>
      </c>
    </row>
    <row r="3974" spans="1:22" ht="60" x14ac:dyDescent="0.2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8000</v>
      </c>
      <c r="O3974">
        <f t="shared" si="372"/>
        <v>21.1</v>
      </c>
      <c r="P3974">
        <f t="shared" si="373"/>
        <v>26.38</v>
      </c>
      <c r="Q3974" t="s">
        <v>8317</v>
      </c>
      <c r="R3974" t="s">
        <v>8318</v>
      </c>
      <c r="S3974" s="11">
        <f t="shared" si="374"/>
        <v>41981.067523148144</v>
      </c>
      <c r="T3974" s="11">
        <f t="shared" si="375"/>
        <v>42041.067523148144</v>
      </c>
      <c r="U3974" t="str">
        <f t="shared" si="376"/>
        <v>2014</v>
      </c>
      <c r="V3974" t="str">
        <f t="shared" si="377"/>
        <v>December</v>
      </c>
    </row>
    <row r="3975" spans="1:22" ht="75" x14ac:dyDescent="0.2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8000</v>
      </c>
      <c r="O3975">
        <f t="shared" si="372"/>
        <v>78.099999999999994</v>
      </c>
      <c r="P3975">
        <f t="shared" si="373"/>
        <v>105.54</v>
      </c>
      <c r="Q3975" t="s">
        <v>8317</v>
      </c>
      <c r="R3975" t="s">
        <v>8318</v>
      </c>
      <c r="S3975" s="11">
        <f t="shared" si="374"/>
        <v>42469.68414351852</v>
      </c>
      <c r="T3975" s="11">
        <f t="shared" si="375"/>
        <v>42499.166666666672</v>
      </c>
      <c r="U3975" t="str">
        <f t="shared" si="376"/>
        <v>2016</v>
      </c>
      <c r="V3975" t="str">
        <f t="shared" si="377"/>
        <v>April</v>
      </c>
    </row>
    <row r="3976" spans="1:22" ht="75" x14ac:dyDescent="0.2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8000</v>
      </c>
      <c r="O3976">
        <f t="shared" si="372"/>
        <v>32</v>
      </c>
      <c r="P3976">
        <f t="shared" si="373"/>
        <v>29.09</v>
      </c>
      <c r="Q3976" t="s">
        <v>8317</v>
      </c>
      <c r="R3976" t="s">
        <v>8318</v>
      </c>
      <c r="S3976" s="11">
        <f t="shared" si="374"/>
        <v>42493.546851851846</v>
      </c>
      <c r="T3976" s="11">
        <f t="shared" si="375"/>
        <v>42523.546851851846</v>
      </c>
      <c r="U3976" t="str">
        <f t="shared" si="376"/>
        <v>2016</v>
      </c>
      <c r="V3976" t="str">
        <f t="shared" si="377"/>
        <v>May</v>
      </c>
    </row>
    <row r="3977" spans="1:22" ht="75" x14ac:dyDescent="0.2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8000</v>
      </c>
      <c r="O3977">
        <f t="shared" si="372"/>
        <v>0</v>
      </c>
      <c r="P3977">
        <f t="shared" si="373"/>
        <v>0</v>
      </c>
      <c r="Q3977" t="s">
        <v>8317</v>
      </c>
      <c r="R3977" t="s">
        <v>8318</v>
      </c>
      <c r="S3977" s="11">
        <f t="shared" si="374"/>
        <v>42534.866875</v>
      </c>
      <c r="T3977" s="11">
        <f t="shared" si="375"/>
        <v>42564.866875</v>
      </c>
      <c r="U3977" t="str">
        <f t="shared" si="376"/>
        <v>2016</v>
      </c>
      <c r="V3977" t="str">
        <f t="shared" si="377"/>
        <v>June</v>
      </c>
    </row>
    <row r="3978" spans="1:22" ht="75" x14ac:dyDescent="0.2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8000</v>
      </c>
      <c r="O3978">
        <f t="shared" si="372"/>
        <v>47.69</v>
      </c>
      <c r="P3978">
        <f t="shared" si="373"/>
        <v>62</v>
      </c>
      <c r="Q3978" t="s">
        <v>8317</v>
      </c>
      <c r="R3978" t="s">
        <v>8318</v>
      </c>
      <c r="S3978" s="11">
        <f t="shared" si="374"/>
        <v>41830.858344907407</v>
      </c>
      <c r="T3978" s="11">
        <f t="shared" si="375"/>
        <v>41852.291666666664</v>
      </c>
      <c r="U3978" t="str">
        <f t="shared" si="376"/>
        <v>2014</v>
      </c>
      <c r="V3978" t="str">
        <f t="shared" si="377"/>
        <v>July</v>
      </c>
    </row>
    <row r="3979" spans="1:22" ht="75" x14ac:dyDescent="0.2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8000</v>
      </c>
      <c r="O3979">
        <f t="shared" si="372"/>
        <v>1.45</v>
      </c>
      <c r="P3979">
        <f t="shared" si="373"/>
        <v>217.5</v>
      </c>
      <c r="Q3979" t="s">
        <v>8317</v>
      </c>
      <c r="R3979" t="s">
        <v>8318</v>
      </c>
      <c r="S3979" s="11">
        <f t="shared" si="374"/>
        <v>42543.788564814815</v>
      </c>
      <c r="T3979" s="11">
        <f t="shared" si="375"/>
        <v>42573.788564814815</v>
      </c>
      <c r="U3979" t="str">
        <f t="shared" si="376"/>
        <v>2016</v>
      </c>
      <c r="V3979" t="str">
        <f t="shared" si="377"/>
        <v>June</v>
      </c>
    </row>
    <row r="3980" spans="1:22" ht="75" x14ac:dyDescent="0.2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8000</v>
      </c>
      <c r="O3980">
        <f t="shared" si="372"/>
        <v>10.7</v>
      </c>
      <c r="P3980">
        <f t="shared" si="373"/>
        <v>26.75</v>
      </c>
      <c r="Q3980" t="s">
        <v>8317</v>
      </c>
      <c r="R3980" t="s">
        <v>8318</v>
      </c>
      <c r="S3980" s="11">
        <f t="shared" si="374"/>
        <v>41975.642974537041</v>
      </c>
      <c r="T3980" s="11">
        <f t="shared" si="375"/>
        <v>42035.642974537041</v>
      </c>
      <c r="U3980" t="str">
        <f t="shared" si="376"/>
        <v>2014</v>
      </c>
      <c r="V3980" t="str">
        <f t="shared" si="377"/>
        <v>December</v>
      </c>
    </row>
    <row r="3981" spans="1:22" ht="75" x14ac:dyDescent="0.2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8000</v>
      </c>
      <c r="O3981">
        <f t="shared" si="372"/>
        <v>1.83</v>
      </c>
      <c r="P3981">
        <f t="shared" si="373"/>
        <v>18.329999999999998</v>
      </c>
      <c r="Q3981" t="s">
        <v>8317</v>
      </c>
      <c r="R3981" t="s">
        <v>8318</v>
      </c>
      <c r="S3981" s="11">
        <f t="shared" si="374"/>
        <v>42069.903437500005</v>
      </c>
      <c r="T3981" s="11">
        <f t="shared" si="375"/>
        <v>42092.833333333328</v>
      </c>
      <c r="U3981" t="str">
        <f t="shared" si="376"/>
        <v>2015</v>
      </c>
      <c r="V3981" t="str">
        <f t="shared" si="377"/>
        <v>March</v>
      </c>
    </row>
    <row r="3982" spans="1:22" ht="75" x14ac:dyDescent="0.2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8000</v>
      </c>
      <c r="O3982">
        <f t="shared" si="372"/>
        <v>18</v>
      </c>
      <c r="P3982">
        <f t="shared" si="373"/>
        <v>64.290000000000006</v>
      </c>
      <c r="Q3982" t="s">
        <v>8317</v>
      </c>
      <c r="R3982" t="s">
        <v>8318</v>
      </c>
      <c r="S3982" s="11">
        <f t="shared" si="374"/>
        <v>41795.598923611113</v>
      </c>
      <c r="T3982" s="11">
        <f t="shared" si="375"/>
        <v>41825.598923611113</v>
      </c>
      <c r="U3982" t="str">
        <f t="shared" si="376"/>
        <v>2014</v>
      </c>
      <c r="V3982" t="str">
        <f t="shared" si="377"/>
        <v>June</v>
      </c>
    </row>
    <row r="3983" spans="1:22" ht="60" x14ac:dyDescent="0.2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8000</v>
      </c>
      <c r="O3983">
        <f t="shared" si="372"/>
        <v>4.08</v>
      </c>
      <c r="P3983">
        <f t="shared" si="373"/>
        <v>175</v>
      </c>
      <c r="Q3983" t="s">
        <v>8317</v>
      </c>
      <c r="R3983" t="s">
        <v>8318</v>
      </c>
      <c r="S3983" s="11">
        <f t="shared" si="374"/>
        <v>42508.179965277777</v>
      </c>
      <c r="T3983" s="11">
        <f t="shared" si="375"/>
        <v>42568.179965277777</v>
      </c>
      <c r="U3983" t="str">
        <f t="shared" si="376"/>
        <v>2016</v>
      </c>
      <c r="V3983" t="str">
        <f t="shared" si="377"/>
        <v>May</v>
      </c>
    </row>
    <row r="3984" spans="1:22" ht="75" x14ac:dyDescent="0.2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8000</v>
      </c>
      <c r="O3984">
        <f t="shared" si="372"/>
        <v>20</v>
      </c>
      <c r="P3984">
        <f t="shared" si="373"/>
        <v>34</v>
      </c>
      <c r="Q3984" t="s">
        <v>8317</v>
      </c>
      <c r="R3984" t="s">
        <v>8318</v>
      </c>
      <c r="S3984" s="11">
        <f t="shared" si="374"/>
        <v>42132.809953703705</v>
      </c>
      <c r="T3984" s="11">
        <f t="shared" si="375"/>
        <v>42192.809953703705</v>
      </c>
      <c r="U3984" t="str">
        <f t="shared" si="376"/>
        <v>2015</v>
      </c>
      <c r="V3984" t="str">
        <f t="shared" si="377"/>
        <v>May</v>
      </c>
    </row>
    <row r="3985" spans="1:22" ht="75" x14ac:dyDescent="0.2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8000</v>
      </c>
      <c r="O3985">
        <f t="shared" si="372"/>
        <v>34.799999999999997</v>
      </c>
      <c r="P3985">
        <f t="shared" si="373"/>
        <v>84.28</v>
      </c>
      <c r="Q3985" t="s">
        <v>8317</v>
      </c>
      <c r="R3985" t="s">
        <v>8318</v>
      </c>
      <c r="S3985" s="11">
        <f t="shared" si="374"/>
        <v>41747.86986111111</v>
      </c>
      <c r="T3985" s="11">
        <f t="shared" si="375"/>
        <v>41779.290972222225</v>
      </c>
      <c r="U3985" t="str">
        <f t="shared" si="376"/>
        <v>2014</v>
      </c>
      <c r="V3985" t="str">
        <f t="shared" si="377"/>
        <v>April</v>
      </c>
    </row>
    <row r="3986" spans="1:22" ht="75" x14ac:dyDescent="0.2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8000</v>
      </c>
      <c r="O3986">
        <f t="shared" si="372"/>
        <v>6.33</v>
      </c>
      <c r="P3986">
        <f t="shared" si="373"/>
        <v>9.5</v>
      </c>
      <c r="Q3986" t="s">
        <v>8317</v>
      </c>
      <c r="R3986" t="s">
        <v>8318</v>
      </c>
      <c r="S3986" s="11">
        <f t="shared" si="374"/>
        <v>41920.963472222218</v>
      </c>
      <c r="T3986" s="11">
        <f t="shared" si="375"/>
        <v>41951</v>
      </c>
      <c r="U3986" t="str">
        <f t="shared" si="376"/>
        <v>2014</v>
      </c>
      <c r="V3986" t="str">
        <f t="shared" si="377"/>
        <v>October</v>
      </c>
    </row>
    <row r="3987" spans="1:22" ht="75" x14ac:dyDescent="0.2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8000</v>
      </c>
      <c r="O3987">
        <f t="shared" si="372"/>
        <v>32.049999999999997</v>
      </c>
      <c r="P3987">
        <f t="shared" si="373"/>
        <v>33.74</v>
      </c>
      <c r="Q3987" t="s">
        <v>8317</v>
      </c>
      <c r="R3987" t="s">
        <v>8318</v>
      </c>
      <c r="S3987" s="11">
        <f t="shared" si="374"/>
        <v>42399.707407407404</v>
      </c>
      <c r="T3987" s="11">
        <f t="shared" si="375"/>
        <v>42420.878472222219</v>
      </c>
      <c r="U3987" t="str">
        <f t="shared" si="376"/>
        <v>2016</v>
      </c>
      <c r="V3987" t="str">
        <f t="shared" si="377"/>
        <v>January</v>
      </c>
    </row>
    <row r="3988" spans="1:22" ht="75" x14ac:dyDescent="0.2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8000</v>
      </c>
      <c r="O3988">
        <f t="shared" si="372"/>
        <v>9.76</v>
      </c>
      <c r="P3988">
        <f t="shared" si="373"/>
        <v>37.54</v>
      </c>
      <c r="Q3988" t="s">
        <v>8317</v>
      </c>
      <c r="R3988" t="s">
        <v>8318</v>
      </c>
      <c r="S3988" s="11">
        <f t="shared" si="374"/>
        <v>42467.548541666663</v>
      </c>
      <c r="T3988" s="11">
        <f t="shared" si="375"/>
        <v>42496.544444444444</v>
      </c>
      <c r="U3988" t="str">
        <f t="shared" si="376"/>
        <v>2016</v>
      </c>
      <c r="V3988" t="str">
        <f t="shared" si="377"/>
        <v>April</v>
      </c>
    </row>
    <row r="3989" spans="1:22" ht="60" x14ac:dyDescent="0.2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8000</v>
      </c>
      <c r="O3989">
        <f t="shared" si="372"/>
        <v>37.75</v>
      </c>
      <c r="P3989">
        <f t="shared" si="373"/>
        <v>11.62</v>
      </c>
      <c r="Q3989" t="s">
        <v>8317</v>
      </c>
      <c r="R3989" t="s">
        <v>8318</v>
      </c>
      <c r="S3989" s="11">
        <f t="shared" si="374"/>
        <v>41765.92465277778</v>
      </c>
      <c r="T3989" s="11">
        <f t="shared" si="375"/>
        <v>41775.92465277778</v>
      </c>
      <c r="U3989" t="str">
        <f t="shared" si="376"/>
        <v>2014</v>
      </c>
      <c r="V3989" t="str">
        <f t="shared" si="377"/>
        <v>May</v>
      </c>
    </row>
    <row r="3990" spans="1:22" ht="45" x14ac:dyDescent="0.2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8000</v>
      </c>
      <c r="O3990">
        <f t="shared" si="372"/>
        <v>2.13</v>
      </c>
      <c r="P3990">
        <f t="shared" si="373"/>
        <v>8</v>
      </c>
      <c r="Q3990" t="s">
        <v>8317</v>
      </c>
      <c r="R3990" t="s">
        <v>8318</v>
      </c>
      <c r="S3990" s="11">
        <f t="shared" si="374"/>
        <v>42230.08116898148</v>
      </c>
      <c r="T3990" s="11">
        <f t="shared" si="375"/>
        <v>42245.08116898148</v>
      </c>
      <c r="U3990" t="str">
        <f t="shared" si="376"/>
        <v>2015</v>
      </c>
      <c r="V3990" t="str">
        <f t="shared" si="377"/>
        <v>August</v>
      </c>
    </row>
    <row r="3991" spans="1:22" ht="75" x14ac:dyDescent="0.2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8000</v>
      </c>
      <c r="O3991">
        <f t="shared" si="372"/>
        <v>0</v>
      </c>
      <c r="P3991">
        <f t="shared" si="373"/>
        <v>0</v>
      </c>
      <c r="Q3991" t="s">
        <v>8317</v>
      </c>
      <c r="R3991" t="s">
        <v>8318</v>
      </c>
      <c r="S3991" s="11">
        <f t="shared" si="374"/>
        <v>42286.749780092592</v>
      </c>
      <c r="T3991" s="11">
        <f t="shared" si="375"/>
        <v>42316.791446759264</v>
      </c>
      <c r="U3991" t="str">
        <f t="shared" si="376"/>
        <v>2015</v>
      </c>
      <c r="V3991" t="str">
        <f t="shared" si="377"/>
        <v>October</v>
      </c>
    </row>
    <row r="3992" spans="1:22" ht="75" x14ac:dyDescent="0.2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8000</v>
      </c>
      <c r="O3992">
        <f t="shared" si="372"/>
        <v>4.18</v>
      </c>
      <c r="P3992">
        <f t="shared" si="373"/>
        <v>23</v>
      </c>
      <c r="Q3992" t="s">
        <v>8317</v>
      </c>
      <c r="R3992" t="s">
        <v>8318</v>
      </c>
      <c r="S3992" s="11">
        <f t="shared" si="374"/>
        <v>42401.672372685185</v>
      </c>
      <c r="T3992" s="11">
        <f t="shared" si="375"/>
        <v>42431.672372685185</v>
      </c>
      <c r="U3992" t="str">
        <f t="shared" si="376"/>
        <v>2016</v>
      </c>
      <c r="V3992" t="str">
        <f t="shared" si="377"/>
        <v>February</v>
      </c>
    </row>
    <row r="3993" spans="1:22" ht="75" x14ac:dyDescent="0.2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8000</v>
      </c>
      <c r="O3993">
        <f t="shared" si="372"/>
        <v>20</v>
      </c>
      <c r="P3993">
        <f t="shared" si="373"/>
        <v>100</v>
      </c>
      <c r="Q3993" t="s">
        <v>8317</v>
      </c>
      <c r="R3993" t="s">
        <v>8318</v>
      </c>
      <c r="S3993" s="11">
        <f t="shared" si="374"/>
        <v>42125.644467592589</v>
      </c>
      <c r="T3993" s="11">
        <f t="shared" si="375"/>
        <v>42155.644467592589</v>
      </c>
      <c r="U3993" t="str">
        <f t="shared" si="376"/>
        <v>2015</v>
      </c>
      <c r="V3993" t="str">
        <f t="shared" si="377"/>
        <v>May</v>
      </c>
    </row>
    <row r="3994" spans="1:22" ht="60" x14ac:dyDescent="0.2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8000</v>
      </c>
      <c r="O3994">
        <f t="shared" si="372"/>
        <v>5.41</v>
      </c>
      <c r="P3994">
        <f t="shared" si="373"/>
        <v>60.11</v>
      </c>
      <c r="Q3994" t="s">
        <v>8317</v>
      </c>
      <c r="R3994" t="s">
        <v>8318</v>
      </c>
      <c r="S3994" s="11">
        <f t="shared" si="374"/>
        <v>42289.94049768518</v>
      </c>
      <c r="T3994" s="11">
        <f t="shared" si="375"/>
        <v>42349.982164351852</v>
      </c>
      <c r="U3994" t="str">
        <f t="shared" si="376"/>
        <v>2015</v>
      </c>
      <c r="V3994" t="str">
        <f t="shared" si="377"/>
        <v>October</v>
      </c>
    </row>
    <row r="3995" spans="1:22" ht="60" x14ac:dyDescent="0.2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8000</v>
      </c>
      <c r="O3995">
        <f t="shared" si="372"/>
        <v>0.01</v>
      </c>
      <c r="P3995">
        <f t="shared" si="373"/>
        <v>3</v>
      </c>
      <c r="Q3995" t="s">
        <v>8317</v>
      </c>
      <c r="R3995" t="s">
        <v>8318</v>
      </c>
      <c r="S3995" s="11">
        <f t="shared" si="374"/>
        <v>42107.864722222221</v>
      </c>
      <c r="T3995" s="11">
        <f t="shared" si="375"/>
        <v>42137.864722222221</v>
      </c>
      <c r="U3995" t="str">
        <f t="shared" si="376"/>
        <v>2015</v>
      </c>
      <c r="V3995" t="str">
        <f t="shared" si="377"/>
        <v>April</v>
      </c>
    </row>
    <row r="3996" spans="1:22" ht="60" x14ac:dyDescent="0.2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8000</v>
      </c>
      <c r="O3996">
        <f t="shared" si="372"/>
        <v>0.25</v>
      </c>
      <c r="P3996">
        <f t="shared" si="373"/>
        <v>5</v>
      </c>
      <c r="Q3996" t="s">
        <v>8317</v>
      </c>
      <c r="R3996" t="s">
        <v>8318</v>
      </c>
      <c r="S3996" s="11">
        <f t="shared" si="374"/>
        <v>41809.389930555553</v>
      </c>
      <c r="T3996" s="11">
        <f t="shared" si="375"/>
        <v>41839.389930555553</v>
      </c>
      <c r="U3996" t="str">
        <f t="shared" si="376"/>
        <v>2014</v>
      </c>
      <c r="V3996" t="str">
        <f t="shared" si="377"/>
        <v>June</v>
      </c>
    </row>
    <row r="3997" spans="1:22" ht="75" x14ac:dyDescent="0.2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8000</v>
      </c>
      <c r="O3997">
        <f t="shared" si="372"/>
        <v>35</v>
      </c>
      <c r="P3997">
        <f t="shared" si="373"/>
        <v>17.5</v>
      </c>
      <c r="Q3997" t="s">
        <v>8317</v>
      </c>
      <c r="R3997" t="s">
        <v>8318</v>
      </c>
      <c r="S3997" s="11">
        <f t="shared" si="374"/>
        <v>42019.683761574073</v>
      </c>
      <c r="T3997" s="11">
        <f t="shared" si="375"/>
        <v>42049.477083333331</v>
      </c>
      <c r="U3997" t="str">
        <f t="shared" si="376"/>
        <v>2015</v>
      </c>
      <c r="V3997" t="str">
        <f t="shared" si="377"/>
        <v>January</v>
      </c>
    </row>
    <row r="3998" spans="1:22" ht="75" x14ac:dyDescent="0.2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8000</v>
      </c>
      <c r="O3998">
        <f t="shared" si="372"/>
        <v>16.57</v>
      </c>
      <c r="P3998">
        <f t="shared" si="373"/>
        <v>29.24</v>
      </c>
      <c r="Q3998" t="s">
        <v>8317</v>
      </c>
      <c r="R3998" t="s">
        <v>8318</v>
      </c>
      <c r="S3998" s="11">
        <f t="shared" si="374"/>
        <v>41950.26694444444</v>
      </c>
      <c r="T3998" s="11">
        <f t="shared" si="375"/>
        <v>41963.669444444444</v>
      </c>
      <c r="U3998" t="str">
        <f t="shared" si="376"/>
        <v>2014</v>
      </c>
      <c r="V3998" t="str">
        <f t="shared" si="377"/>
        <v>November</v>
      </c>
    </row>
    <row r="3999" spans="1:22" ht="75" x14ac:dyDescent="0.2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8000</v>
      </c>
      <c r="O3999">
        <f t="shared" si="372"/>
        <v>0</v>
      </c>
      <c r="P3999">
        <f t="shared" si="373"/>
        <v>0</v>
      </c>
      <c r="Q3999" t="s">
        <v>8317</v>
      </c>
      <c r="R3999" t="s">
        <v>8318</v>
      </c>
      <c r="S3999" s="11">
        <f t="shared" si="374"/>
        <v>42069.391446759255</v>
      </c>
      <c r="T3999" s="11">
        <f t="shared" si="375"/>
        <v>42099.349780092598</v>
      </c>
      <c r="U3999" t="str">
        <f t="shared" si="376"/>
        <v>2015</v>
      </c>
      <c r="V3999" t="str">
        <f t="shared" si="377"/>
        <v>March</v>
      </c>
    </row>
    <row r="4000" spans="1:22" ht="60" x14ac:dyDescent="0.2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8000</v>
      </c>
      <c r="O4000">
        <f t="shared" si="372"/>
        <v>57.2</v>
      </c>
      <c r="P4000">
        <f t="shared" si="373"/>
        <v>59.58</v>
      </c>
      <c r="Q4000" t="s">
        <v>8317</v>
      </c>
      <c r="R4000" t="s">
        <v>8318</v>
      </c>
      <c r="S4000" s="11">
        <f t="shared" si="374"/>
        <v>42061.963263888887</v>
      </c>
      <c r="T4000" s="11">
        <f t="shared" si="375"/>
        <v>42091.921597222223</v>
      </c>
      <c r="U4000" t="str">
        <f t="shared" si="376"/>
        <v>2015</v>
      </c>
      <c r="V4000" t="str">
        <f t="shared" si="377"/>
        <v>February</v>
      </c>
    </row>
    <row r="4001" spans="1:22" ht="60" x14ac:dyDescent="0.2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8000</v>
      </c>
      <c r="O4001">
        <f t="shared" si="372"/>
        <v>16.510000000000002</v>
      </c>
      <c r="P4001">
        <f t="shared" si="373"/>
        <v>82.57</v>
      </c>
      <c r="Q4001" t="s">
        <v>8317</v>
      </c>
      <c r="R4001" t="s">
        <v>8318</v>
      </c>
      <c r="S4001" s="11">
        <f t="shared" si="374"/>
        <v>41842.828680555554</v>
      </c>
      <c r="T4001" s="11">
        <f t="shared" si="375"/>
        <v>41882.827650462961</v>
      </c>
      <c r="U4001" t="str">
        <f t="shared" si="376"/>
        <v>2014</v>
      </c>
      <c r="V4001" t="str">
        <f t="shared" si="377"/>
        <v>July</v>
      </c>
    </row>
    <row r="4002" spans="1:22" ht="30" x14ac:dyDescent="0.2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8000</v>
      </c>
      <c r="O4002">
        <f t="shared" si="372"/>
        <v>0.13</v>
      </c>
      <c r="P4002">
        <f t="shared" si="373"/>
        <v>10</v>
      </c>
      <c r="Q4002" t="s">
        <v>8317</v>
      </c>
      <c r="R4002" t="s">
        <v>8318</v>
      </c>
      <c r="S4002" s="11">
        <f t="shared" si="374"/>
        <v>42437.64534722222</v>
      </c>
      <c r="T4002" s="11">
        <f t="shared" si="375"/>
        <v>42497.603680555556</v>
      </c>
      <c r="U4002" t="str">
        <f t="shared" si="376"/>
        <v>2016</v>
      </c>
      <c r="V4002" t="str">
        <f t="shared" si="377"/>
        <v>March</v>
      </c>
    </row>
    <row r="4003" spans="1:22" ht="75" x14ac:dyDescent="0.2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8000</v>
      </c>
      <c r="O4003">
        <f t="shared" si="372"/>
        <v>37.75</v>
      </c>
      <c r="P4003">
        <f t="shared" si="373"/>
        <v>32.36</v>
      </c>
      <c r="Q4003" t="s">
        <v>8317</v>
      </c>
      <c r="R4003" t="s">
        <v>8318</v>
      </c>
      <c r="S4003" s="11">
        <f t="shared" si="374"/>
        <v>42775.964212962965</v>
      </c>
      <c r="T4003" s="11">
        <f t="shared" si="375"/>
        <v>42795.791666666672</v>
      </c>
      <c r="U4003" t="str">
        <f t="shared" si="376"/>
        <v>2017</v>
      </c>
      <c r="V4003" t="str">
        <f t="shared" si="377"/>
        <v>February</v>
      </c>
    </row>
    <row r="4004" spans="1:22" ht="75" x14ac:dyDescent="0.2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8000</v>
      </c>
      <c r="O4004">
        <f t="shared" si="372"/>
        <v>1.84</v>
      </c>
      <c r="P4004">
        <f t="shared" si="373"/>
        <v>5.75</v>
      </c>
      <c r="Q4004" t="s">
        <v>8317</v>
      </c>
      <c r="R4004" t="s">
        <v>8318</v>
      </c>
      <c r="S4004" s="11">
        <f t="shared" si="374"/>
        <v>41879.043530092589</v>
      </c>
      <c r="T4004" s="11">
        <f t="shared" si="375"/>
        <v>41909.043530092589</v>
      </c>
      <c r="U4004" t="str">
        <f t="shared" si="376"/>
        <v>2014</v>
      </c>
      <c r="V4004" t="str">
        <f t="shared" si="377"/>
        <v>August</v>
      </c>
    </row>
    <row r="4005" spans="1:22" ht="60" x14ac:dyDescent="0.2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8000</v>
      </c>
      <c r="O4005">
        <f t="shared" si="372"/>
        <v>10.050000000000001</v>
      </c>
      <c r="P4005">
        <f t="shared" si="373"/>
        <v>100.5</v>
      </c>
      <c r="Q4005" t="s">
        <v>8317</v>
      </c>
      <c r="R4005" t="s">
        <v>8318</v>
      </c>
      <c r="S4005" s="11">
        <f t="shared" si="374"/>
        <v>42020.587349537032</v>
      </c>
      <c r="T4005" s="11">
        <f t="shared" si="375"/>
        <v>42050.587349537032</v>
      </c>
      <c r="U4005" t="str">
        <f t="shared" si="376"/>
        <v>2015</v>
      </c>
      <c r="V4005" t="str">
        <f t="shared" si="377"/>
        <v>January</v>
      </c>
    </row>
    <row r="4006" spans="1:22" ht="30" x14ac:dyDescent="0.2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8000</v>
      </c>
      <c r="O4006">
        <f t="shared" si="372"/>
        <v>0.2</v>
      </c>
      <c r="P4006">
        <f t="shared" si="373"/>
        <v>1</v>
      </c>
      <c r="Q4006" t="s">
        <v>8317</v>
      </c>
      <c r="R4006" t="s">
        <v>8318</v>
      </c>
      <c r="S4006" s="11">
        <f t="shared" si="374"/>
        <v>41890.16269675926</v>
      </c>
      <c r="T4006" s="11">
        <f t="shared" si="375"/>
        <v>41920.16269675926</v>
      </c>
      <c r="U4006" t="str">
        <f t="shared" si="376"/>
        <v>2014</v>
      </c>
      <c r="V4006" t="str">
        <f t="shared" si="377"/>
        <v>September</v>
      </c>
    </row>
    <row r="4007" spans="1:22" ht="75" x14ac:dyDescent="0.2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8000</v>
      </c>
      <c r="O4007">
        <f t="shared" si="372"/>
        <v>1.33</v>
      </c>
      <c r="P4007">
        <f t="shared" si="373"/>
        <v>20</v>
      </c>
      <c r="Q4007" t="s">
        <v>8317</v>
      </c>
      <c r="R4007" t="s">
        <v>8318</v>
      </c>
      <c r="S4007" s="11">
        <f t="shared" si="374"/>
        <v>41872.807696759257</v>
      </c>
      <c r="T4007" s="11">
        <f t="shared" si="375"/>
        <v>41932.807696759257</v>
      </c>
      <c r="U4007" t="str">
        <f t="shared" si="376"/>
        <v>2014</v>
      </c>
      <c r="V4007" t="str">
        <f t="shared" si="377"/>
        <v>August</v>
      </c>
    </row>
    <row r="4008" spans="1:22" ht="75" x14ac:dyDescent="0.2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8000</v>
      </c>
      <c r="O4008">
        <f t="shared" si="372"/>
        <v>0.01</v>
      </c>
      <c r="P4008">
        <f t="shared" si="373"/>
        <v>2</v>
      </c>
      <c r="Q4008" t="s">
        <v>8317</v>
      </c>
      <c r="R4008" t="s">
        <v>8318</v>
      </c>
      <c r="S4008" s="11">
        <f t="shared" si="374"/>
        <v>42391.772997685184</v>
      </c>
      <c r="T4008" s="11">
        <f t="shared" si="375"/>
        <v>42416.772997685184</v>
      </c>
      <c r="U4008" t="str">
        <f t="shared" si="376"/>
        <v>2016</v>
      </c>
      <c r="V4008" t="str">
        <f t="shared" si="377"/>
        <v>January</v>
      </c>
    </row>
    <row r="4009" spans="1:22" ht="60" x14ac:dyDescent="0.2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8000</v>
      </c>
      <c r="O4009">
        <f t="shared" si="372"/>
        <v>0.25</v>
      </c>
      <c r="P4009">
        <f t="shared" si="373"/>
        <v>5</v>
      </c>
      <c r="Q4009" t="s">
        <v>8317</v>
      </c>
      <c r="R4009" t="s">
        <v>8318</v>
      </c>
      <c r="S4009" s="11">
        <f t="shared" si="374"/>
        <v>41848.772928240738</v>
      </c>
      <c r="T4009" s="11">
        <f t="shared" si="375"/>
        <v>41877.686111111114</v>
      </c>
      <c r="U4009" t="str">
        <f t="shared" si="376"/>
        <v>2014</v>
      </c>
      <c r="V4009" t="str">
        <f t="shared" si="377"/>
        <v>July</v>
      </c>
    </row>
    <row r="4010" spans="1:22" ht="75" x14ac:dyDescent="0.2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8000</v>
      </c>
      <c r="O4010">
        <f t="shared" si="372"/>
        <v>6</v>
      </c>
      <c r="P4010">
        <f t="shared" si="373"/>
        <v>15</v>
      </c>
      <c r="Q4010" t="s">
        <v>8317</v>
      </c>
      <c r="R4010" t="s">
        <v>8318</v>
      </c>
      <c r="S4010" s="11">
        <f t="shared" si="374"/>
        <v>42177.964201388888</v>
      </c>
      <c r="T4010" s="11">
        <f t="shared" si="375"/>
        <v>42207.964201388888</v>
      </c>
      <c r="U4010" t="str">
        <f t="shared" si="376"/>
        <v>2015</v>
      </c>
      <c r="V4010" t="str">
        <f t="shared" si="377"/>
        <v>June</v>
      </c>
    </row>
    <row r="4011" spans="1:22" ht="75" x14ac:dyDescent="0.2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8000</v>
      </c>
      <c r="O4011">
        <f t="shared" si="372"/>
        <v>3.89</v>
      </c>
      <c r="P4011">
        <f t="shared" si="373"/>
        <v>25</v>
      </c>
      <c r="Q4011" t="s">
        <v>8317</v>
      </c>
      <c r="R4011" t="s">
        <v>8318</v>
      </c>
      <c r="S4011" s="11">
        <f t="shared" si="374"/>
        <v>41851.700925925928</v>
      </c>
      <c r="T4011" s="11">
        <f t="shared" si="375"/>
        <v>41891.700925925928</v>
      </c>
      <c r="U4011" t="str">
        <f t="shared" si="376"/>
        <v>2014</v>
      </c>
      <c r="V4011" t="str">
        <f t="shared" si="377"/>
        <v>July</v>
      </c>
    </row>
    <row r="4012" spans="1:22" ht="60" x14ac:dyDescent="0.2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8000</v>
      </c>
      <c r="O4012">
        <f t="shared" si="372"/>
        <v>24.19</v>
      </c>
      <c r="P4012">
        <f t="shared" si="373"/>
        <v>45.84</v>
      </c>
      <c r="Q4012" t="s">
        <v>8317</v>
      </c>
      <c r="R4012" t="s">
        <v>8318</v>
      </c>
      <c r="S4012" s="11">
        <f t="shared" si="374"/>
        <v>41921.770439814813</v>
      </c>
      <c r="T4012" s="11">
        <f t="shared" si="375"/>
        <v>41938.770439814813</v>
      </c>
      <c r="U4012" t="str">
        <f t="shared" si="376"/>
        <v>2014</v>
      </c>
      <c r="V4012" t="str">
        <f t="shared" si="377"/>
        <v>October</v>
      </c>
    </row>
    <row r="4013" spans="1:22" ht="75" x14ac:dyDescent="0.2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8000</v>
      </c>
      <c r="O4013">
        <f t="shared" si="372"/>
        <v>7.6</v>
      </c>
      <c r="P4013">
        <f t="shared" si="373"/>
        <v>4.75</v>
      </c>
      <c r="Q4013" t="s">
        <v>8317</v>
      </c>
      <c r="R4013" t="s">
        <v>8318</v>
      </c>
      <c r="S4013" s="11">
        <f t="shared" si="374"/>
        <v>42002.54488425926</v>
      </c>
      <c r="T4013" s="11">
        <f t="shared" si="375"/>
        <v>42032.54488425926</v>
      </c>
      <c r="U4013" t="str">
        <f t="shared" si="376"/>
        <v>2014</v>
      </c>
      <c r="V4013" t="str">
        <f t="shared" si="377"/>
        <v>December</v>
      </c>
    </row>
    <row r="4014" spans="1:22" ht="75" x14ac:dyDescent="0.2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8000</v>
      </c>
      <c r="O4014">
        <f t="shared" si="372"/>
        <v>0</v>
      </c>
      <c r="P4014">
        <f t="shared" si="373"/>
        <v>0</v>
      </c>
      <c r="Q4014" t="s">
        <v>8317</v>
      </c>
      <c r="R4014" t="s">
        <v>8318</v>
      </c>
      <c r="S4014" s="11">
        <f t="shared" si="374"/>
        <v>42096.544548611113</v>
      </c>
      <c r="T4014" s="11">
        <f t="shared" si="375"/>
        <v>42126.544548611113</v>
      </c>
      <c r="U4014" t="str">
        <f t="shared" si="376"/>
        <v>2015</v>
      </c>
      <c r="V4014" t="str">
        <f t="shared" si="377"/>
        <v>April</v>
      </c>
    </row>
    <row r="4015" spans="1:22" ht="75" x14ac:dyDescent="0.2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8000</v>
      </c>
      <c r="O4015">
        <f t="shared" si="372"/>
        <v>1.3</v>
      </c>
      <c r="P4015">
        <f t="shared" si="373"/>
        <v>13</v>
      </c>
      <c r="Q4015" t="s">
        <v>8317</v>
      </c>
      <c r="R4015" t="s">
        <v>8318</v>
      </c>
      <c r="S4015" s="11">
        <f t="shared" si="374"/>
        <v>42021.301192129627</v>
      </c>
      <c r="T4015" s="11">
        <f t="shared" si="375"/>
        <v>42051.301192129627</v>
      </c>
      <c r="U4015" t="str">
        <f t="shared" si="376"/>
        <v>2015</v>
      </c>
      <c r="V4015" t="str">
        <f t="shared" si="377"/>
        <v>January</v>
      </c>
    </row>
    <row r="4016" spans="1:22" ht="75" x14ac:dyDescent="0.2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8000</v>
      </c>
      <c r="O4016">
        <f t="shared" si="372"/>
        <v>0</v>
      </c>
      <c r="P4016">
        <f t="shared" si="373"/>
        <v>0</v>
      </c>
      <c r="Q4016" t="s">
        <v>8317</v>
      </c>
      <c r="R4016" t="s">
        <v>8318</v>
      </c>
      <c r="S4016" s="11">
        <f t="shared" si="374"/>
        <v>42419.246168981481</v>
      </c>
      <c r="T4016" s="11">
        <f t="shared" si="375"/>
        <v>42434.246168981481</v>
      </c>
      <c r="U4016" t="str">
        <f t="shared" si="376"/>
        <v>2016</v>
      </c>
      <c r="V4016" t="str">
        <f t="shared" si="377"/>
        <v>February</v>
      </c>
    </row>
    <row r="4017" spans="1:22" ht="75" x14ac:dyDescent="0.2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8000</v>
      </c>
      <c r="O4017">
        <f t="shared" si="372"/>
        <v>0.01</v>
      </c>
      <c r="P4017">
        <f t="shared" si="373"/>
        <v>1</v>
      </c>
      <c r="Q4017" t="s">
        <v>8317</v>
      </c>
      <c r="R4017" t="s">
        <v>8318</v>
      </c>
      <c r="S4017" s="11">
        <f t="shared" si="374"/>
        <v>42174.780821759254</v>
      </c>
      <c r="T4017" s="11">
        <f t="shared" si="375"/>
        <v>42204.780821759254</v>
      </c>
      <c r="U4017" t="str">
        <f t="shared" si="376"/>
        <v>2015</v>
      </c>
      <c r="V4017" t="str">
        <f t="shared" si="377"/>
        <v>June</v>
      </c>
    </row>
    <row r="4018" spans="1:22" ht="75" x14ac:dyDescent="0.2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8000</v>
      </c>
      <c r="O4018">
        <f t="shared" si="372"/>
        <v>14</v>
      </c>
      <c r="P4018">
        <f t="shared" si="373"/>
        <v>10</v>
      </c>
      <c r="Q4018" t="s">
        <v>8317</v>
      </c>
      <c r="R4018" t="s">
        <v>8318</v>
      </c>
      <c r="S4018" s="11">
        <f t="shared" si="374"/>
        <v>41869.872685185182</v>
      </c>
      <c r="T4018" s="11">
        <f t="shared" si="375"/>
        <v>41899.872685185182</v>
      </c>
      <c r="U4018" t="str">
        <f t="shared" si="376"/>
        <v>2014</v>
      </c>
      <c r="V4018" t="str">
        <f t="shared" si="377"/>
        <v>August</v>
      </c>
    </row>
    <row r="4019" spans="1:22" ht="75" x14ac:dyDescent="0.2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8000</v>
      </c>
      <c r="O4019">
        <f t="shared" si="372"/>
        <v>1.05</v>
      </c>
      <c r="P4019">
        <f t="shared" si="373"/>
        <v>52.5</v>
      </c>
      <c r="Q4019" t="s">
        <v>8317</v>
      </c>
      <c r="R4019" t="s">
        <v>8318</v>
      </c>
      <c r="S4019" s="11">
        <f t="shared" si="374"/>
        <v>41856.672152777777</v>
      </c>
      <c r="T4019" s="11">
        <f t="shared" si="375"/>
        <v>41886.672152777777</v>
      </c>
      <c r="U4019" t="str">
        <f t="shared" si="376"/>
        <v>2014</v>
      </c>
      <c r="V4019" t="str">
        <f t="shared" si="377"/>
        <v>August</v>
      </c>
    </row>
    <row r="4020" spans="1:22" ht="45" x14ac:dyDescent="0.2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8000</v>
      </c>
      <c r="O4020">
        <f t="shared" si="372"/>
        <v>8.67</v>
      </c>
      <c r="P4020">
        <f t="shared" si="373"/>
        <v>32.5</v>
      </c>
      <c r="Q4020" t="s">
        <v>8317</v>
      </c>
      <c r="R4020" t="s">
        <v>8318</v>
      </c>
      <c r="S4020" s="11">
        <f t="shared" si="374"/>
        <v>42620.91097222222</v>
      </c>
      <c r="T4020" s="11">
        <f t="shared" si="375"/>
        <v>42650.91097222222</v>
      </c>
      <c r="U4020" t="str">
        <f t="shared" si="376"/>
        <v>2016</v>
      </c>
      <c r="V4020" t="str">
        <f t="shared" si="377"/>
        <v>September</v>
      </c>
    </row>
    <row r="4021" spans="1:22" ht="75" x14ac:dyDescent="0.2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8000</v>
      </c>
      <c r="O4021">
        <f t="shared" si="372"/>
        <v>0.83</v>
      </c>
      <c r="P4021">
        <f t="shared" si="373"/>
        <v>7.25</v>
      </c>
      <c r="Q4021" t="s">
        <v>8317</v>
      </c>
      <c r="R4021" t="s">
        <v>8318</v>
      </c>
      <c r="S4021" s="11">
        <f t="shared" si="374"/>
        <v>42417.675879629634</v>
      </c>
      <c r="T4021" s="11">
        <f t="shared" si="375"/>
        <v>42475.686111111107</v>
      </c>
      <c r="U4021" t="str">
        <f t="shared" si="376"/>
        <v>2016</v>
      </c>
      <c r="V4021" t="str">
        <f t="shared" si="377"/>
        <v>February</v>
      </c>
    </row>
    <row r="4022" spans="1:22" ht="60" x14ac:dyDescent="0.2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8000</v>
      </c>
      <c r="O4022">
        <f t="shared" si="372"/>
        <v>16.670000000000002</v>
      </c>
      <c r="P4022">
        <f t="shared" si="373"/>
        <v>33.33</v>
      </c>
      <c r="Q4022" t="s">
        <v>8317</v>
      </c>
      <c r="R4022" t="s">
        <v>8318</v>
      </c>
      <c r="S4022" s="11">
        <f t="shared" si="374"/>
        <v>42057.190960648149</v>
      </c>
      <c r="T4022" s="11">
        <f t="shared" si="375"/>
        <v>42087.149293981478</v>
      </c>
      <c r="U4022" t="str">
        <f t="shared" si="376"/>
        <v>2015</v>
      </c>
      <c r="V4022" t="str">
        <f t="shared" si="377"/>
        <v>February</v>
      </c>
    </row>
    <row r="4023" spans="1:22" ht="60" x14ac:dyDescent="0.2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8000</v>
      </c>
      <c r="O4023">
        <f t="shared" si="372"/>
        <v>0.83</v>
      </c>
      <c r="P4023">
        <f t="shared" si="373"/>
        <v>62.5</v>
      </c>
      <c r="Q4023" t="s">
        <v>8317</v>
      </c>
      <c r="R4023" t="s">
        <v>8318</v>
      </c>
      <c r="S4023" s="11">
        <f t="shared" si="374"/>
        <v>41878.911550925928</v>
      </c>
      <c r="T4023" s="11">
        <f t="shared" si="375"/>
        <v>41938.911550925928</v>
      </c>
      <c r="U4023" t="str">
        <f t="shared" si="376"/>
        <v>2014</v>
      </c>
      <c r="V4023" t="str">
        <f t="shared" si="377"/>
        <v>August</v>
      </c>
    </row>
    <row r="4024" spans="1:22" ht="60" x14ac:dyDescent="0.2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8000</v>
      </c>
      <c r="O4024">
        <f t="shared" si="372"/>
        <v>69.56</v>
      </c>
      <c r="P4024">
        <f t="shared" si="373"/>
        <v>63.56</v>
      </c>
      <c r="Q4024" t="s">
        <v>8317</v>
      </c>
      <c r="R4024" t="s">
        <v>8318</v>
      </c>
      <c r="S4024" s="11">
        <f t="shared" si="374"/>
        <v>41990.584108796291</v>
      </c>
      <c r="T4024" s="11">
        <f t="shared" si="375"/>
        <v>42036.120833333334</v>
      </c>
      <c r="U4024" t="str">
        <f t="shared" si="376"/>
        <v>2014</v>
      </c>
      <c r="V4024" t="str">
        <f t="shared" si="377"/>
        <v>December</v>
      </c>
    </row>
    <row r="4025" spans="1:22" ht="60" x14ac:dyDescent="0.2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8000</v>
      </c>
      <c r="O4025">
        <f t="shared" si="372"/>
        <v>0</v>
      </c>
      <c r="P4025">
        <f t="shared" si="373"/>
        <v>0</v>
      </c>
      <c r="Q4025" t="s">
        <v>8317</v>
      </c>
      <c r="R4025" t="s">
        <v>8318</v>
      </c>
      <c r="S4025" s="11">
        <f t="shared" si="374"/>
        <v>42408.999571759254</v>
      </c>
      <c r="T4025" s="11">
        <f t="shared" si="375"/>
        <v>42453.957905092597</v>
      </c>
      <c r="U4025" t="str">
        <f t="shared" si="376"/>
        <v>2016</v>
      </c>
      <c r="V4025" t="str">
        <f t="shared" si="377"/>
        <v>February</v>
      </c>
    </row>
    <row r="4026" spans="1:22" ht="75" x14ac:dyDescent="0.2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8000</v>
      </c>
      <c r="O4026">
        <f t="shared" si="372"/>
        <v>1.25</v>
      </c>
      <c r="P4026">
        <f t="shared" si="373"/>
        <v>10</v>
      </c>
      <c r="Q4026" t="s">
        <v>8317</v>
      </c>
      <c r="R4026" t="s">
        <v>8318</v>
      </c>
      <c r="S4026" s="11">
        <f t="shared" si="374"/>
        <v>42217.670104166667</v>
      </c>
      <c r="T4026" s="11">
        <f t="shared" si="375"/>
        <v>42247.670104166667</v>
      </c>
      <c r="U4026" t="str">
        <f t="shared" si="376"/>
        <v>2015</v>
      </c>
      <c r="V4026" t="str">
        <f t="shared" si="377"/>
        <v>August</v>
      </c>
    </row>
    <row r="4027" spans="1:22" ht="75" x14ac:dyDescent="0.2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8000</v>
      </c>
      <c r="O4027">
        <f t="shared" si="372"/>
        <v>5</v>
      </c>
      <c r="P4027">
        <f t="shared" si="373"/>
        <v>62.5</v>
      </c>
      <c r="Q4027" t="s">
        <v>8317</v>
      </c>
      <c r="R4027" t="s">
        <v>8318</v>
      </c>
      <c r="S4027" s="11">
        <f t="shared" si="374"/>
        <v>42151.237685185188</v>
      </c>
      <c r="T4027" s="11">
        <f t="shared" si="375"/>
        <v>42211.237685185188</v>
      </c>
      <c r="U4027" t="str">
        <f t="shared" si="376"/>
        <v>2015</v>
      </c>
      <c r="V4027" t="str">
        <f t="shared" si="377"/>
        <v>May</v>
      </c>
    </row>
    <row r="4028" spans="1:22" ht="60" x14ac:dyDescent="0.2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8000</v>
      </c>
      <c r="O4028">
        <f t="shared" si="372"/>
        <v>0</v>
      </c>
      <c r="P4028">
        <f t="shared" si="373"/>
        <v>0</v>
      </c>
      <c r="Q4028" t="s">
        <v>8317</v>
      </c>
      <c r="R4028" t="s">
        <v>8318</v>
      </c>
      <c r="S4028" s="11">
        <f t="shared" si="374"/>
        <v>42282.655543981484</v>
      </c>
      <c r="T4028" s="11">
        <f t="shared" si="375"/>
        <v>42342.697210648148</v>
      </c>
      <c r="U4028" t="str">
        <f t="shared" si="376"/>
        <v>2015</v>
      </c>
      <c r="V4028" t="str">
        <f t="shared" si="377"/>
        <v>October</v>
      </c>
    </row>
    <row r="4029" spans="1:22" ht="75" x14ac:dyDescent="0.2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8000</v>
      </c>
      <c r="O4029">
        <f t="shared" si="372"/>
        <v>7.17</v>
      </c>
      <c r="P4029">
        <f t="shared" si="373"/>
        <v>30.71</v>
      </c>
      <c r="Q4029" t="s">
        <v>8317</v>
      </c>
      <c r="R4029" t="s">
        <v>8318</v>
      </c>
      <c r="S4029" s="11">
        <f t="shared" si="374"/>
        <v>42768.97084490741</v>
      </c>
      <c r="T4029" s="11">
        <f t="shared" si="375"/>
        <v>42789.041666666672</v>
      </c>
      <c r="U4029" t="str">
        <f t="shared" si="376"/>
        <v>2017</v>
      </c>
      <c r="V4029" t="str">
        <f t="shared" si="377"/>
        <v>February</v>
      </c>
    </row>
    <row r="4030" spans="1:22" ht="75" x14ac:dyDescent="0.2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8000</v>
      </c>
      <c r="O4030">
        <f t="shared" si="372"/>
        <v>28.05</v>
      </c>
      <c r="P4030">
        <f t="shared" si="373"/>
        <v>51</v>
      </c>
      <c r="Q4030" t="s">
        <v>8317</v>
      </c>
      <c r="R4030" t="s">
        <v>8318</v>
      </c>
      <c r="S4030" s="11">
        <f t="shared" si="374"/>
        <v>41765.938657407409</v>
      </c>
      <c r="T4030" s="11">
        <f t="shared" si="375"/>
        <v>41795.938657407409</v>
      </c>
      <c r="U4030" t="str">
        <f t="shared" si="376"/>
        <v>2014</v>
      </c>
      <c r="V4030" t="str">
        <f t="shared" si="377"/>
        <v>May</v>
      </c>
    </row>
    <row r="4031" spans="1:22" ht="60" x14ac:dyDescent="0.2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8000</v>
      </c>
      <c r="O4031">
        <f t="shared" si="372"/>
        <v>0</v>
      </c>
      <c r="P4031">
        <f t="shared" si="373"/>
        <v>0</v>
      </c>
      <c r="Q4031" t="s">
        <v>8317</v>
      </c>
      <c r="R4031" t="s">
        <v>8318</v>
      </c>
      <c r="S4031" s="11">
        <f t="shared" si="374"/>
        <v>42322.025115740747</v>
      </c>
      <c r="T4031" s="11">
        <f t="shared" si="375"/>
        <v>42352.025115740747</v>
      </c>
      <c r="U4031" t="str">
        <f t="shared" si="376"/>
        <v>2015</v>
      </c>
      <c r="V4031" t="str">
        <f t="shared" si="377"/>
        <v>November</v>
      </c>
    </row>
    <row r="4032" spans="1:22" ht="75" x14ac:dyDescent="0.2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8000</v>
      </c>
      <c r="O4032">
        <f t="shared" si="372"/>
        <v>16</v>
      </c>
      <c r="P4032">
        <f t="shared" si="373"/>
        <v>66.67</v>
      </c>
      <c r="Q4032" t="s">
        <v>8317</v>
      </c>
      <c r="R4032" t="s">
        <v>8318</v>
      </c>
      <c r="S4032" s="11">
        <f t="shared" si="374"/>
        <v>42374.655081018514</v>
      </c>
      <c r="T4032" s="11">
        <f t="shared" si="375"/>
        <v>42403.784027777772</v>
      </c>
      <c r="U4032" t="str">
        <f t="shared" si="376"/>
        <v>2016</v>
      </c>
      <c r="V4032" t="str">
        <f t="shared" si="377"/>
        <v>January</v>
      </c>
    </row>
    <row r="4033" spans="1:22" ht="90" x14ac:dyDescent="0.2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8000</v>
      </c>
      <c r="O4033">
        <f t="shared" si="372"/>
        <v>0</v>
      </c>
      <c r="P4033">
        <f t="shared" si="373"/>
        <v>0</v>
      </c>
      <c r="Q4033" t="s">
        <v>8317</v>
      </c>
      <c r="R4033" t="s">
        <v>8318</v>
      </c>
      <c r="S4033" s="11">
        <f t="shared" si="374"/>
        <v>41941.585231481484</v>
      </c>
      <c r="T4033" s="11">
        <f t="shared" si="375"/>
        <v>41991.626898148148</v>
      </c>
      <c r="U4033" t="str">
        <f t="shared" si="376"/>
        <v>2014</v>
      </c>
      <c r="V4033" t="str">
        <f t="shared" si="377"/>
        <v>October</v>
      </c>
    </row>
    <row r="4034" spans="1:22" ht="75" x14ac:dyDescent="0.2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8000</v>
      </c>
      <c r="O4034">
        <f t="shared" si="372"/>
        <v>6.83</v>
      </c>
      <c r="P4034">
        <f t="shared" si="373"/>
        <v>59</v>
      </c>
      <c r="Q4034" t="s">
        <v>8317</v>
      </c>
      <c r="R4034" t="s">
        <v>8318</v>
      </c>
      <c r="S4034" s="11">
        <f t="shared" si="374"/>
        <v>42293.809212962966</v>
      </c>
      <c r="T4034" s="11">
        <f t="shared" si="375"/>
        <v>42353.85087962963</v>
      </c>
      <c r="U4034" t="str">
        <f t="shared" si="376"/>
        <v>2015</v>
      </c>
      <c r="V4034" t="str">
        <f t="shared" si="377"/>
        <v>October</v>
      </c>
    </row>
    <row r="4035" spans="1:22" ht="75" x14ac:dyDescent="0.2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8000</v>
      </c>
      <c r="O4035">
        <f t="shared" ref="O4035:O4098" si="378">ROUND((E4035/D4035)*100,2)</f>
        <v>25.7</v>
      </c>
      <c r="P4035">
        <f t="shared" ref="P4035:P4098" si="379">IF(L4035&gt;0,ROUND(E4035/L4035,2),0)</f>
        <v>65.34</v>
      </c>
      <c r="Q4035" t="s">
        <v>8317</v>
      </c>
      <c r="R4035" t="s">
        <v>8318</v>
      </c>
      <c r="S4035" s="11">
        <f t="shared" ref="S4035:S4098" si="380">(((J4035/60)/60)/24)+DATE(1970,1,1)</f>
        <v>42614.268796296295</v>
      </c>
      <c r="T4035" s="11">
        <f t="shared" ref="T4035:T4098" si="381">(((I4035/60)/60)/24)+DATE(1970,1,1)</f>
        <v>42645.375</v>
      </c>
      <c r="U4035" t="str">
        <f t="shared" ref="U4035:U4098" si="382">TEXT(S4035,"yyyy")</f>
        <v>2016</v>
      </c>
      <c r="V4035" t="str">
        <f t="shared" ref="V4035:V4098" si="383">TEXT(S4035,"mmmm")</f>
        <v>September</v>
      </c>
    </row>
    <row r="4036" spans="1:22" ht="75" x14ac:dyDescent="0.2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8000</v>
      </c>
      <c r="O4036">
        <f t="shared" si="378"/>
        <v>1.48</v>
      </c>
      <c r="P4036">
        <f t="shared" si="379"/>
        <v>100</v>
      </c>
      <c r="Q4036" t="s">
        <v>8317</v>
      </c>
      <c r="R4036" t="s">
        <v>8318</v>
      </c>
      <c r="S4036" s="11">
        <f t="shared" si="380"/>
        <v>42067.947337962964</v>
      </c>
      <c r="T4036" s="11">
        <f t="shared" si="381"/>
        <v>42097.905671296292</v>
      </c>
      <c r="U4036" t="str">
        <f t="shared" si="382"/>
        <v>2015</v>
      </c>
      <c r="V4036" t="str">
        <f t="shared" si="383"/>
        <v>March</v>
      </c>
    </row>
    <row r="4037" spans="1:22" ht="45" x14ac:dyDescent="0.2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8000</v>
      </c>
      <c r="O4037">
        <f t="shared" si="378"/>
        <v>36.85</v>
      </c>
      <c r="P4037">
        <f t="shared" si="379"/>
        <v>147.4</v>
      </c>
      <c r="Q4037" t="s">
        <v>8317</v>
      </c>
      <c r="R4037" t="s">
        <v>8318</v>
      </c>
      <c r="S4037" s="11">
        <f t="shared" si="380"/>
        <v>41903.882951388885</v>
      </c>
      <c r="T4037" s="11">
        <f t="shared" si="381"/>
        <v>41933.882951388885</v>
      </c>
      <c r="U4037" t="str">
        <f t="shared" si="382"/>
        <v>2014</v>
      </c>
      <c r="V4037" t="str">
        <f t="shared" si="383"/>
        <v>September</v>
      </c>
    </row>
    <row r="4038" spans="1:22" ht="75" x14ac:dyDescent="0.2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8000</v>
      </c>
      <c r="O4038">
        <f t="shared" si="378"/>
        <v>47.05</v>
      </c>
      <c r="P4038">
        <f t="shared" si="379"/>
        <v>166.06</v>
      </c>
      <c r="Q4038" t="s">
        <v>8317</v>
      </c>
      <c r="R4038" t="s">
        <v>8318</v>
      </c>
      <c r="S4038" s="11">
        <f t="shared" si="380"/>
        <v>41804.937083333331</v>
      </c>
      <c r="T4038" s="11">
        <f t="shared" si="381"/>
        <v>41821.9375</v>
      </c>
      <c r="U4038" t="str">
        <f t="shared" si="382"/>
        <v>2014</v>
      </c>
      <c r="V4038" t="str">
        <f t="shared" si="383"/>
        <v>June</v>
      </c>
    </row>
    <row r="4039" spans="1:22" ht="75" x14ac:dyDescent="0.2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8000</v>
      </c>
      <c r="O4039">
        <f t="shared" si="378"/>
        <v>11.43</v>
      </c>
      <c r="P4039">
        <f t="shared" si="379"/>
        <v>40</v>
      </c>
      <c r="Q4039" t="s">
        <v>8317</v>
      </c>
      <c r="R4039" t="s">
        <v>8318</v>
      </c>
      <c r="S4039" s="11">
        <f t="shared" si="380"/>
        <v>42497.070775462969</v>
      </c>
      <c r="T4039" s="11">
        <f t="shared" si="381"/>
        <v>42514.600694444445</v>
      </c>
      <c r="U4039" t="str">
        <f t="shared" si="382"/>
        <v>2016</v>
      </c>
      <c r="V4039" t="str">
        <f t="shared" si="383"/>
        <v>May</v>
      </c>
    </row>
    <row r="4040" spans="1:22" ht="75" x14ac:dyDescent="0.2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8000</v>
      </c>
      <c r="O4040">
        <f t="shared" si="378"/>
        <v>12.04</v>
      </c>
      <c r="P4040">
        <f t="shared" si="379"/>
        <v>75.25</v>
      </c>
      <c r="Q4040" t="s">
        <v>8317</v>
      </c>
      <c r="R4040" t="s">
        <v>8318</v>
      </c>
      <c r="S4040" s="11">
        <f t="shared" si="380"/>
        <v>41869.798726851855</v>
      </c>
      <c r="T4040" s="11">
        <f t="shared" si="381"/>
        <v>41929.798726851855</v>
      </c>
      <c r="U4040" t="str">
        <f t="shared" si="382"/>
        <v>2014</v>
      </c>
      <c r="V4040" t="str">
        <f t="shared" si="383"/>
        <v>August</v>
      </c>
    </row>
    <row r="4041" spans="1:22" ht="60" x14ac:dyDescent="0.2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8000</v>
      </c>
      <c r="O4041">
        <f t="shared" si="378"/>
        <v>60</v>
      </c>
      <c r="P4041">
        <f t="shared" si="379"/>
        <v>60</v>
      </c>
      <c r="Q4041" t="s">
        <v>8317</v>
      </c>
      <c r="R4041" t="s">
        <v>8318</v>
      </c>
      <c r="S4041" s="11">
        <f t="shared" si="380"/>
        <v>42305.670914351853</v>
      </c>
      <c r="T4041" s="11">
        <f t="shared" si="381"/>
        <v>42339.249305555553</v>
      </c>
      <c r="U4041" t="str">
        <f t="shared" si="382"/>
        <v>2015</v>
      </c>
      <c r="V4041" t="str">
        <f t="shared" si="383"/>
        <v>October</v>
      </c>
    </row>
    <row r="4042" spans="1:22" ht="75" x14ac:dyDescent="0.2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8000</v>
      </c>
      <c r="O4042">
        <f t="shared" si="378"/>
        <v>31.25</v>
      </c>
      <c r="P4042">
        <f t="shared" si="379"/>
        <v>1250</v>
      </c>
      <c r="Q4042" t="s">
        <v>8317</v>
      </c>
      <c r="R4042" t="s">
        <v>8318</v>
      </c>
      <c r="S4042" s="11">
        <f t="shared" si="380"/>
        <v>42144.231527777782</v>
      </c>
      <c r="T4042" s="11">
        <f t="shared" si="381"/>
        <v>42203.125</v>
      </c>
      <c r="U4042" t="str">
        <f t="shared" si="382"/>
        <v>2015</v>
      </c>
      <c r="V4042" t="str">
        <f t="shared" si="383"/>
        <v>May</v>
      </c>
    </row>
    <row r="4043" spans="1:22" ht="45" x14ac:dyDescent="0.2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8000</v>
      </c>
      <c r="O4043">
        <f t="shared" si="378"/>
        <v>0.42</v>
      </c>
      <c r="P4043">
        <f t="shared" si="379"/>
        <v>10.5</v>
      </c>
      <c r="Q4043" t="s">
        <v>8317</v>
      </c>
      <c r="R4043" t="s">
        <v>8318</v>
      </c>
      <c r="S4043" s="11">
        <f t="shared" si="380"/>
        <v>42559.474004629628</v>
      </c>
      <c r="T4043" s="11">
        <f t="shared" si="381"/>
        <v>42619.474004629628</v>
      </c>
      <c r="U4043" t="str">
        <f t="shared" si="382"/>
        <v>2016</v>
      </c>
      <c r="V4043" t="str">
        <f t="shared" si="383"/>
        <v>July</v>
      </c>
    </row>
    <row r="4044" spans="1:22" ht="60" x14ac:dyDescent="0.2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8000</v>
      </c>
      <c r="O4044">
        <f t="shared" si="378"/>
        <v>0.21</v>
      </c>
      <c r="P4044">
        <f t="shared" si="379"/>
        <v>7</v>
      </c>
      <c r="Q4044" t="s">
        <v>8317</v>
      </c>
      <c r="R4044" t="s">
        <v>8318</v>
      </c>
      <c r="S4044" s="11">
        <f t="shared" si="380"/>
        <v>41995.084074074075</v>
      </c>
      <c r="T4044" s="11">
        <f t="shared" si="381"/>
        <v>42024.802777777775</v>
      </c>
      <c r="U4044" t="str">
        <f t="shared" si="382"/>
        <v>2014</v>
      </c>
      <c r="V4044" t="str">
        <f t="shared" si="383"/>
        <v>December</v>
      </c>
    </row>
    <row r="4045" spans="1:22" ht="60" x14ac:dyDescent="0.2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8000</v>
      </c>
      <c r="O4045">
        <f t="shared" si="378"/>
        <v>0</v>
      </c>
      <c r="P4045">
        <f t="shared" si="379"/>
        <v>0</v>
      </c>
      <c r="Q4045" t="s">
        <v>8317</v>
      </c>
      <c r="R4045" t="s">
        <v>8318</v>
      </c>
      <c r="S4045" s="11">
        <f t="shared" si="380"/>
        <v>41948.957465277781</v>
      </c>
      <c r="T4045" s="11">
        <f t="shared" si="381"/>
        <v>41963.957465277781</v>
      </c>
      <c r="U4045" t="str">
        <f t="shared" si="382"/>
        <v>2014</v>
      </c>
      <c r="V4045" t="str">
        <f t="shared" si="383"/>
        <v>November</v>
      </c>
    </row>
    <row r="4046" spans="1:22" ht="75" x14ac:dyDescent="0.2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8000</v>
      </c>
      <c r="O4046">
        <f t="shared" si="378"/>
        <v>37.5</v>
      </c>
      <c r="P4046">
        <f t="shared" si="379"/>
        <v>56.25</v>
      </c>
      <c r="Q4046" t="s">
        <v>8317</v>
      </c>
      <c r="R4046" t="s">
        <v>8318</v>
      </c>
      <c r="S4046" s="11">
        <f t="shared" si="380"/>
        <v>42074.219699074078</v>
      </c>
      <c r="T4046" s="11">
        <f t="shared" si="381"/>
        <v>42104.208333333328</v>
      </c>
      <c r="U4046" t="str">
        <f t="shared" si="382"/>
        <v>2015</v>
      </c>
      <c r="V4046" t="str">
        <f t="shared" si="383"/>
        <v>March</v>
      </c>
    </row>
    <row r="4047" spans="1:22" ht="75" x14ac:dyDescent="0.2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8000</v>
      </c>
      <c r="O4047">
        <f t="shared" si="378"/>
        <v>0.02</v>
      </c>
      <c r="P4047">
        <f t="shared" si="379"/>
        <v>1</v>
      </c>
      <c r="Q4047" t="s">
        <v>8317</v>
      </c>
      <c r="R4047" t="s">
        <v>8318</v>
      </c>
      <c r="S4047" s="11">
        <f t="shared" si="380"/>
        <v>41842.201261574075</v>
      </c>
      <c r="T4047" s="11">
        <f t="shared" si="381"/>
        <v>41872.201261574075</v>
      </c>
      <c r="U4047" t="str">
        <f t="shared" si="382"/>
        <v>2014</v>
      </c>
      <c r="V4047" t="str">
        <f t="shared" si="383"/>
        <v>July</v>
      </c>
    </row>
    <row r="4048" spans="1:22" ht="75" x14ac:dyDescent="0.2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8000</v>
      </c>
      <c r="O4048">
        <f t="shared" si="378"/>
        <v>8.2100000000000009</v>
      </c>
      <c r="P4048">
        <f t="shared" si="379"/>
        <v>38.33</v>
      </c>
      <c r="Q4048" t="s">
        <v>8317</v>
      </c>
      <c r="R4048" t="s">
        <v>8318</v>
      </c>
      <c r="S4048" s="11">
        <f t="shared" si="380"/>
        <v>41904.650578703702</v>
      </c>
      <c r="T4048" s="11">
        <f t="shared" si="381"/>
        <v>41934.650578703702</v>
      </c>
      <c r="U4048" t="str">
        <f t="shared" si="382"/>
        <v>2014</v>
      </c>
      <c r="V4048" t="str">
        <f t="shared" si="383"/>
        <v>September</v>
      </c>
    </row>
    <row r="4049" spans="1:22" ht="75" x14ac:dyDescent="0.2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8000</v>
      </c>
      <c r="O4049">
        <f t="shared" si="378"/>
        <v>2.2000000000000002</v>
      </c>
      <c r="P4049">
        <f t="shared" si="379"/>
        <v>27.5</v>
      </c>
      <c r="Q4049" t="s">
        <v>8317</v>
      </c>
      <c r="R4049" t="s">
        <v>8318</v>
      </c>
      <c r="S4049" s="11">
        <f t="shared" si="380"/>
        <v>41991.022488425922</v>
      </c>
      <c r="T4049" s="11">
        <f t="shared" si="381"/>
        <v>42015.041666666672</v>
      </c>
      <c r="U4049" t="str">
        <f t="shared" si="382"/>
        <v>2014</v>
      </c>
      <c r="V4049" t="str">
        <f t="shared" si="383"/>
        <v>December</v>
      </c>
    </row>
    <row r="4050" spans="1:22" ht="75" x14ac:dyDescent="0.2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8000</v>
      </c>
      <c r="O4050">
        <f t="shared" si="378"/>
        <v>17.649999999999999</v>
      </c>
      <c r="P4050">
        <f t="shared" si="379"/>
        <v>32.979999999999997</v>
      </c>
      <c r="Q4050" t="s">
        <v>8317</v>
      </c>
      <c r="R4050" t="s">
        <v>8318</v>
      </c>
      <c r="S4050" s="11">
        <f t="shared" si="380"/>
        <v>42436.509108796294</v>
      </c>
      <c r="T4050" s="11">
        <f t="shared" si="381"/>
        <v>42471.467442129629</v>
      </c>
      <c r="U4050" t="str">
        <f t="shared" si="382"/>
        <v>2016</v>
      </c>
      <c r="V4050" t="str">
        <f t="shared" si="383"/>
        <v>March</v>
      </c>
    </row>
    <row r="4051" spans="1:22" ht="75" x14ac:dyDescent="0.2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8000</v>
      </c>
      <c r="O4051">
        <f t="shared" si="378"/>
        <v>0.08</v>
      </c>
      <c r="P4051">
        <f t="shared" si="379"/>
        <v>16</v>
      </c>
      <c r="Q4051" t="s">
        <v>8317</v>
      </c>
      <c r="R4051" t="s">
        <v>8318</v>
      </c>
      <c r="S4051" s="11">
        <f t="shared" si="380"/>
        <v>42169.958506944444</v>
      </c>
      <c r="T4051" s="11">
        <f t="shared" si="381"/>
        <v>42199.958506944444</v>
      </c>
      <c r="U4051" t="str">
        <f t="shared" si="382"/>
        <v>2015</v>
      </c>
      <c r="V4051" t="str">
        <f t="shared" si="383"/>
        <v>June</v>
      </c>
    </row>
    <row r="4052" spans="1:22" ht="75" x14ac:dyDescent="0.2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8000</v>
      </c>
      <c r="O4052">
        <f t="shared" si="378"/>
        <v>7.0000000000000007E-2</v>
      </c>
      <c r="P4052">
        <f t="shared" si="379"/>
        <v>1</v>
      </c>
      <c r="Q4052" t="s">
        <v>8317</v>
      </c>
      <c r="R4052" t="s">
        <v>8318</v>
      </c>
      <c r="S4052" s="11">
        <f t="shared" si="380"/>
        <v>41905.636469907404</v>
      </c>
      <c r="T4052" s="11">
        <f t="shared" si="381"/>
        <v>41935.636469907404</v>
      </c>
      <c r="U4052" t="str">
        <f t="shared" si="382"/>
        <v>2014</v>
      </c>
      <c r="V4052" t="str">
        <f t="shared" si="383"/>
        <v>September</v>
      </c>
    </row>
    <row r="4053" spans="1:22" ht="60" x14ac:dyDescent="0.2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8000</v>
      </c>
      <c r="O4053">
        <f t="shared" si="378"/>
        <v>0</v>
      </c>
      <c r="P4053">
        <f t="shared" si="379"/>
        <v>0</v>
      </c>
      <c r="Q4053" t="s">
        <v>8317</v>
      </c>
      <c r="R4053" t="s">
        <v>8318</v>
      </c>
      <c r="S4053" s="11">
        <f t="shared" si="380"/>
        <v>41761.810150462967</v>
      </c>
      <c r="T4053" s="11">
        <f t="shared" si="381"/>
        <v>41768.286805555559</v>
      </c>
      <c r="U4053" t="str">
        <f t="shared" si="382"/>
        <v>2014</v>
      </c>
      <c r="V4053" t="str">
        <f t="shared" si="383"/>
        <v>May</v>
      </c>
    </row>
    <row r="4054" spans="1:22" ht="75" x14ac:dyDescent="0.2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8000</v>
      </c>
      <c r="O4054">
        <f t="shared" si="378"/>
        <v>37.53</v>
      </c>
      <c r="P4054">
        <f t="shared" si="379"/>
        <v>86.62</v>
      </c>
      <c r="Q4054" t="s">
        <v>8317</v>
      </c>
      <c r="R4054" t="s">
        <v>8318</v>
      </c>
      <c r="S4054" s="11">
        <f t="shared" si="380"/>
        <v>41865.878657407404</v>
      </c>
      <c r="T4054" s="11">
        <f t="shared" si="381"/>
        <v>41925.878657407404</v>
      </c>
      <c r="U4054" t="str">
        <f t="shared" si="382"/>
        <v>2014</v>
      </c>
      <c r="V4054" t="str">
        <f t="shared" si="383"/>
        <v>August</v>
      </c>
    </row>
    <row r="4055" spans="1:22" ht="75" x14ac:dyDescent="0.2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8000</v>
      </c>
      <c r="O4055">
        <f t="shared" si="378"/>
        <v>22</v>
      </c>
      <c r="P4055">
        <f t="shared" si="379"/>
        <v>55</v>
      </c>
      <c r="Q4055" t="s">
        <v>8317</v>
      </c>
      <c r="R4055" t="s">
        <v>8318</v>
      </c>
      <c r="S4055" s="11">
        <f t="shared" si="380"/>
        <v>41928.690138888887</v>
      </c>
      <c r="T4055" s="11">
        <f t="shared" si="381"/>
        <v>41958.833333333328</v>
      </c>
      <c r="U4055" t="str">
        <f t="shared" si="382"/>
        <v>2014</v>
      </c>
      <c r="V4055" t="str">
        <f t="shared" si="383"/>
        <v>October</v>
      </c>
    </row>
    <row r="4056" spans="1:22" ht="75" x14ac:dyDescent="0.2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8000</v>
      </c>
      <c r="O4056">
        <f t="shared" si="378"/>
        <v>0</v>
      </c>
      <c r="P4056">
        <f t="shared" si="379"/>
        <v>0</v>
      </c>
      <c r="Q4056" t="s">
        <v>8317</v>
      </c>
      <c r="R4056" t="s">
        <v>8318</v>
      </c>
      <c r="S4056" s="11">
        <f t="shared" si="380"/>
        <v>42613.841261574074</v>
      </c>
      <c r="T4056" s="11">
        <f t="shared" si="381"/>
        <v>42644.166666666672</v>
      </c>
      <c r="U4056" t="str">
        <f t="shared" si="382"/>
        <v>2016</v>
      </c>
      <c r="V4056" t="str">
        <f t="shared" si="383"/>
        <v>August</v>
      </c>
    </row>
    <row r="4057" spans="1:22" ht="75" x14ac:dyDescent="0.2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8000</v>
      </c>
      <c r="O4057">
        <f t="shared" si="378"/>
        <v>17.62</v>
      </c>
      <c r="P4057">
        <f t="shared" si="379"/>
        <v>41.95</v>
      </c>
      <c r="Q4057" t="s">
        <v>8317</v>
      </c>
      <c r="R4057" t="s">
        <v>8318</v>
      </c>
      <c r="S4057" s="11">
        <f t="shared" si="380"/>
        <v>41779.648506944446</v>
      </c>
      <c r="T4057" s="11">
        <f t="shared" si="381"/>
        <v>41809.648506944446</v>
      </c>
      <c r="U4057" t="str">
        <f t="shared" si="382"/>
        <v>2014</v>
      </c>
      <c r="V4057" t="str">
        <f t="shared" si="383"/>
        <v>May</v>
      </c>
    </row>
    <row r="4058" spans="1:22" ht="75" x14ac:dyDescent="0.2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8000</v>
      </c>
      <c r="O4058">
        <f t="shared" si="378"/>
        <v>53</v>
      </c>
      <c r="P4058">
        <f t="shared" si="379"/>
        <v>88.33</v>
      </c>
      <c r="Q4058" t="s">
        <v>8317</v>
      </c>
      <c r="R4058" t="s">
        <v>8318</v>
      </c>
      <c r="S4058" s="11">
        <f t="shared" si="380"/>
        <v>42534.933321759265</v>
      </c>
      <c r="T4058" s="11">
        <f t="shared" si="381"/>
        <v>42554.832638888889</v>
      </c>
      <c r="U4058" t="str">
        <f t="shared" si="382"/>
        <v>2016</v>
      </c>
      <c r="V4058" t="str">
        <f t="shared" si="383"/>
        <v>June</v>
      </c>
    </row>
    <row r="4059" spans="1:22" ht="75" x14ac:dyDescent="0.2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8000</v>
      </c>
      <c r="O4059">
        <f t="shared" si="378"/>
        <v>22.14</v>
      </c>
      <c r="P4059">
        <f t="shared" si="379"/>
        <v>129.16999999999999</v>
      </c>
      <c r="Q4059" t="s">
        <v>8317</v>
      </c>
      <c r="R4059" t="s">
        <v>8318</v>
      </c>
      <c r="S4059" s="11">
        <f t="shared" si="380"/>
        <v>42310.968518518523</v>
      </c>
      <c r="T4059" s="11">
        <f t="shared" si="381"/>
        <v>42333.958333333328</v>
      </c>
      <c r="U4059" t="str">
        <f t="shared" si="382"/>
        <v>2015</v>
      </c>
      <c r="V4059" t="str">
        <f t="shared" si="383"/>
        <v>November</v>
      </c>
    </row>
    <row r="4060" spans="1:22" ht="60" x14ac:dyDescent="0.2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8000</v>
      </c>
      <c r="O4060">
        <f t="shared" si="378"/>
        <v>2.5299999999999998</v>
      </c>
      <c r="P4060">
        <f t="shared" si="379"/>
        <v>23.75</v>
      </c>
      <c r="Q4060" t="s">
        <v>8317</v>
      </c>
      <c r="R4060" t="s">
        <v>8318</v>
      </c>
      <c r="S4060" s="11">
        <f t="shared" si="380"/>
        <v>42446.060694444444</v>
      </c>
      <c r="T4060" s="11">
        <f t="shared" si="381"/>
        <v>42461.165972222225</v>
      </c>
      <c r="U4060" t="str">
        <f t="shared" si="382"/>
        <v>2016</v>
      </c>
      <c r="V4060" t="str">
        <f t="shared" si="383"/>
        <v>March</v>
      </c>
    </row>
    <row r="4061" spans="1:22" ht="60" x14ac:dyDescent="0.2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8000</v>
      </c>
      <c r="O4061">
        <f t="shared" si="378"/>
        <v>2.5</v>
      </c>
      <c r="P4061">
        <f t="shared" si="379"/>
        <v>35.71</v>
      </c>
      <c r="Q4061" t="s">
        <v>8317</v>
      </c>
      <c r="R4061" t="s">
        <v>8318</v>
      </c>
      <c r="S4061" s="11">
        <f t="shared" si="380"/>
        <v>41866.640648148146</v>
      </c>
      <c r="T4061" s="11">
        <f t="shared" si="381"/>
        <v>41898.125</v>
      </c>
      <c r="U4061" t="str">
        <f t="shared" si="382"/>
        <v>2014</v>
      </c>
      <c r="V4061" t="str">
        <f t="shared" si="383"/>
        <v>August</v>
      </c>
    </row>
    <row r="4062" spans="1:22" ht="75" x14ac:dyDescent="0.2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8000</v>
      </c>
      <c r="O4062">
        <f t="shared" si="378"/>
        <v>2.85</v>
      </c>
      <c r="P4062">
        <f t="shared" si="379"/>
        <v>57</v>
      </c>
      <c r="Q4062" t="s">
        <v>8317</v>
      </c>
      <c r="R4062" t="s">
        <v>8318</v>
      </c>
      <c r="S4062" s="11">
        <f t="shared" si="380"/>
        <v>41779.695092592592</v>
      </c>
      <c r="T4062" s="11">
        <f t="shared" si="381"/>
        <v>41813.666666666664</v>
      </c>
      <c r="U4062" t="str">
        <f t="shared" si="382"/>
        <v>2014</v>
      </c>
      <c r="V4062" t="str">
        <f t="shared" si="383"/>
        <v>May</v>
      </c>
    </row>
    <row r="4063" spans="1:22" ht="75" x14ac:dyDescent="0.2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8000</v>
      </c>
      <c r="O4063">
        <f t="shared" si="378"/>
        <v>0</v>
      </c>
      <c r="P4063">
        <f t="shared" si="379"/>
        <v>0</v>
      </c>
      <c r="Q4063" t="s">
        <v>8317</v>
      </c>
      <c r="R4063" t="s">
        <v>8318</v>
      </c>
      <c r="S4063" s="11">
        <f t="shared" si="380"/>
        <v>42421.141469907408</v>
      </c>
      <c r="T4063" s="11">
        <f t="shared" si="381"/>
        <v>42481.099803240737</v>
      </c>
      <c r="U4063" t="str">
        <f t="shared" si="382"/>
        <v>2016</v>
      </c>
      <c r="V4063" t="str">
        <f t="shared" si="383"/>
        <v>February</v>
      </c>
    </row>
    <row r="4064" spans="1:22" ht="75" x14ac:dyDescent="0.2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8000</v>
      </c>
      <c r="O4064">
        <f t="shared" si="378"/>
        <v>2.4500000000000002</v>
      </c>
      <c r="P4064">
        <f t="shared" si="379"/>
        <v>163.33000000000001</v>
      </c>
      <c r="Q4064" t="s">
        <v>8317</v>
      </c>
      <c r="R4064" t="s">
        <v>8318</v>
      </c>
      <c r="S4064" s="11">
        <f t="shared" si="380"/>
        <v>42523.739212962959</v>
      </c>
      <c r="T4064" s="11">
        <f t="shared" si="381"/>
        <v>42553.739212962959</v>
      </c>
      <c r="U4064" t="str">
        <f t="shared" si="382"/>
        <v>2016</v>
      </c>
      <c r="V4064" t="str">
        <f t="shared" si="383"/>
        <v>June</v>
      </c>
    </row>
    <row r="4065" spans="1:22" ht="75" x14ac:dyDescent="0.2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8000</v>
      </c>
      <c r="O4065">
        <f t="shared" si="378"/>
        <v>1.42</v>
      </c>
      <c r="P4065">
        <f t="shared" si="379"/>
        <v>15</v>
      </c>
      <c r="Q4065" t="s">
        <v>8317</v>
      </c>
      <c r="R4065" t="s">
        <v>8318</v>
      </c>
      <c r="S4065" s="11">
        <f t="shared" si="380"/>
        <v>41787.681527777779</v>
      </c>
      <c r="T4065" s="11">
        <f t="shared" si="381"/>
        <v>41817.681527777779</v>
      </c>
      <c r="U4065" t="str">
        <f t="shared" si="382"/>
        <v>2014</v>
      </c>
      <c r="V4065" t="str">
        <f t="shared" si="383"/>
        <v>May</v>
      </c>
    </row>
    <row r="4066" spans="1:22" ht="75" x14ac:dyDescent="0.2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8000</v>
      </c>
      <c r="O4066">
        <f t="shared" si="378"/>
        <v>19.25</v>
      </c>
      <c r="P4066">
        <f t="shared" si="379"/>
        <v>64.17</v>
      </c>
      <c r="Q4066" t="s">
        <v>8317</v>
      </c>
      <c r="R4066" t="s">
        <v>8318</v>
      </c>
      <c r="S4066" s="11">
        <f t="shared" si="380"/>
        <v>42093.588263888887</v>
      </c>
      <c r="T4066" s="11">
        <f t="shared" si="381"/>
        <v>42123.588263888887</v>
      </c>
      <c r="U4066" t="str">
        <f t="shared" si="382"/>
        <v>2015</v>
      </c>
      <c r="V4066" t="str">
        <f t="shared" si="383"/>
        <v>March</v>
      </c>
    </row>
    <row r="4067" spans="1:22" ht="60" x14ac:dyDescent="0.2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8000</v>
      </c>
      <c r="O4067">
        <f t="shared" si="378"/>
        <v>0.68</v>
      </c>
      <c r="P4067">
        <f t="shared" si="379"/>
        <v>6.75</v>
      </c>
      <c r="Q4067" t="s">
        <v>8317</v>
      </c>
      <c r="R4067" t="s">
        <v>8318</v>
      </c>
      <c r="S4067" s="11">
        <f t="shared" si="380"/>
        <v>41833.951516203706</v>
      </c>
      <c r="T4067" s="11">
        <f t="shared" si="381"/>
        <v>41863.951516203706</v>
      </c>
      <c r="U4067" t="str">
        <f t="shared" si="382"/>
        <v>2014</v>
      </c>
      <c r="V4067" t="str">
        <f t="shared" si="383"/>
        <v>July</v>
      </c>
    </row>
    <row r="4068" spans="1:22" ht="75" x14ac:dyDescent="0.2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8000</v>
      </c>
      <c r="O4068">
        <f t="shared" si="378"/>
        <v>0.17</v>
      </c>
      <c r="P4068">
        <f t="shared" si="379"/>
        <v>25</v>
      </c>
      <c r="Q4068" t="s">
        <v>8317</v>
      </c>
      <c r="R4068" t="s">
        <v>8318</v>
      </c>
      <c r="S4068" s="11">
        <f t="shared" si="380"/>
        <v>42479.039212962962</v>
      </c>
      <c r="T4068" s="11">
        <f t="shared" si="381"/>
        <v>42509.039212962962</v>
      </c>
      <c r="U4068" t="str">
        <f t="shared" si="382"/>
        <v>2016</v>
      </c>
      <c r="V4068" t="str">
        <f t="shared" si="383"/>
        <v>April</v>
      </c>
    </row>
    <row r="4069" spans="1:22" ht="75" x14ac:dyDescent="0.2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8000</v>
      </c>
      <c r="O4069">
        <f t="shared" si="378"/>
        <v>60.9</v>
      </c>
      <c r="P4069">
        <f t="shared" si="379"/>
        <v>179.12</v>
      </c>
      <c r="Q4069" t="s">
        <v>8317</v>
      </c>
      <c r="R4069" t="s">
        <v>8318</v>
      </c>
      <c r="S4069" s="11">
        <f t="shared" si="380"/>
        <v>42235.117476851854</v>
      </c>
      <c r="T4069" s="11">
        <f t="shared" si="381"/>
        <v>42275.117476851854</v>
      </c>
      <c r="U4069" t="str">
        <f t="shared" si="382"/>
        <v>2015</v>
      </c>
      <c r="V4069" t="str">
        <f t="shared" si="383"/>
        <v>August</v>
      </c>
    </row>
    <row r="4070" spans="1:22" ht="60" x14ac:dyDescent="0.2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8000</v>
      </c>
      <c r="O4070">
        <f t="shared" si="378"/>
        <v>1</v>
      </c>
      <c r="P4070">
        <f t="shared" si="379"/>
        <v>34.950000000000003</v>
      </c>
      <c r="Q4070" t="s">
        <v>8317</v>
      </c>
      <c r="R4070" t="s">
        <v>8318</v>
      </c>
      <c r="S4070" s="11">
        <f t="shared" si="380"/>
        <v>42718.963599537034</v>
      </c>
      <c r="T4070" s="11">
        <f t="shared" si="381"/>
        <v>42748.961805555555</v>
      </c>
      <c r="U4070" t="str">
        <f t="shared" si="382"/>
        <v>2016</v>
      </c>
      <c r="V4070" t="str">
        <f t="shared" si="383"/>
        <v>December</v>
      </c>
    </row>
    <row r="4071" spans="1:22" ht="60" x14ac:dyDescent="0.2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8000</v>
      </c>
      <c r="O4071">
        <f t="shared" si="378"/>
        <v>34.4</v>
      </c>
      <c r="P4071">
        <f t="shared" si="379"/>
        <v>33.08</v>
      </c>
      <c r="Q4071" t="s">
        <v>8317</v>
      </c>
      <c r="R4071" t="s">
        <v>8318</v>
      </c>
      <c r="S4071" s="11">
        <f t="shared" si="380"/>
        <v>42022.661527777775</v>
      </c>
      <c r="T4071" s="11">
        <f t="shared" si="381"/>
        <v>42063.5</v>
      </c>
      <c r="U4071" t="str">
        <f t="shared" si="382"/>
        <v>2015</v>
      </c>
      <c r="V4071" t="str">
        <f t="shared" si="383"/>
        <v>January</v>
      </c>
    </row>
    <row r="4072" spans="1:22" ht="60" x14ac:dyDescent="0.2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8000</v>
      </c>
      <c r="O4072">
        <f t="shared" si="378"/>
        <v>16.5</v>
      </c>
      <c r="P4072">
        <f t="shared" si="379"/>
        <v>27.5</v>
      </c>
      <c r="Q4072" t="s">
        <v>8317</v>
      </c>
      <c r="R4072" t="s">
        <v>8318</v>
      </c>
      <c r="S4072" s="11">
        <f t="shared" si="380"/>
        <v>42031.666898148149</v>
      </c>
      <c r="T4072" s="11">
        <f t="shared" si="381"/>
        <v>42064.125</v>
      </c>
      <c r="U4072" t="str">
        <f t="shared" si="382"/>
        <v>2015</v>
      </c>
      <c r="V4072" t="str">
        <f t="shared" si="383"/>
        <v>January</v>
      </c>
    </row>
    <row r="4073" spans="1:22" ht="75" x14ac:dyDescent="0.2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8000</v>
      </c>
      <c r="O4073">
        <f t="shared" si="378"/>
        <v>0</v>
      </c>
      <c r="P4073">
        <f t="shared" si="379"/>
        <v>0</v>
      </c>
      <c r="Q4073" t="s">
        <v>8317</v>
      </c>
      <c r="R4073" t="s">
        <v>8318</v>
      </c>
      <c r="S4073" s="11">
        <f t="shared" si="380"/>
        <v>42700.804756944446</v>
      </c>
      <c r="T4073" s="11">
        <f t="shared" si="381"/>
        <v>42730.804756944446</v>
      </c>
      <c r="U4073" t="str">
        <f t="shared" si="382"/>
        <v>2016</v>
      </c>
      <c r="V4073" t="str">
        <f t="shared" si="383"/>
        <v>November</v>
      </c>
    </row>
    <row r="4074" spans="1:22" ht="75" x14ac:dyDescent="0.2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8000</v>
      </c>
      <c r="O4074">
        <f t="shared" si="378"/>
        <v>0.4</v>
      </c>
      <c r="P4074">
        <f t="shared" si="379"/>
        <v>2</v>
      </c>
      <c r="Q4074" t="s">
        <v>8317</v>
      </c>
      <c r="R4074" t="s">
        <v>8318</v>
      </c>
      <c r="S4074" s="11">
        <f t="shared" si="380"/>
        <v>41812.77443287037</v>
      </c>
      <c r="T4074" s="11">
        <f t="shared" si="381"/>
        <v>41872.77443287037</v>
      </c>
      <c r="U4074" t="str">
        <f t="shared" si="382"/>
        <v>2014</v>
      </c>
      <c r="V4074" t="str">
        <f t="shared" si="383"/>
        <v>June</v>
      </c>
    </row>
    <row r="4075" spans="1:22" ht="75" x14ac:dyDescent="0.2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8000</v>
      </c>
      <c r="O4075">
        <f t="shared" si="378"/>
        <v>1.06</v>
      </c>
      <c r="P4075">
        <f t="shared" si="379"/>
        <v>18.5</v>
      </c>
      <c r="Q4075" t="s">
        <v>8317</v>
      </c>
      <c r="R4075" t="s">
        <v>8318</v>
      </c>
      <c r="S4075" s="11">
        <f t="shared" si="380"/>
        <v>42078.34520833334</v>
      </c>
      <c r="T4075" s="11">
        <f t="shared" si="381"/>
        <v>42133.166666666672</v>
      </c>
      <c r="U4075" t="str">
        <f t="shared" si="382"/>
        <v>2015</v>
      </c>
      <c r="V4075" t="str">
        <f t="shared" si="383"/>
        <v>March</v>
      </c>
    </row>
    <row r="4076" spans="1:22" ht="75" x14ac:dyDescent="0.2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8000</v>
      </c>
      <c r="O4076">
        <f t="shared" si="378"/>
        <v>26.73</v>
      </c>
      <c r="P4076">
        <f t="shared" si="379"/>
        <v>35</v>
      </c>
      <c r="Q4076" t="s">
        <v>8317</v>
      </c>
      <c r="R4076" t="s">
        <v>8318</v>
      </c>
      <c r="S4076" s="11">
        <f t="shared" si="380"/>
        <v>42283.552951388891</v>
      </c>
      <c r="T4076" s="11">
        <f t="shared" si="381"/>
        <v>42313.594618055555</v>
      </c>
      <c r="U4076" t="str">
        <f t="shared" si="382"/>
        <v>2015</v>
      </c>
      <c r="V4076" t="str">
        <f t="shared" si="383"/>
        <v>October</v>
      </c>
    </row>
    <row r="4077" spans="1:22" ht="75" x14ac:dyDescent="0.2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8000</v>
      </c>
      <c r="O4077">
        <f t="shared" si="378"/>
        <v>28.8</v>
      </c>
      <c r="P4077">
        <f t="shared" si="379"/>
        <v>44.31</v>
      </c>
      <c r="Q4077" t="s">
        <v>8317</v>
      </c>
      <c r="R4077" t="s">
        <v>8318</v>
      </c>
      <c r="S4077" s="11">
        <f t="shared" si="380"/>
        <v>41779.045937499999</v>
      </c>
      <c r="T4077" s="11">
        <f t="shared" si="381"/>
        <v>41820.727777777778</v>
      </c>
      <c r="U4077" t="str">
        <f t="shared" si="382"/>
        <v>2014</v>
      </c>
      <c r="V4077" t="str">
        <f t="shared" si="383"/>
        <v>May</v>
      </c>
    </row>
    <row r="4078" spans="1:22" ht="60" x14ac:dyDescent="0.2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8000</v>
      </c>
      <c r="O4078">
        <f t="shared" si="378"/>
        <v>0</v>
      </c>
      <c r="P4078">
        <f t="shared" si="379"/>
        <v>0</v>
      </c>
      <c r="Q4078" t="s">
        <v>8317</v>
      </c>
      <c r="R4078" t="s">
        <v>8318</v>
      </c>
      <c r="S4078" s="11">
        <f t="shared" si="380"/>
        <v>41905.795706018522</v>
      </c>
      <c r="T4078" s="11">
        <f t="shared" si="381"/>
        <v>41933.82708333333</v>
      </c>
      <c r="U4078" t="str">
        <f t="shared" si="382"/>
        <v>2014</v>
      </c>
      <c r="V4078" t="str">
        <f t="shared" si="383"/>
        <v>September</v>
      </c>
    </row>
    <row r="4079" spans="1:22" ht="75" x14ac:dyDescent="0.2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8000</v>
      </c>
      <c r="O4079">
        <f t="shared" si="378"/>
        <v>8.9</v>
      </c>
      <c r="P4079">
        <f t="shared" si="379"/>
        <v>222.5</v>
      </c>
      <c r="Q4079" t="s">
        <v>8317</v>
      </c>
      <c r="R4079" t="s">
        <v>8318</v>
      </c>
      <c r="S4079" s="11">
        <f t="shared" si="380"/>
        <v>42695.7105787037</v>
      </c>
      <c r="T4079" s="11">
        <f t="shared" si="381"/>
        <v>42725.7105787037</v>
      </c>
      <c r="U4079" t="str">
        <f t="shared" si="382"/>
        <v>2016</v>
      </c>
      <c r="V4079" t="str">
        <f t="shared" si="383"/>
        <v>November</v>
      </c>
    </row>
    <row r="4080" spans="1:22" ht="75" x14ac:dyDescent="0.2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8000</v>
      </c>
      <c r="O4080">
        <f t="shared" si="378"/>
        <v>0</v>
      </c>
      <c r="P4080">
        <f t="shared" si="379"/>
        <v>0</v>
      </c>
      <c r="Q4080" t="s">
        <v>8317</v>
      </c>
      <c r="R4080" t="s">
        <v>8318</v>
      </c>
      <c r="S4080" s="11">
        <f t="shared" si="380"/>
        <v>42732.787523148145</v>
      </c>
      <c r="T4080" s="11">
        <f t="shared" si="381"/>
        <v>42762.787523148145</v>
      </c>
      <c r="U4080" t="str">
        <f t="shared" si="382"/>
        <v>2016</v>
      </c>
      <c r="V4080" t="str">
        <f t="shared" si="383"/>
        <v>December</v>
      </c>
    </row>
    <row r="4081" spans="1:22" ht="75" x14ac:dyDescent="0.2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8000</v>
      </c>
      <c r="O4081">
        <f t="shared" si="378"/>
        <v>0.17</v>
      </c>
      <c r="P4081">
        <f t="shared" si="379"/>
        <v>5</v>
      </c>
      <c r="Q4081" t="s">
        <v>8317</v>
      </c>
      <c r="R4081" t="s">
        <v>8318</v>
      </c>
      <c r="S4081" s="11">
        <f t="shared" si="380"/>
        <v>42510.938900462963</v>
      </c>
      <c r="T4081" s="11">
        <f t="shared" si="381"/>
        <v>42540.938900462963</v>
      </c>
      <c r="U4081" t="str">
        <f t="shared" si="382"/>
        <v>2016</v>
      </c>
      <c r="V4081" t="str">
        <f t="shared" si="383"/>
        <v>May</v>
      </c>
    </row>
    <row r="4082" spans="1:22" ht="75" x14ac:dyDescent="0.2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8000</v>
      </c>
      <c r="O4082">
        <f t="shared" si="378"/>
        <v>0</v>
      </c>
      <c r="P4082">
        <f t="shared" si="379"/>
        <v>0</v>
      </c>
      <c r="Q4082" t="s">
        <v>8317</v>
      </c>
      <c r="R4082" t="s">
        <v>8318</v>
      </c>
      <c r="S4082" s="11">
        <f t="shared" si="380"/>
        <v>42511.698101851856</v>
      </c>
      <c r="T4082" s="11">
        <f t="shared" si="381"/>
        <v>42535.787500000006</v>
      </c>
      <c r="U4082" t="str">
        <f t="shared" si="382"/>
        <v>2016</v>
      </c>
      <c r="V4082" t="str">
        <f t="shared" si="383"/>
        <v>May</v>
      </c>
    </row>
    <row r="4083" spans="1:22" ht="75" x14ac:dyDescent="0.2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8000</v>
      </c>
      <c r="O4083">
        <f t="shared" si="378"/>
        <v>15.74</v>
      </c>
      <c r="P4083">
        <f t="shared" si="379"/>
        <v>29.17</v>
      </c>
      <c r="Q4083" t="s">
        <v>8317</v>
      </c>
      <c r="R4083" t="s">
        <v>8318</v>
      </c>
      <c r="S4083" s="11">
        <f t="shared" si="380"/>
        <v>42041.581307870365</v>
      </c>
      <c r="T4083" s="11">
        <f t="shared" si="381"/>
        <v>42071.539641203708</v>
      </c>
      <c r="U4083" t="str">
        <f t="shared" si="382"/>
        <v>2015</v>
      </c>
      <c r="V4083" t="str">
        <f t="shared" si="383"/>
        <v>February</v>
      </c>
    </row>
    <row r="4084" spans="1:22" ht="75" x14ac:dyDescent="0.2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8000</v>
      </c>
      <c r="O4084">
        <f t="shared" si="378"/>
        <v>2</v>
      </c>
      <c r="P4084">
        <f t="shared" si="379"/>
        <v>1.5</v>
      </c>
      <c r="Q4084" t="s">
        <v>8317</v>
      </c>
      <c r="R4084" t="s">
        <v>8318</v>
      </c>
      <c r="S4084" s="11">
        <f t="shared" si="380"/>
        <v>42307.189270833333</v>
      </c>
      <c r="T4084" s="11">
        <f t="shared" si="381"/>
        <v>42322.958333333328</v>
      </c>
      <c r="U4084" t="str">
        <f t="shared" si="382"/>
        <v>2015</v>
      </c>
      <c r="V4084" t="str">
        <f t="shared" si="383"/>
        <v>October</v>
      </c>
    </row>
    <row r="4085" spans="1:22" ht="75" x14ac:dyDescent="0.2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8000</v>
      </c>
      <c r="O4085">
        <f t="shared" si="378"/>
        <v>21.69</v>
      </c>
      <c r="P4085">
        <f t="shared" si="379"/>
        <v>126.5</v>
      </c>
      <c r="Q4085" t="s">
        <v>8317</v>
      </c>
      <c r="R4085" t="s">
        <v>8318</v>
      </c>
      <c r="S4085" s="11">
        <f t="shared" si="380"/>
        <v>42353.761759259258</v>
      </c>
      <c r="T4085" s="11">
        <f t="shared" si="381"/>
        <v>42383.761759259258</v>
      </c>
      <c r="U4085" t="str">
        <f t="shared" si="382"/>
        <v>2015</v>
      </c>
      <c r="V4085" t="str">
        <f t="shared" si="383"/>
        <v>December</v>
      </c>
    </row>
    <row r="4086" spans="1:22" ht="75" x14ac:dyDescent="0.2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8000</v>
      </c>
      <c r="O4086">
        <f t="shared" si="378"/>
        <v>0.33</v>
      </c>
      <c r="P4086">
        <f t="shared" si="379"/>
        <v>10</v>
      </c>
      <c r="Q4086" t="s">
        <v>8317</v>
      </c>
      <c r="R4086" t="s">
        <v>8318</v>
      </c>
      <c r="S4086" s="11">
        <f t="shared" si="380"/>
        <v>42622.436412037037</v>
      </c>
      <c r="T4086" s="11">
        <f t="shared" si="381"/>
        <v>42652.436412037037</v>
      </c>
      <c r="U4086" t="str">
        <f t="shared" si="382"/>
        <v>2016</v>
      </c>
      <c r="V4086" t="str">
        <f t="shared" si="383"/>
        <v>September</v>
      </c>
    </row>
    <row r="4087" spans="1:22" ht="75" x14ac:dyDescent="0.2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8000</v>
      </c>
      <c r="O4087">
        <f t="shared" si="378"/>
        <v>0.28999999999999998</v>
      </c>
      <c r="P4087">
        <f t="shared" si="379"/>
        <v>10</v>
      </c>
      <c r="Q4087" t="s">
        <v>8317</v>
      </c>
      <c r="R4087" t="s">
        <v>8318</v>
      </c>
      <c r="S4087" s="11">
        <f t="shared" si="380"/>
        <v>42058.603877314818</v>
      </c>
      <c r="T4087" s="11">
        <f t="shared" si="381"/>
        <v>42087.165972222225</v>
      </c>
      <c r="U4087" t="str">
        <f t="shared" si="382"/>
        <v>2015</v>
      </c>
      <c r="V4087" t="str">
        <f t="shared" si="383"/>
        <v>February</v>
      </c>
    </row>
    <row r="4088" spans="1:22" ht="75" x14ac:dyDescent="0.2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8000</v>
      </c>
      <c r="O4088">
        <f t="shared" si="378"/>
        <v>4.7</v>
      </c>
      <c r="P4088">
        <f t="shared" si="379"/>
        <v>9.4</v>
      </c>
      <c r="Q4088" t="s">
        <v>8317</v>
      </c>
      <c r="R4088" t="s">
        <v>8318</v>
      </c>
      <c r="S4088" s="11">
        <f t="shared" si="380"/>
        <v>42304.940960648149</v>
      </c>
      <c r="T4088" s="11">
        <f t="shared" si="381"/>
        <v>42329.166666666672</v>
      </c>
      <c r="U4088" t="str">
        <f t="shared" si="382"/>
        <v>2015</v>
      </c>
      <c r="V4088" t="str">
        <f t="shared" si="383"/>
        <v>October</v>
      </c>
    </row>
    <row r="4089" spans="1:22" ht="45" x14ac:dyDescent="0.2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8000</v>
      </c>
      <c r="O4089">
        <f t="shared" si="378"/>
        <v>0</v>
      </c>
      <c r="P4089">
        <f t="shared" si="379"/>
        <v>0</v>
      </c>
      <c r="Q4089" t="s">
        <v>8317</v>
      </c>
      <c r="R4089" t="s">
        <v>8318</v>
      </c>
      <c r="S4089" s="11">
        <f t="shared" si="380"/>
        <v>42538.742893518516</v>
      </c>
      <c r="T4089" s="11">
        <f t="shared" si="381"/>
        <v>42568.742893518516</v>
      </c>
      <c r="U4089" t="str">
        <f t="shared" si="382"/>
        <v>2016</v>
      </c>
      <c r="V4089" t="str">
        <f t="shared" si="383"/>
        <v>June</v>
      </c>
    </row>
    <row r="4090" spans="1:22" ht="60" x14ac:dyDescent="0.2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8000</v>
      </c>
      <c r="O4090">
        <f t="shared" si="378"/>
        <v>10.8</v>
      </c>
      <c r="P4090">
        <f t="shared" si="379"/>
        <v>72</v>
      </c>
      <c r="Q4090" t="s">
        <v>8317</v>
      </c>
      <c r="R4090" t="s">
        <v>8318</v>
      </c>
      <c r="S4090" s="11">
        <f t="shared" si="380"/>
        <v>41990.612546296295</v>
      </c>
      <c r="T4090" s="11">
        <f t="shared" si="381"/>
        <v>42020.434722222228</v>
      </c>
      <c r="U4090" t="str">
        <f t="shared" si="382"/>
        <v>2014</v>
      </c>
      <c r="V4090" t="str">
        <f t="shared" si="383"/>
        <v>December</v>
      </c>
    </row>
    <row r="4091" spans="1:22" ht="75" x14ac:dyDescent="0.2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8000</v>
      </c>
      <c r="O4091">
        <f t="shared" si="378"/>
        <v>4.8</v>
      </c>
      <c r="P4091">
        <f t="shared" si="379"/>
        <v>30</v>
      </c>
      <c r="Q4091" t="s">
        <v>8317</v>
      </c>
      <c r="R4091" t="s">
        <v>8318</v>
      </c>
      <c r="S4091" s="11">
        <f t="shared" si="380"/>
        <v>42122.732499999998</v>
      </c>
      <c r="T4091" s="11">
        <f t="shared" si="381"/>
        <v>42155.732638888891</v>
      </c>
      <c r="U4091" t="str">
        <f t="shared" si="382"/>
        <v>2015</v>
      </c>
      <c r="V4091" t="str">
        <f t="shared" si="383"/>
        <v>April</v>
      </c>
    </row>
    <row r="4092" spans="1:22" ht="60" x14ac:dyDescent="0.2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8000</v>
      </c>
      <c r="O4092">
        <f t="shared" si="378"/>
        <v>3.2</v>
      </c>
      <c r="P4092">
        <f t="shared" si="379"/>
        <v>10.67</v>
      </c>
      <c r="Q4092" t="s">
        <v>8317</v>
      </c>
      <c r="R4092" t="s">
        <v>8318</v>
      </c>
      <c r="S4092" s="11">
        <f t="shared" si="380"/>
        <v>42209.67288194444</v>
      </c>
      <c r="T4092" s="11">
        <f t="shared" si="381"/>
        <v>42223.625</v>
      </c>
      <c r="U4092" t="str">
        <f t="shared" si="382"/>
        <v>2015</v>
      </c>
      <c r="V4092" t="str">
        <f t="shared" si="383"/>
        <v>July</v>
      </c>
    </row>
    <row r="4093" spans="1:22" ht="75" x14ac:dyDescent="0.2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8000</v>
      </c>
      <c r="O4093">
        <f t="shared" si="378"/>
        <v>12.75</v>
      </c>
      <c r="P4093">
        <f t="shared" si="379"/>
        <v>25.5</v>
      </c>
      <c r="Q4093" t="s">
        <v>8317</v>
      </c>
      <c r="R4093" t="s">
        <v>8318</v>
      </c>
      <c r="S4093" s="11">
        <f t="shared" si="380"/>
        <v>41990.506377314814</v>
      </c>
      <c r="T4093" s="11">
        <f t="shared" si="381"/>
        <v>42020.506377314814</v>
      </c>
      <c r="U4093" t="str">
        <f t="shared" si="382"/>
        <v>2014</v>
      </c>
      <c r="V4093" t="str">
        <f t="shared" si="383"/>
        <v>December</v>
      </c>
    </row>
    <row r="4094" spans="1:22" ht="60" x14ac:dyDescent="0.2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8000</v>
      </c>
      <c r="O4094">
        <f t="shared" si="378"/>
        <v>0.02</v>
      </c>
      <c r="P4094">
        <f t="shared" si="379"/>
        <v>20</v>
      </c>
      <c r="Q4094" t="s">
        <v>8317</v>
      </c>
      <c r="R4094" t="s">
        <v>8318</v>
      </c>
      <c r="S4094" s="11">
        <f t="shared" si="380"/>
        <v>42039.194988425923</v>
      </c>
      <c r="T4094" s="11">
        <f t="shared" si="381"/>
        <v>42099.153321759266</v>
      </c>
      <c r="U4094" t="str">
        <f t="shared" si="382"/>
        <v>2015</v>
      </c>
      <c r="V4094" t="str">
        <f t="shared" si="383"/>
        <v>February</v>
      </c>
    </row>
    <row r="4095" spans="1:22" ht="75" x14ac:dyDescent="0.2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8000</v>
      </c>
      <c r="O4095">
        <f t="shared" si="378"/>
        <v>2.4</v>
      </c>
      <c r="P4095">
        <f t="shared" si="379"/>
        <v>15</v>
      </c>
      <c r="Q4095" t="s">
        <v>8317</v>
      </c>
      <c r="R4095" t="s">
        <v>8318</v>
      </c>
      <c r="S4095" s="11">
        <f t="shared" si="380"/>
        <v>42178.815891203703</v>
      </c>
      <c r="T4095" s="11">
        <f t="shared" si="381"/>
        <v>42238.815891203703</v>
      </c>
      <c r="U4095" t="str">
        <f t="shared" si="382"/>
        <v>2015</v>
      </c>
      <c r="V4095" t="str">
        <f t="shared" si="383"/>
        <v>June</v>
      </c>
    </row>
    <row r="4096" spans="1:22" ht="60" x14ac:dyDescent="0.2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8000</v>
      </c>
      <c r="O4096">
        <f t="shared" si="378"/>
        <v>36.5</v>
      </c>
      <c r="P4096">
        <f t="shared" si="379"/>
        <v>91.25</v>
      </c>
      <c r="Q4096" t="s">
        <v>8317</v>
      </c>
      <c r="R4096" t="s">
        <v>8318</v>
      </c>
      <c r="S4096" s="11">
        <f t="shared" si="380"/>
        <v>41890.086805555555</v>
      </c>
      <c r="T4096" s="11">
        <f t="shared" si="381"/>
        <v>41934.207638888889</v>
      </c>
      <c r="U4096" t="str">
        <f t="shared" si="382"/>
        <v>2014</v>
      </c>
      <c r="V4096" t="str">
        <f t="shared" si="383"/>
        <v>September</v>
      </c>
    </row>
    <row r="4097" spans="1:22" ht="60" x14ac:dyDescent="0.2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8000</v>
      </c>
      <c r="O4097">
        <f t="shared" si="378"/>
        <v>2.67</v>
      </c>
      <c r="P4097">
        <f t="shared" si="379"/>
        <v>800</v>
      </c>
      <c r="Q4097" t="s">
        <v>8317</v>
      </c>
      <c r="R4097" t="s">
        <v>8318</v>
      </c>
      <c r="S4097" s="11">
        <f t="shared" si="380"/>
        <v>42693.031828703708</v>
      </c>
      <c r="T4097" s="11">
        <f t="shared" si="381"/>
        <v>42723.031828703708</v>
      </c>
      <c r="U4097" t="str">
        <f t="shared" si="382"/>
        <v>2016</v>
      </c>
      <c r="V4097" t="str">
        <f t="shared" si="383"/>
        <v>November</v>
      </c>
    </row>
    <row r="4098" spans="1:22" ht="75" x14ac:dyDescent="0.2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8000</v>
      </c>
      <c r="O4098">
        <f t="shared" si="378"/>
        <v>11.43</v>
      </c>
      <c r="P4098">
        <f t="shared" si="379"/>
        <v>80</v>
      </c>
      <c r="Q4098" t="s">
        <v>8317</v>
      </c>
      <c r="R4098" t="s">
        <v>8318</v>
      </c>
      <c r="S4098" s="11">
        <f t="shared" si="380"/>
        <v>42750.530312499999</v>
      </c>
      <c r="T4098" s="11">
        <f t="shared" si="381"/>
        <v>42794.368749999994</v>
      </c>
      <c r="U4098" t="str">
        <f t="shared" si="382"/>
        <v>2017</v>
      </c>
      <c r="V4098" t="str">
        <f t="shared" si="383"/>
        <v>January</v>
      </c>
    </row>
    <row r="4099" spans="1:22" ht="75" x14ac:dyDescent="0.2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8000</v>
      </c>
      <c r="O4099">
        <f t="shared" ref="O4099:O4115" si="384">ROUND((E4099/D4099)*100,2)</f>
        <v>0</v>
      </c>
      <c r="P4099">
        <f t="shared" ref="P4099:P4115" si="385">IF(L4099&gt;0,ROUND(E4099/L4099,2),0)</f>
        <v>0</v>
      </c>
      <c r="Q4099" t="s">
        <v>8317</v>
      </c>
      <c r="R4099" t="s">
        <v>8318</v>
      </c>
      <c r="S4099" s="11">
        <f t="shared" ref="S4099:S4115" si="386">(((J4099/60)/60)/24)+DATE(1970,1,1)</f>
        <v>42344.824502314819</v>
      </c>
      <c r="T4099" s="11">
        <f t="shared" ref="T4099:T4109" si="387">(((I4099/60)/60)/24)+DATE(1970,1,1)</f>
        <v>42400.996527777781</v>
      </c>
      <c r="U4099" t="str">
        <f t="shared" ref="U4099:U4115" si="388">TEXT(S4099,"yyyy")</f>
        <v>2015</v>
      </c>
      <c r="V4099" t="str">
        <f t="shared" ref="V4099:V4111" si="389">TEXT(S4099,"mmmm")</f>
        <v>December</v>
      </c>
    </row>
    <row r="4100" spans="1:22" ht="60" x14ac:dyDescent="0.2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8000</v>
      </c>
      <c r="O4100">
        <f t="shared" si="384"/>
        <v>0</v>
      </c>
      <c r="P4100">
        <f t="shared" si="385"/>
        <v>0</v>
      </c>
      <c r="Q4100" t="s">
        <v>8317</v>
      </c>
      <c r="R4100" t="s">
        <v>8318</v>
      </c>
      <c r="S4100" s="11">
        <f t="shared" si="386"/>
        <v>42495.722187499996</v>
      </c>
      <c r="T4100" s="11">
        <f t="shared" si="387"/>
        <v>42525.722187499996</v>
      </c>
      <c r="U4100" t="str">
        <f t="shared" si="388"/>
        <v>2016</v>
      </c>
      <c r="V4100" t="str">
        <f t="shared" si="389"/>
        <v>May</v>
      </c>
    </row>
    <row r="4101" spans="1:22" ht="75" x14ac:dyDescent="0.2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8000</v>
      </c>
      <c r="O4101">
        <f t="shared" si="384"/>
        <v>1.1100000000000001</v>
      </c>
      <c r="P4101">
        <f t="shared" si="385"/>
        <v>50</v>
      </c>
      <c r="Q4101" t="s">
        <v>8317</v>
      </c>
      <c r="R4101" t="s">
        <v>8318</v>
      </c>
      <c r="S4101" s="11">
        <f t="shared" si="386"/>
        <v>42570.850381944445</v>
      </c>
      <c r="T4101" s="11">
        <f t="shared" si="387"/>
        <v>42615.850381944445</v>
      </c>
      <c r="U4101" t="str">
        <f t="shared" si="388"/>
        <v>2016</v>
      </c>
      <c r="V4101" t="str">
        <f t="shared" si="389"/>
        <v>July</v>
      </c>
    </row>
    <row r="4102" spans="1:22" ht="45" x14ac:dyDescent="0.2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8000</v>
      </c>
      <c r="O4102">
        <f t="shared" si="384"/>
        <v>0</v>
      </c>
      <c r="P4102">
        <f t="shared" si="385"/>
        <v>0</v>
      </c>
      <c r="Q4102" t="s">
        <v>8317</v>
      </c>
      <c r="R4102" t="s">
        <v>8318</v>
      </c>
      <c r="S4102" s="11">
        <f t="shared" si="386"/>
        <v>41927.124884259261</v>
      </c>
      <c r="T4102" s="11">
        <f t="shared" si="387"/>
        <v>41937.124884259261</v>
      </c>
      <c r="U4102" t="str">
        <f t="shared" si="388"/>
        <v>2014</v>
      </c>
      <c r="V4102" t="str">
        <f t="shared" si="389"/>
        <v>October</v>
      </c>
    </row>
    <row r="4103" spans="1:22" ht="90" x14ac:dyDescent="0.2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8000</v>
      </c>
      <c r="O4103">
        <f t="shared" si="384"/>
        <v>0</v>
      </c>
      <c r="P4103">
        <f t="shared" si="385"/>
        <v>0</v>
      </c>
      <c r="Q4103" t="s">
        <v>8317</v>
      </c>
      <c r="R4103" t="s">
        <v>8318</v>
      </c>
      <c r="S4103" s="11">
        <f t="shared" si="386"/>
        <v>42730.903726851851</v>
      </c>
      <c r="T4103" s="11">
        <f t="shared" si="387"/>
        <v>42760.903726851851</v>
      </c>
      <c r="U4103" t="str">
        <f t="shared" si="388"/>
        <v>2016</v>
      </c>
      <c r="V4103" t="str">
        <f t="shared" si="389"/>
        <v>December</v>
      </c>
    </row>
    <row r="4104" spans="1:22" ht="60" x14ac:dyDescent="0.2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8000</v>
      </c>
      <c r="O4104">
        <f t="shared" si="384"/>
        <v>27.4</v>
      </c>
      <c r="P4104">
        <f t="shared" si="385"/>
        <v>22.83</v>
      </c>
      <c r="Q4104" t="s">
        <v>8317</v>
      </c>
      <c r="R4104" t="s">
        <v>8318</v>
      </c>
      <c r="S4104" s="11">
        <f t="shared" si="386"/>
        <v>42475.848067129627</v>
      </c>
      <c r="T4104" s="11">
        <f t="shared" si="387"/>
        <v>42505.848067129627</v>
      </c>
      <c r="U4104" t="str">
        <f t="shared" si="388"/>
        <v>2016</v>
      </c>
      <c r="V4104" t="str">
        <f t="shared" si="389"/>
        <v>April</v>
      </c>
    </row>
    <row r="4105" spans="1:22" ht="75" x14ac:dyDescent="0.2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8000</v>
      </c>
      <c r="O4105">
        <f t="shared" si="384"/>
        <v>10</v>
      </c>
      <c r="P4105">
        <f t="shared" si="385"/>
        <v>16.670000000000002</v>
      </c>
      <c r="Q4105" t="s">
        <v>8317</v>
      </c>
      <c r="R4105" t="s">
        <v>8318</v>
      </c>
      <c r="S4105" s="11">
        <f t="shared" si="386"/>
        <v>42188.83293981482</v>
      </c>
      <c r="T4105" s="11">
        <f t="shared" si="387"/>
        <v>42242.772222222222</v>
      </c>
      <c r="U4105" t="str">
        <f t="shared" si="388"/>
        <v>2015</v>
      </c>
      <c r="V4105" t="str">
        <f t="shared" si="389"/>
        <v>July</v>
      </c>
    </row>
    <row r="4106" spans="1:22" ht="60" x14ac:dyDescent="0.2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8000</v>
      </c>
      <c r="O4106">
        <f t="shared" si="384"/>
        <v>21.37</v>
      </c>
      <c r="P4106">
        <f t="shared" si="385"/>
        <v>45.79</v>
      </c>
      <c r="Q4106" t="s">
        <v>8317</v>
      </c>
      <c r="R4106" t="s">
        <v>8318</v>
      </c>
      <c r="S4106" s="11">
        <f t="shared" si="386"/>
        <v>42640.278171296297</v>
      </c>
      <c r="T4106" s="11">
        <f t="shared" si="387"/>
        <v>42670.278171296297</v>
      </c>
      <c r="U4106" t="str">
        <f t="shared" si="388"/>
        <v>2016</v>
      </c>
      <c r="V4106" t="str">
        <f t="shared" si="389"/>
        <v>September</v>
      </c>
    </row>
    <row r="4107" spans="1:22" ht="75" x14ac:dyDescent="0.2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8000</v>
      </c>
      <c r="O4107">
        <f t="shared" si="384"/>
        <v>6.97</v>
      </c>
      <c r="P4107">
        <f t="shared" si="385"/>
        <v>383.33</v>
      </c>
      <c r="Q4107" t="s">
        <v>8317</v>
      </c>
      <c r="R4107" t="s">
        <v>8318</v>
      </c>
      <c r="S4107" s="11">
        <f t="shared" si="386"/>
        <v>42697.010520833333</v>
      </c>
      <c r="T4107" s="11">
        <f t="shared" si="387"/>
        <v>42730.010520833333</v>
      </c>
      <c r="U4107" t="str">
        <f t="shared" si="388"/>
        <v>2016</v>
      </c>
      <c r="V4107" t="str">
        <f t="shared" si="389"/>
        <v>November</v>
      </c>
    </row>
    <row r="4108" spans="1:22" ht="75" x14ac:dyDescent="0.2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8000</v>
      </c>
      <c r="O4108">
        <f t="shared" si="384"/>
        <v>70.599999999999994</v>
      </c>
      <c r="P4108">
        <f t="shared" si="385"/>
        <v>106.97</v>
      </c>
      <c r="Q4108" t="s">
        <v>8317</v>
      </c>
      <c r="R4108" t="s">
        <v>8318</v>
      </c>
      <c r="S4108" s="11">
        <f t="shared" si="386"/>
        <v>42053.049375000002</v>
      </c>
      <c r="T4108" s="11">
        <f t="shared" si="387"/>
        <v>42096.041666666672</v>
      </c>
      <c r="U4108" t="str">
        <f t="shared" si="388"/>
        <v>2015</v>
      </c>
      <c r="V4108" t="str">
        <f t="shared" si="389"/>
        <v>February</v>
      </c>
    </row>
    <row r="4109" spans="1:22" ht="75" x14ac:dyDescent="0.2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8000</v>
      </c>
      <c r="O4109">
        <f t="shared" si="384"/>
        <v>2.0499999999999998</v>
      </c>
      <c r="P4109">
        <f t="shared" si="385"/>
        <v>10.25</v>
      </c>
      <c r="Q4109" t="s">
        <v>8317</v>
      </c>
      <c r="R4109" t="s">
        <v>8318</v>
      </c>
      <c r="S4109" s="11">
        <f t="shared" si="386"/>
        <v>41883.916678240741</v>
      </c>
      <c r="T4109" s="11">
        <f t="shared" si="387"/>
        <v>41906.916678240741</v>
      </c>
      <c r="U4109" t="str">
        <f t="shared" si="388"/>
        <v>2014</v>
      </c>
      <c r="V4109" t="str">
        <f t="shared" si="389"/>
        <v>September</v>
      </c>
    </row>
    <row r="4110" spans="1:22" ht="75" x14ac:dyDescent="0.2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8000</v>
      </c>
      <c r="O4110">
        <f t="shared" si="384"/>
        <v>1.97</v>
      </c>
      <c r="P4110">
        <f t="shared" si="385"/>
        <v>59</v>
      </c>
      <c r="Q4110" t="s">
        <v>8317</v>
      </c>
      <c r="R4110" t="s">
        <v>8318</v>
      </c>
      <c r="S4110" s="11">
        <f t="shared" si="386"/>
        <v>42767.031678240746</v>
      </c>
      <c r="T4110" s="11">
        <f t="shared" ref="T4110:T4115" si="390">(((I4110/60)/60)/24)+DATE(1970,1,1)</f>
        <v>42797.208333333328</v>
      </c>
      <c r="U4110" t="str">
        <f t="shared" si="388"/>
        <v>2017</v>
      </c>
      <c r="V4110" t="str">
        <f t="shared" si="389"/>
        <v>February</v>
      </c>
    </row>
    <row r="4111" spans="1:22" ht="60" x14ac:dyDescent="0.2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8000</v>
      </c>
      <c r="O4111">
        <f t="shared" si="384"/>
        <v>0</v>
      </c>
      <c r="P4111">
        <f t="shared" si="385"/>
        <v>0</v>
      </c>
      <c r="Q4111" t="s">
        <v>8317</v>
      </c>
      <c r="R4111" t="s">
        <v>8318</v>
      </c>
      <c r="S4111" s="11">
        <f t="shared" si="386"/>
        <v>42307.539398148147</v>
      </c>
      <c r="T4111" s="11">
        <f t="shared" si="390"/>
        <v>42337.581064814818</v>
      </c>
      <c r="U4111" t="str">
        <f t="shared" si="388"/>
        <v>2015</v>
      </c>
      <c r="V4111" t="str">
        <f t="shared" si="389"/>
        <v>October</v>
      </c>
    </row>
    <row r="4112" spans="1:22" ht="75" x14ac:dyDescent="0.2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8000</v>
      </c>
      <c r="O4112">
        <f t="shared" si="384"/>
        <v>28.67</v>
      </c>
      <c r="P4112">
        <f t="shared" si="385"/>
        <v>14.33</v>
      </c>
      <c r="Q4112" t="s">
        <v>8317</v>
      </c>
      <c r="R4112" t="s">
        <v>8318</v>
      </c>
      <c r="S4112" s="11">
        <f t="shared" si="386"/>
        <v>42512.626747685179</v>
      </c>
      <c r="T4112" s="11">
        <f t="shared" si="390"/>
        <v>42572.626747685179</v>
      </c>
      <c r="U4112" t="str">
        <f t="shared" si="388"/>
        <v>2016</v>
      </c>
      <c r="V4112" t="str">
        <f>TEXT(S4112,"mmmm")</f>
        <v>May</v>
      </c>
    </row>
    <row r="4113" spans="1:22" ht="60" x14ac:dyDescent="0.2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8000</v>
      </c>
      <c r="O4113">
        <f t="shared" si="384"/>
        <v>3.13</v>
      </c>
      <c r="P4113">
        <f t="shared" si="385"/>
        <v>15.67</v>
      </c>
      <c r="Q4113" t="s">
        <v>8317</v>
      </c>
      <c r="R4113" t="s">
        <v>8318</v>
      </c>
      <c r="S4113" s="11">
        <f t="shared" si="386"/>
        <v>42029.135879629626</v>
      </c>
      <c r="T4113" s="11">
        <f t="shared" si="390"/>
        <v>42059.135879629626</v>
      </c>
      <c r="U4113" t="str">
        <f t="shared" si="388"/>
        <v>2015</v>
      </c>
      <c r="V4113" t="str">
        <f t="shared" ref="V4113:V4115" si="391">TEXT(S4113,"mmmm")</f>
        <v>January</v>
      </c>
    </row>
    <row r="4114" spans="1:22" ht="75" x14ac:dyDescent="0.2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8000</v>
      </c>
      <c r="O4114">
        <f t="shared" si="384"/>
        <v>0.04</v>
      </c>
      <c r="P4114">
        <f t="shared" si="385"/>
        <v>1</v>
      </c>
      <c r="Q4114" t="s">
        <v>8317</v>
      </c>
      <c r="R4114" t="s">
        <v>8318</v>
      </c>
      <c r="S4114" s="11">
        <f t="shared" si="386"/>
        <v>42400.946597222224</v>
      </c>
      <c r="T4114" s="11">
        <f t="shared" si="390"/>
        <v>42428</v>
      </c>
      <c r="U4114" t="str">
        <f t="shared" si="388"/>
        <v>2016</v>
      </c>
      <c r="V4114" t="str">
        <f t="shared" si="391"/>
        <v>January</v>
      </c>
    </row>
    <row r="4115" spans="1:22" ht="75" x14ac:dyDescent="0.2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8000</v>
      </c>
      <c r="O4115">
        <f t="shared" si="384"/>
        <v>0.2</v>
      </c>
      <c r="P4115">
        <f t="shared" si="385"/>
        <v>1</v>
      </c>
      <c r="Q4115" t="s">
        <v>8317</v>
      </c>
      <c r="R4115" t="s">
        <v>8318</v>
      </c>
      <c r="S4115" s="11">
        <f t="shared" si="386"/>
        <v>42358.573182870372</v>
      </c>
      <c r="T4115" s="11">
        <f t="shared" si="390"/>
        <v>42377.273611111115</v>
      </c>
      <c r="U4115" t="str">
        <f t="shared" si="388"/>
        <v>2015</v>
      </c>
      <c r="V4115" t="str">
        <f t="shared" si="391"/>
        <v>December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led">
      <formula>NOT(ISERROR(SEARCH("cancelled",F2)))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24" sqref="I24"/>
    </sheetView>
  </sheetViews>
  <sheetFormatPr baseColWidth="10" defaultRowHeight="15" x14ac:dyDescent="0.2"/>
  <cols>
    <col min="1" max="1" width="13.83203125" customWidth="1"/>
    <col min="2" max="2" width="15.6640625" customWidth="1"/>
    <col min="5" max="5" width="12.6640625" customWidth="1"/>
    <col min="6" max="6" width="16.6640625" customWidth="1"/>
    <col min="7" max="7" width="14.1640625" customWidth="1"/>
  </cols>
  <sheetData>
    <row r="1" spans="1:8" s="5" customFormat="1" x14ac:dyDescent="0.2">
      <c r="A1" s="5" t="s">
        <v>8382</v>
      </c>
      <c r="B1" s="5" t="s">
        <v>8383</v>
      </c>
      <c r="C1" s="5" t="s">
        <v>8384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8389</v>
      </c>
    </row>
    <row r="2" spans="1:8" x14ac:dyDescent="0.2">
      <c r="A2" t="s">
        <v>8390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COUNTIFS(Sheet1!$F$2:$F$4115,"cancelled",Sheet1!$D$2:$D$4115,"&lt;1000")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8391</v>
      </c>
      <c r="B3">
        <f>COUNTIFS(Sheet1!$F$2:$F$4115,"successful",Sheet1!$D$2:$D$4115,"&gt;=1000",Sheet1!$D$2:$D$4115,"&lt;4999")</f>
        <v>931</v>
      </c>
      <c r="C3">
        <f>COUNTIFS(Sheet1!$F$2:$F$4115,"failed",Sheet1!$D$2:$D$4115,"&gt;=1000",Sheet1!$D$2:$D$4115,"&lt;4999")</f>
        <v>420</v>
      </c>
      <c r="D3">
        <f>COUNTIFS(Sheet1!$F$2:$F$4115,"cancelled",Sheet1!$D$2:$D$4115,"&gt;=1000",Sheet1!$D$2:$D$4115,"&lt;4999")</f>
        <v>60</v>
      </c>
      <c r="E3">
        <f t="shared" ref="E3:E13" si="0">SUM(B3:D3)</f>
        <v>1411</v>
      </c>
      <c r="F3" s="10">
        <f>B3/E3</f>
        <v>0.65981573352232459</v>
      </c>
      <c r="G3" s="10">
        <f t="shared" ref="G3:G13" si="1">C3/E3</f>
        <v>0.297661233167966</v>
      </c>
      <c r="H3" s="10">
        <f t="shared" ref="H3:H13" si="2">D3/E3</f>
        <v>4.2523033309709427E-2</v>
      </c>
    </row>
    <row r="4" spans="1:8" x14ac:dyDescent="0.2">
      <c r="A4" t="s">
        <v>8392</v>
      </c>
      <c r="B4">
        <f>COUNTIFS(Sheet1!$F$2:$F$4115,"successful",Sheet1!$D$2:$D$4115,"&gt;=5000",Sheet1!$D$2:$D$4115,"&lt;9999")</f>
        <v>380</v>
      </c>
      <c r="C4">
        <f>COUNTIFS(Sheet1!$F$2:$F$4115,"failed",Sheet1!$D$2:$D$4115,"&gt;=5000",Sheet1!$D$2:$D$4115,"&lt;9999")</f>
        <v>282</v>
      </c>
      <c r="D4">
        <f>COUNTIFS(Sheet1!$F$2:$F$4115,"cancelled",Sheet1!$D$2:$D$4115,"&gt;=5000",Sheet1!$D$2:$D$4115,"&lt;9999")</f>
        <v>51</v>
      </c>
      <c r="E4">
        <f t="shared" si="0"/>
        <v>713</v>
      </c>
      <c r="F4" s="10">
        <f t="shared" ref="F4:F13" si="3">B4/E4</f>
        <v>0.53295932678821878</v>
      </c>
      <c r="G4" s="10">
        <f t="shared" si="1"/>
        <v>0.39551192145862551</v>
      </c>
      <c r="H4" s="10">
        <f t="shared" si="2"/>
        <v>7.1528751753155678E-2</v>
      </c>
    </row>
    <row r="5" spans="1:8" x14ac:dyDescent="0.2">
      <c r="A5" t="s">
        <v>8393</v>
      </c>
      <c r="B5">
        <f>COUNTIFS(Sheet1!$F$2:$F$4115,"successful",Sheet1!$D$2:$D$4115,"&gt;=10000",Sheet1!$D$2:$D$4115,"&lt;14999")</f>
        <v>168</v>
      </c>
      <c r="C5">
        <f>COUNTIFS(Sheet1!$F$2:$F$4115,"failed",Sheet1!$D$2:$D$4115,"&gt;=10000",Sheet1!$D$2:$D$4115,"&lt;14999")</f>
        <v>144</v>
      </c>
      <c r="D5">
        <f>COUNTIFS(Sheet1!$F$2:$F$4115,"cancelled",Sheet1!$D$2:$D$4115,"&gt;=10000",Sheet1!$D$2:$D$4115,"&lt;14999")</f>
        <v>40</v>
      </c>
      <c r="E5">
        <f t="shared" si="0"/>
        <v>352</v>
      </c>
      <c r="F5" s="10">
        <f t="shared" si="3"/>
        <v>0.47727272727272729</v>
      </c>
      <c r="G5" s="10">
        <f t="shared" si="1"/>
        <v>0.40909090909090912</v>
      </c>
      <c r="H5" s="10">
        <f t="shared" si="2"/>
        <v>0.11363636363636363</v>
      </c>
    </row>
    <row r="6" spans="1:8" x14ac:dyDescent="0.2">
      <c r="A6" t="s">
        <v>8394</v>
      </c>
      <c r="B6">
        <f>COUNTIFS(Sheet1!$F$2:$F$4115,"successful",Sheet1!$D$2:$D$4115,"&gt;=15000",Sheet1!$D$2:$D$4115,"&lt;19999")</f>
        <v>94</v>
      </c>
      <c r="C6">
        <f>COUNTIFS(Sheet1!$F$2:$F$4115,"failed",Sheet1!$D$2:$D$4115,"&gt;=15000",Sheet1!$D$2:$D$4115,"&lt;19999")</f>
        <v>90</v>
      </c>
      <c r="D6">
        <f>COUNTIFS(Sheet1!$F$2:$F$4115,"cancelled",Sheet1!$D$2:$D$4115,"&gt;=15000",Sheet1!$D$2:$D$4115,"&lt;19999")</f>
        <v>17</v>
      </c>
      <c r="E6">
        <f t="shared" si="0"/>
        <v>201</v>
      </c>
      <c r="F6" s="10">
        <f t="shared" si="3"/>
        <v>0.46766169154228854</v>
      </c>
      <c r="G6" s="10">
        <f t="shared" si="1"/>
        <v>0.44776119402985076</v>
      </c>
      <c r="H6" s="10">
        <f t="shared" si="2"/>
        <v>8.45771144278607E-2</v>
      </c>
    </row>
    <row r="7" spans="1:8" x14ac:dyDescent="0.2">
      <c r="A7" t="s">
        <v>8395</v>
      </c>
      <c r="B7">
        <f>COUNTIFS(Sheet1!$F$2:$F$4115,"successful",Sheet1!$D$2:$D$4115,"&gt;=20000",Sheet1!$D$2:$D$4115,"&lt;24999")</f>
        <v>62</v>
      </c>
      <c r="C7">
        <f>COUNTIFS(Sheet1!$F$2:$F$4115,"failed",Sheet1!$D$2:$D$4115,"&gt;=20000",Sheet1!$D$2:$D$4115,"&lt;24999")</f>
        <v>72</v>
      </c>
      <c r="D7">
        <f>COUNTIFS(Sheet1!$F$2:$F$4115,"cancelled",Sheet1!$D$2:$D$4115,"&gt;=20000",Sheet1!$D$2:$D$4115,"&lt;24999")</f>
        <v>14</v>
      </c>
      <c r="E7">
        <f t="shared" si="0"/>
        <v>148</v>
      </c>
      <c r="F7" s="10">
        <f t="shared" si="3"/>
        <v>0.41891891891891891</v>
      </c>
      <c r="G7" s="10">
        <f t="shared" si="1"/>
        <v>0.48648648648648651</v>
      </c>
      <c r="H7" s="10">
        <f t="shared" si="2"/>
        <v>9.45945945945946E-2</v>
      </c>
    </row>
    <row r="8" spans="1:8" x14ac:dyDescent="0.2">
      <c r="A8" t="s">
        <v>8396</v>
      </c>
      <c r="B8">
        <f>COUNTIFS(Sheet1!$F$2:$F$4115,"successful",Sheet1!$D$2:$D$4115,"&gt;=25000",Sheet1!$D$2:$D$4115,"&lt;29999")</f>
        <v>55</v>
      </c>
      <c r="C8">
        <f>COUNTIFS(Sheet1!$F$2:$F$4115,"failed",Sheet1!$D$2:$D$4115,"&gt;=25000",Sheet1!$D$2:$D$4115,"&lt;29999")</f>
        <v>64</v>
      </c>
      <c r="D8">
        <f>COUNTIFS(Sheet1!$F$2:$F$4115,"cancelled",Sheet1!$D$2:$D$4115,"&gt;=25000",Sheet1!$D$2:$D$4115,"&lt;29999")</f>
        <v>18</v>
      </c>
      <c r="E8">
        <f t="shared" si="0"/>
        <v>137</v>
      </c>
      <c r="F8" s="10">
        <f t="shared" si="3"/>
        <v>0.40145985401459855</v>
      </c>
      <c r="G8" s="10">
        <f t="shared" si="1"/>
        <v>0.46715328467153283</v>
      </c>
      <c r="H8" s="10">
        <f t="shared" si="2"/>
        <v>0.13138686131386862</v>
      </c>
    </row>
    <row r="9" spans="1:8" x14ac:dyDescent="0.2">
      <c r="A9" t="s">
        <v>8397</v>
      </c>
      <c r="B9">
        <f>COUNTIFS(Sheet1!$F$2:$F$4115,"successful",Sheet1!$D$2:$D$4115,"&gt;=30000",Sheet1!$D$2:$D$4115,"&lt;34999")</f>
        <v>32</v>
      </c>
      <c r="C9">
        <f>COUNTIFS(Sheet1!$F$2:$F$4115,"failed",Sheet1!$D$2:$D$4115,"&gt;=30000",Sheet1!$D$2:$D$4115,"&lt;34999")</f>
        <v>37</v>
      </c>
      <c r="D9">
        <f>COUNTIFS(Sheet1!$F$2:$F$4115,"cancelled",Sheet1!$D$2:$D$4115,"&gt;=30000",Sheet1!$D$2:$D$4115,"&lt;34999")</f>
        <v>13</v>
      </c>
      <c r="E9">
        <f t="shared" si="0"/>
        <v>82</v>
      </c>
      <c r="F9" s="10">
        <f t="shared" si="3"/>
        <v>0.3902439024390244</v>
      </c>
      <c r="G9" s="10">
        <f t="shared" si="1"/>
        <v>0.45121951219512196</v>
      </c>
      <c r="H9" s="10">
        <f t="shared" si="2"/>
        <v>0.15853658536585366</v>
      </c>
    </row>
    <row r="10" spans="1:8" x14ac:dyDescent="0.2">
      <c r="A10" t="s">
        <v>8398</v>
      </c>
      <c r="B10">
        <f>COUNTIFS(Sheet1!$F$2:$F$4115,"successful",Sheet1!$D$2:$D$4115,"&gt;=35000",Sheet1!$D$2:$D$4115,"&lt;39999")</f>
        <v>26</v>
      </c>
      <c r="C10">
        <f>COUNTIFS(Sheet1!$F$2:$F$4115,"failed",Sheet1!$D$2:$D$4115,"&gt;=35000",Sheet1!$D$2:$D$4115,"&lt;39999")</f>
        <v>22</v>
      </c>
      <c r="D10">
        <f>COUNTIFS(Sheet1!$F$2:$F$4115,"cancelled",Sheet1!$D$2:$D$4115,"&gt;=35000",Sheet1!$D$2:$D$4115,"&lt;39999")</f>
        <v>7</v>
      </c>
      <c r="E10">
        <f t="shared" si="0"/>
        <v>55</v>
      </c>
      <c r="F10" s="10">
        <f t="shared" si="3"/>
        <v>0.47272727272727272</v>
      </c>
      <c r="G10" s="10">
        <f t="shared" si="1"/>
        <v>0.4</v>
      </c>
      <c r="H10" s="10">
        <f t="shared" si="2"/>
        <v>0.12727272727272726</v>
      </c>
    </row>
    <row r="11" spans="1:8" x14ac:dyDescent="0.2">
      <c r="A11" t="s">
        <v>8399</v>
      </c>
      <c r="B11">
        <f>COUNTIFS(Sheet1!$F$2:$F$4115,"successful",Sheet1!$D$2:$D$4115,"&gt;=40000",Sheet1!$D$2:$D$4115,"&lt;44999")</f>
        <v>21</v>
      </c>
      <c r="C11">
        <f>COUNTIFS(Sheet1!$F$2:$F$4115,"failed",Sheet1!$D$2:$D$4115,"&gt;=40000",Sheet1!$D$2:$D$4115,"&lt;44999")</f>
        <v>16</v>
      </c>
      <c r="D11">
        <f>COUNTIFS(Sheet1!$F$2:$F$4115,"cancelled",Sheet1!$D$2:$D$4115,"&gt;=40000",Sheet1!$D$2:$D$4115,"&lt;44999")</f>
        <v>6</v>
      </c>
      <c r="E11">
        <f t="shared" si="0"/>
        <v>43</v>
      </c>
      <c r="F11" s="10">
        <f t="shared" si="3"/>
        <v>0.48837209302325579</v>
      </c>
      <c r="G11" s="10">
        <f t="shared" si="1"/>
        <v>0.37209302325581395</v>
      </c>
      <c r="H11" s="10">
        <f t="shared" si="2"/>
        <v>0.13953488372093023</v>
      </c>
    </row>
    <row r="12" spans="1:8" x14ac:dyDescent="0.2">
      <c r="A12" t="s">
        <v>8400</v>
      </c>
      <c r="B12">
        <f>COUNTIFS(Sheet1!$F$2:$F$4115,"successful",Sheet1!$D$2:$D$4115,"&gt;=45000",Sheet1!$D$2:$D$4115,"&lt;49999")</f>
        <v>6</v>
      </c>
      <c r="C12">
        <f>COUNTIFS(Sheet1!$F$2:$F$4115,"failed",Sheet1!$D$2:$D$4115,"&gt;=45000",Sheet1!$D$2:$D$4115,"&lt;49999")</f>
        <v>11</v>
      </c>
      <c r="D12">
        <f>COUNTIFS(Sheet1!$F$2:$F$4115,"cancelled",Sheet1!$D$2:$D$4115,"&gt;=45000",Sheet1!$D$2:$D$4115,"&lt;49999")</f>
        <v>4</v>
      </c>
      <c r="E12">
        <f t="shared" si="0"/>
        <v>21</v>
      </c>
      <c r="F12" s="10">
        <f t="shared" si="3"/>
        <v>0.2857142857142857</v>
      </c>
      <c r="G12" s="10">
        <f t="shared" si="1"/>
        <v>0.52380952380952384</v>
      </c>
      <c r="H12" s="10">
        <f t="shared" si="2"/>
        <v>0.19047619047619047</v>
      </c>
    </row>
    <row r="13" spans="1:8" x14ac:dyDescent="0.2">
      <c r="A13" t="s">
        <v>8401</v>
      </c>
      <c r="B13">
        <f>COUNTIFS(Sheet1!$F$2:$F$4115,"successful",Sheet1!$D$2:$D$4115,"&gt;50000")</f>
        <v>55</v>
      </c>
      <c r="C13">
        <f>COUNTIFS(Sheet1!$F$2:$F$4115,"failed",Sheet1!$D$2:$D$4115,"&gt;50000")</f>
        <v>198</v>
      </c>
      <c r="D13">
        <f>COUNTIFS(Sheet1!$F$2:$F$4115,"cancelled",Sheet1!$D$2:$D$4115,"&gt;50000")</f>
        <v>83</v>
      </c>
      <c r="E13">
        <f t="shared" si="0"/>
        <v>336</v>
      </c>
      <c r="F13" s="10">
        <f t="shared" si="3"/>
        <v>0.16369047619047619</v>
      </c>
      <c r="G13" s="10">
        <f t="shared" si="1"/>
        <v>0.5892857142857143</v>
      </c>
      <c r="H13" s="10">
        <f t="shared" si="2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Sheet7</vt:lpstr>
      <vt:lpstr>Sheet1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2018-05-07T01:12:29Z</dcterms:modified>
</cp:coreProperties>
</file>