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.png" ContentType="image/png"/>
  <Override PartName="/xl/media/image5.png" ContentType="image/png"/>
  <Override PartName="/xl/media/image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4" firstSheet="0" activeTab="0"/>
  </bookViews>
  <sheets>
    <sheet name="Winkler1965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<sst xmlns="http://schemas.openxmlformats.org/spreadsheetml/2006/main" count="107" uniqueCount="41">
  <si>
    <t>Winkler1965 – Determination of hepatic flow in man</t>
  </si>
  <si>
    <t>study</t>
  </si>
  <si>
    <t>status</t>
  </si>
  <si>
    <t>sample</t>
  </si>
  <si>
    <t>subject</t>
  </si>
  <si>
    <t>sex</t>
  </si>
  <si>
    <t>age</t>
  </si>
  <si>
    <t>height [cm]</t>
  </si>
  <si>
    <t>weight [kg]</t>
  </si>
  <si>
    <t>Hematocrit [%]</t>
  </si>
  <si>
    <t>amount galactose infused [mg/min]</t>
  </si>
  <si>
    <t>amount galactose infused [mmol/min]</t>
  </si>
  <si>
    <t>hepatic blood flow Bromsulfalein [ml/min]</t>
  </si>
  <si>
    <t>hepatic blood flow galactose [ml/min]</t>
  </si>
  <si>
    <t>arterial concentrations galactose [mg/l]</t>
  </si>
  <si>
    <t>arterial concentrations galactose [mmol/l]</t>
  </si>
  <si>
    <t>Galactose arterio-hepatovenous extraction [percent]</t>
  </si>
  <si>
    <t>Galactose extraction ratio [-]</t>
  </si>
  <si>
    <t>Galactose clearance ER*Q [ml/min]</t>
  </si>
  <si>
    <t>venous concentration galactose (1-ER)*ca [mmol/l]</t>
  </si>
  <si>
    <t>Galactose elimination Q*(ca-cv)/1000 [mmol/min]</t>
  </si>
  <si>
    <t>height</t>
  </si>
  <si>
    <t>bodyweight</t>
  </si>
  <si>
    <t>hematocrit</t>
  </si>
  <si>
    <t>galInfusedmg</t>
  </si>
  <si>
    <t>galInfused</t>
  </si>
  <si>
    <t>bloodflowBS</t>
  </si>
  <si>
    <t>bloodflowGal</t>
  </si>
  <si>
    <t>flowLiver</t>
  </si>
  <si>
    <t>galAmg</t>
  </si>
  <si>
    <t>ca</t>
  </si>
  <si>
    <t>extraction</t>
  </si>
  <si>
    <t>ER</t>
  </si>
  <si>
    <t>CL</t>
  </si>
  <si>
    <t>cv</t>
  </si>
  <si>
    <t>GE</t>
  </si>
  <si>
    <t>win1965</t>
  </si>
  <si>
    <t>healthy</t>
  </si>
  <si>
    <t>male</t>
  </si>
  <si>
    <t>NA</t>
  </si>
  <si>
    <t>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</si>
</sst>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147960</xdr:colOff>
      <xdr:row>25</xdr:row>
      <xdr:rowOff>81720</xdr:rowOff>
    </xdr:from>
    <xdr:to>
      <xdr:col>3</xdr:col>
      <xdr:colOff>663120</xdr:colOff>
      <xdr:row>45</xdr:row>
      <xdr:rowOff>34560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147960" y="4889880"/>
          <a:ext cx="2953440" cy="320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809640</xdr:colOff>
      <xdr:row>25</xdr:row>
      <xdr:rowOff>77760</xdr:rowOff>
    </xdr:from>
    <xdr:to>
      <xdr:col>7</xdr:col>
      <xdr:colOff>740880</xdr:colOff>
      <xdr:row>62</xdr:row>
      <xdr:rowOff>157320</xdr:rowOff>
    </xdr:to>
    <xdr:pic>
      <xdr:nvPicPr>
        <xdr:cNvPr id="1" name="Graphics 2" descr=""/>
        <xdr:cNvPicPr/>
      </xdr:nvPicPr>
      <xdr:blipFill>
        <a:blip r:embed="rId2"/>
        <a:stretch>
          <a:fillRect/>
        </a:stretch>
      </xdr:blipFill>
      <xdr:spPr>
        <a:xfrm>
          <a:off x="3247920" y="4885920"/>
          <a:ext cx="3195000" cy="6094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922680</xdr:colOff>
      <xdr:row>26</xdr:row>
      <xdr:rowOff>139320</xdr:rowOff>
    </xdr:from>
    <xdr:to>
      <xdr:col>13</xdr:col>
      <xdr:colOff>136800</xdr:colOff>
      <xdr:row>57</xdr:row>
      <xdr:rowOff>117360</xdr:rowOff>
    </xdr:to>
    <xdr:pic>
      <xdr:nvPicPr>
        <xdr:cNvPr id="2" name="Graphics 3" descr=""/>
        <xdr:cNvPicPr/>
      </xdr:nvPicPr>
      <xdr:blipFill>
        <a:blip r:embed="rId3"/>
        <a:stretch>
          <a:fillRect/>
        </a:stretch>
      </xdr:blipFill>
      <xdr:spPr>
        <a:xfrm>
          <a:off x="6624720" y="5109840"/>
          <a:ext cx="5402160" cy="5017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U3" activeCellId="0" sqref="A3:U19"/>
    </sheetView>
  </sheetViews>
  <sheetFormatPr defaultRowHeight="12.8"/>
  <cols>
    <col collapsed="false" hidden="false" max="6" min="1" style="0" width="11.5204081632653"/>
    <col collapsed="false" hidden="false" max="7" min="7" style="0" width="11.6989795918367"/>
    <col collapsed="false" hidden="false" max="8" min="8" style="0" width="16.2959183673469"/>
    <col collapsed="false" hidden="false" max="9" min="9" style="0" width="14.4438775510204"/>
    <col collapsed="false" hidden="false" max="10" min="10" style="0" width="17.0357142857143"/>
    <col collapsed="false" hidden="false" max="11" min="11" style="0" width="12.4285714285714"/>
    <col collapsed="false" hidden="false" max="12" min="12" style="0" width="14.0408163265306"/>
    <col collapsed="false" hidden="false" max="13" min="13" style="0" width="13.4540816326531"/>
    <col collapsed="false" hidden="false" max="15" min="14" style="0" width="14.3265306122449"/>
    <col collapsed="false" hidden="false" max="18" min="16" style="0" width="11.5204081632653"/>
    <col collapsed="false" hidden="false" max="19" min="19" style="0" width="17.5510204081633"/>
    <col collapsed="false" hidden="false" max="1025" min="20" style="0" width="11.520408163265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68.6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12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="5" customFormat="true" ht="13.3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28</v>
      </c>
      <c r="O3" s="4" t="s">
        <v>29</v>
      </c>
      <c r="P3" s="4" t="s">
        <v>30</v>
      </c>
      <c r="Q3" s="4" t="s">
        <v>31</v>
      </c>
      <c r="R3" s="4" t="s">
        <v>32</v>
      </c>
      <c r="S3" s="4" t="s">
        <v>33</v>
      </c>
      <c r="T3" s="4" t="s">
        <v>34</v>
      </c>
      <c r="U3" s="4" t="s">
        <v>35</v>
      </c>
    </row>
    <row r="4" customFormat="false" ht="12.8" hidden="false" customHeight="false" outlineLevel="0" collapsed="false">
      <c r="A4" s="0" t="s">
        <v>36</v>
      </c>
      <c r="B4" s="0" t="s">
        <v>37</v>
      </c>
      <c r="C4" s="0" t="n">
        <v>1</v>
      </c>
      <c r="D4" s="0" t="n">
        <v>1</v>
      </c>
      <c r="E4" s="0" t="s">
        <v>38</v>
      </c>
      <c r="F4" s="0" t="n">
        <v>59</v>
      </c>
      <c r="G4" s="0" t="n">
        <v>173</v>
      </c>
      <c r="H4" s="0" t="n">
        <v>85</v>
      </c>
      <c r="I4" s="0" t="n">
        <v>35</v>
      </c>
      <c r="J4" s="0" t="n">
        <v>211</v>
      </c>
      <c r="K4" s="6" t="n">
        <f aca="false">J4/180</f>
        <v>1.17222222222222</v>
      </c>
      <c r="L4" s="0" t="n">
        <v>2040</v>
      </c>
      <c r="M4" s="0" t="s">
        <v>39</v>
      </c>
      <c r="N4" s="0" t="n">
        <f aca="false">L4</f>
        <v>2040</v>
      </c>
      <c r="O4" s="0" t="s">
        <v>39</v>
      </c>
      <c r="P4" s="0" t="s">
        <v>39</v>
      </c>
      <c r="Q4" s="0" t="s">
        <v>39</v>
      </c>
      <c r="R4" s="0" t="s">
        <v>39</v>
      </c>
      <c r="S4" s="0" t="s">
        <v>39</v>
      </c>
      <c r="T4" s="0" t="s">
        <v>39</v>
      </c>
      <c r="U4" s="0" t="s">
        <v>39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n">
        <v>1</v>
      </c>
      <c r="D5" s="0" t="n">
        <v>2</v>
      </c>
      <c r="E5" s="0" t="s">
        <v>38</v>
      </c>
      <c r="F5" s="0" t="n">
        <v>23</v>
      </c>
      <c r="G5" s="0" t="n">
        <v>182</v>
      </c>
      <c r="H5" s="0" t="n">
        <v>81</v>
      </c>
      <c r="I5" s="0" t="n">
        <v>48</v>
      </c>
      <c r="J5" s="0" t="n">
        <v>223</v>
      </c>
      <c r="K5" s="6" t="n">
        <f aca="false">J5/180</f>
        <v>1.23888888888889</v>
      </c>
      <c r="L5" s="0" t="n">
        <v>2430</v>
      </c>
      <c r="M5" s="0" t="n">
        <v>2390</v>
      </c>
      <c r="N5" s="0" t="n">
        <f aca="false">L5</f>
        <v>2430</v>
      </c>
      <c r="O5" s="0" t="n">
        <v>152</v>
      </c>
      <c r="P5" s="6" t="n">
        <f aca="false">O5/180</f>
        <v>0.844444444444444</v>
      </c>
      <c r="Q5" s="0" t="n">
        <v>81.6</v>
      </c>
      <c r="R5" s="0" t="n">
        <f aca="false">Q5/100</f>
        <v>0.816</v>
      </c>
      <c r="S5" s="0" t="n">
        <f aca="false"> R5*N5</f>
        <v>1982.88</v>
      </c>
      <c r="T5" s="0" t="n">
        <f aca="false">(1-R5)*P5</f>
        <v>0.155377777777778</v>
      </c>
      <c r="U5" s="0" t="n">
        <f aca="false">N5*(P5-T5)/1000</f>
        <v>1.674432</v>
      </c>
    </row>
    <row r="6" customFormat="false" ht="12.8" hidden="false" customHeight="false" outlineLevel="0" collapsed="false">
      <c r="A6" s="0" t="s">
        <v>36</v>
      </c>
      <c r="B6" s="0" t="s">
        <v>37</v>
      </c>
      <c r="C6" s="0" t="n">
        <v>1</v>
      </c>
      <c r="D6" s="0" t="n">
        <v>3</v>
      </c>
      <c r="E6" s="0" t="s">
        <v>38</v>
      </c>
      <c r="F6" s="0" t="n">
        <v>52</v>
      </c>
      <c r="G6" s="0" t="n">
        <v>164</v>
      </c>
      <c r="H6" s="0" t="n">
        <v>67</v>
      </c>
      <c r="I6" s="0" t="n">
        <v>35</v>
      </c>
      <c r="J6" s="0" t="n">
        <v>185</v>
      </c>
      <c r="K6" s="6" t="n">
        <f aca="false">J6/180</f>
        <v>1.02777777777778</v>
      </c>
      <c r="L6" s="0" t="n">
        <v>2180</v>
      </c>
      <c r="M6" s="0" t="n">
        <v>2000</v>
      </c>
      <c r="N6" s="0" t="n">
        <f aca="false">L6</f>
        <v>2180</v>
      </c>
      <c r="O6" s="0" t="n">
        <v>161</v>
      </c>
      <c r="P6" s="6" t="n">
        <f aca="false">O6/180</f>
        <v>0.894444444444444</v>
      </c>
      <c r="Q6" s="0" t="n">
        <v>65.8</v>
      </c>
      <c r="R6" s="0" t="n">
        <f aca="false">Q6/100</f>
        <v>0.658</v>
      </c>
      <c r="S6" s="0" t="n">
        <f aca="false"> R6*N6</f>
        <v>1434.44</v>
      </c>
      <c r="T6" s="0" t="n">
        <f aca="false">(1-R6)*P6</f>
        <v>0.3059</v>
      </c>
      <c r="U6" s="0" t="n">
        <f aca="false">N6*(P6-T6)/1000</f>
        <v>1.28302688888889</v>
      </c>
    </row>
    <row r="7" customFormat="false" ht="12.8" hidden="false" customHeight="false" outlineLevel="0" collapsed="false">
      <c r="A7" s="0" t="s">
        <v>36</v>
      </c>
      <c r="B7" s="0" t="s">
        <v>37</v>
      </c>
      <c r="C7" s="0" t="n">
        <v>1</v>
      </c>
      <c r="D7" s="0" t="n">
        <v>4</v>
      </c>
      <c r="E7" s="0" t="s">
        <v>38</v>
      </c>
      <c r="F7" s="0" t="n">
        <v>51</v>
      </c>
      <c r="G7" s="0" t="n">
        <v>160</v>
      </c>
      <c r="H7" s="0" t="n">
        <v>51</v>
      </c>
      <c r="I7" s="0" t="n">
        <v>58</v>
      </c>
      <c r="J7" s="0" t="n">
        <v>267</v>
      </c>
      <c r="K7" s="6" t="n">
        <f aca="false">J7/180</f>
        <v>1.48333333333333</v>
      </c>
      <c r="L7" s="0" t="n">
        <v>1960</v>
      </c>
      <c r="M7" s="0" t="n">
        <v>1450</v>
      </c>
      <c r="N7" s="0" t="n">
        <f aca="false">L7</f>
        <v>1960</v>
      </c>
      <c r="O7" s="0" t="n">
        <v>346</v>
      </c>
      <c r="P7" s="6" t="n">
        <f aca="false">O7/180</f>
        <v>1.92222222222222</v>
      </c>
      <c r="Q7" s="0" t="n">
        <v>67.3</v>
      </c>
      <c r="R7" s="0" t="n">
        <f aca="false">Q7/100</f>
        <v>0.673</v>
      </c>
      <c r="S7" s="0" t="n">
        <f aca="false"> R7*N7</f>
        <v>1319.08</v>
      </c>
      <c r="T7" s="0" t="n">
        <f aca="false">(1-R7)*P7</f>
        <v>0.628566666666666</v>
      </c>
      <c r="U7" s="0" t="n">
        <f aca="false">N7*(P7-T7)/1000</f>
        <v>2.53556488888889</v>
      </c>
    </row>
    <row r="8" customFormat="false" ht="12.8" hidden="false" customHeight="false" outlineLevel="0" collapsed="false">
      <c r="A8" s="0" t="s">
        <v>36</v>
      </c>
      <c r="B8" s="0" t="s">
        <v>37</v>
      </c>
      <c r="C8" s="0" t="n">
        <v>1</v>
      </c>
      <c r="D8" s="0" t="n">
        <v>5</v>
      </c>
      <c r="E8" s="0" t="s">
        <v>38</v>
      </c>
      <c r="F8" s="0" t="n">
        <v>40</v>
      </c>
      <c r="G8" s="0" t="n">
        <v>188</v>
      </c>
      <c r="H8" s="0" t="n">
        <v>100</v>
      </c>
      <c r="I8" s="0" t="n">
        <v>44</v>
      </c>
      <c r="J8" s="0" t="n">
        <v>366</v>
      </c>
      <c r="K8" s="6" t="n">
        <f aca="false">J8/180</f>
        <v>2.03333333333333</v>
      </c>
      <c r="L8" s="0" t="n">
        <v>1470</v>
      </c>
      <c r="M8" s="0" t="n">
        <v>1780</v>
      </c>
      <c r="N8" s="0" t="n">
        <f aca="false">L8</f>
        <v>1470</v>
      </c>
      <c r="O8" s="0" t="n">
        <v>271</v>
      </c>
      <c r="P8" s="6" t="n">
        <f aca="false">O8/180</f>
        <v>1.50555555555556</v>
      </c>
      <c r="Q8" s="0" t="n">
        <v>93</v>
      </c>
      <c r="R8" s="0" t="n">
        <f aca="false">Q8/100</f>
        <v>0.93</v>
      </c>
      <c r="S8" s="0" t="n">
        <f aca="false"> R8*N8</f>
        <v>1367.1</v>
      </c>
      <c r="T8" s="0" t="n">
        <f aca="false">(1-R8)*P8</f>
        <v>0.105388888888889</v>
      </c>
      <c r="U8" s="0" t="n">
        <f aca="false">N8*(P8-T8)/1000</f>
        <v>2.05824500000001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n">
        <v>1</v>
      </c>
      <c r="D9" s="0" t="n">
        <v>6</v>
      </c>
      <c r="E9" s="0" t="s">
        <v>38</v>
      </c>
      <c r="F9" s="0" t="n">
        <v>19</v>
      </c>
      <c r="G9" s="0" t="n">
        <v>183</v>
      </c>
      <c r="H9" s="0" t="n">
        <v>80</v>
      </c>
      <c r="I9" s="0" t="n">
        <v>41</v>
      </c>
      <c r="J9" s="0" t="n">
        <v>305</v>
      </c>
      <c r="K9" s="6" t="n">
        <f aca="false">J9/180</f>
        <v>1.69444444444444</v>
      </c>
      <c r="L9" s="0" t="n">
        <v>1260</v>
      </c>
      <c r="M9" s="0" t="n">
        <v>1580</v>
      </c>
      <c r="N9" s="0" t="n">
        <f aca="false">L9</f>
        <v>1260</v>
      </c>
      <c r="O9" s="0" t="n">
        <v>294</v>
      </c>
      <c r="P9" s="6" t="n">
        <f aca="false">O9/180</f>
        <v>1.63333333333333</v>
      </c>
      <c r="Q9" s="0" t="n">
        <v>77.6</v>
      </c>
      <c r="R9" s="0" t="n">
        <f aca="false">Q9/100</f>
        <v>0.776</v>
      </c>
      <c r="S9" s="0" t="n">
        <f aca="false"> R9*N9</f>
        <v>977.76</v>
      </c>
      <c r="T9" s="0" t="n">
        <f aca="false">(1-R9)*P9</f>
        <v>0.365866666666666</v>
      </c>
      <c r="U9" s="0" t="n">
        <f aca="false">N9*(P9-T9)/1000</f>
        <v>1.597008</v>
      </c>
    </row>
    <row r="10" customFormat="false" ht="12.8" hidden="false" customHeight="false" outlineLevel="0" collapsed="false">
      <c r="A10" s="0" t="s">
        <v>36</v>
      </c>
      <c r="B10" s="0" t="s">
        <v>37</v>
      </c>
      <c r="C10" s="0" t="n">
        <v>1</v>
      </c>
      <c r="D10" s="0" t="n">
        <v>7</v>
      </c>
      <c r="E10" s="0" t="s">
        <v>40</v>
      </c>
      <c r="F10" s="0" t="n">
        <v>49</v>
      </c>
      <c r="G10" s="0" t="n">
        <v>159</v>
      </c>
      <c r="H10" s="0" t="n">
        <v>49</v>
      </c>
      <c r="I10" s="0" t="n">
        <v>40</v>
      </c>
      <c r="J10" s="0" t="n">
        <v>269</v>
      </c>
      <c r="K10" s="6" t="n">
        <f aca="false">J10/180</f>
        <v>1.49444444444444</v>
      </c>
      <c r="L10" s="0" t="n">
        <v>1440</v>
      </c>
      <c r="M10" s="0" t="n">
        <v>1450</v>
      </c>
      <c r="N10" s="0" t="n">
        <f aca="false">L10</f>
        <v>1440</v>
      </c>
      <c r="O10" s="0" t="n">
        <v>237</v>
      </c>
      <c r="P10" s="6" t="n">
        <f aca="false">O10/180</f>
        <v>1.31666666666667</v>
      </c>
      <c r="Q10" s="0" t="n">
        <v>92.8</v>
      </c>
      <c r="R10" s="0" t="n">
        <f aca="false">Q10/100</f>
        <v>0.928</v>
      </c>
      <c r="S10" s="0" t="n">
        <f aca="false"> R10*N10</f>
        <v>1336.32</v>
      </c>
      <c r="T10" s="0" t="n">
        <f aca="false">(1-R10)*P10</f>
        <v>0.0948000000000003</v>
      </c>
      <c r="U10" s="0" t="n">
        <f aca="false">N10*(P10-T10)/1000</f>
        <v>1.759488</v>
      </c>
    </row>
    <row r="11" customFormat="false" ht="12.8" hidden="false" customHeight="false" outlineLevel="0" collapsed="false">
      <c r="A11" s="0" t="s">
        <v>36</v>
      </c>
      <c r="B11" s="0" t="s">
        <v>37</v>
      </c>
      <c r="C11" s="0" t="n">
        <v>1</v>
      </c>
      <c r="D11" s="0" t="n">
        <v>8</v>
      </c>
      <c r="E11" s="0" t="s">
        <v>40</v>
      </c>
      <c r="F11" s="0" t="n">
        <v>17</v>
      </c>
      <c r="G11" s="0" t="n">
        <v>171</v>
      </c>
      <c r="H11" s="0" t="n">
        <v>56</v>
      </c>
      <c r="I11" s="0" t="n">
        <v>38</v>
      </c>
      <c r="J11" s="0" t="n">
        <v>287</v>
      </c>
      <c r="K11" s="6" t="n">
        <f aca="false">J11/180</f>
        <v>1.59444444444444</v>
      </c>
      <c r="L11" s="0" t="n">
        <v>1410</v>
      </c>
      <c r="M11" s="0" t="n">
        <v>1470</v>
      </c>
      <c r="N11" s="0" t="n">
        <f aca="false">L11</f>
        <v>1410</v>
      </c>
      <c r="O11" s="0" t="n">
        <v>266</v>
      </c>
      <c r="P11" s="6" t="n">
        <f aca="false">O11/180</f>
        <v>1.47777777777778</v>
      </c>
      <c r="Q11" s="0" t="n">
        <v>85.3</v>
      </c>
      <c r="R11" s="0" t="n">
        <f aca="false">Q11/100</f>
        <v>0.853</v>
      </c>
      <c r="S11" s="0" t="n">
        <f aca="false"> R11*N11</f>
        <v>1202.73</v>
      </c>
      <c r="T11" s="0" t="n">
        <f aca="false">(1-R11)*P11</f>
        <v>0.217233333333334</v>
      </c>
      <c r="U11" s="0" t="n">
        <f aca="false">N11*(P11-T11)/1000</f>
        <v>1.77736766666667</v>
      </c>
    </row>
    <row r="12" s="6" customFormat="true" ht="12.8" hidden="false" customHeight="false" outlineLevel="0" collapsed="false">
      <c r="A12" s="0" t="s">
        <v>36</v>
      </c>
      <c r="B12" s="0" t="s">
        <v>37</v>
      </c>
      <c r="C12" s="0" t="n">
        <v>2</v>
      </c>
      <c r="D12" s="0" t="n">
        <v>1</v>
      </c>
      <c r="E12" s="0" t="s">
        <v>38</v>
      </c>
      <c r="F12" s="0" t="n">
        <v>59</v>
      </c>
      <c r="G12" s="0" t="n">
        <v>173</v>
      </c>
      <c r="H12" s="0" t="n">
        <v>85</v>
      </c>
      <c r="I12" s="0" t="n">
        <v>35</v>
      </c>
      <c r="J12" s="0" t="n">
        <v>211</v>
      </c>
      <c r="K12" s="6" t="n">
        <f aca="false">J12/180</f>
        <v>1.17222222222222</v>
      </c>
      <c r="L12" s="0" t="n">
        <v>1900</v>
      </c>
      <c r="M12" s="0" t="s">
        <v>39</v>
      </c>
      <c r="N12" s="0" t="n">
        <f aca="false">L12</f>
        <v>1900</v>
      </c>
      <c r="O12" s="0" t="s">
        <v>39</v>
      </c>
      <c r="P12" s="0" t="s">
        <v>39</v>
      </c>
      <c r="Q12" s="0" t="s">
        <v>39</v>
      </c>
      <c r="R12" s="0" t="s">
        <v>39</v>
      </c>
      <c r="S12" s="0" t="s">
        <v>39</v>
      </c>
      <c r="T12" s="0" t="s">
        <v>39</v>
      </c>
      <c r="U12" s="0" t="s">
        <v>39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n">
        <v>2</v>
      </c>
      <c r="D13" s="0" t="n">
        <v>2</v>
      </c>
      <c r="E13" s="0" t="s">
        <v>38</v>
      </c>
      <c r="F13" s="0" t="n">
        <v>23</v>
      </c>
      <c r="G13" s="0" t="n">
        <v>182</v>
      </c>
      <c r="H13" s="0" t="n">
        <v>81</v>
      </c>
      <c r="I13" s="0" t="n">
        <v>48</v>
      </c>
      <c r="J13" s="0" t="n">
        <v>223</v>
      </c>
      <c r="K13" s="6" t="n">
        <f aca="false">J13/180</f>
        <v>1.23888888888889</v>
      </c>
      <c r="L13" s="0" t="n">
        <v>2420</v>
      </c>
      <c r="M13" s="0" t="n">
        <v>2600</v>
      </c>
      <c r="N13" s="0" t="n">
        <f aca="false">L13</f>
        <v>2420</v>
      </c>
      <c r="O13" s="0" t="n">
        <v>152</v>
      </c>
      <c r="P13" s="6" t="n">
        <f aca="false">O13/180</f>
        <v>0.844444444444444</v>
      </c>
      <c r="Q13" s="0" t="n">
        <v>71.7</v>
      </c>
      <c r="R13" s="0" t="n">
        <f aca="false">Q13/100</f>
        <v>0.717</v>
      </c>
      <c r="S13" s="0" t="n">
        <f aca="false"> R13*N13</f>
        <v>1735.14</v>
      </c>
      <c r="T13" s="0" t="n">
        <f aca="false">(1-R13)*P13</f>
        <v>0.238977777777778</v>
      </c>
      <c r="U13" s="0" t="n">
        <f aca="false">N13*(P13-T13)/1000</f>
        <v>1.46522933333333</v>
      </c>
    </row>
    <row r="14" customFormat="false" ht="12.8" hidden="false" customHeight="false" outlineLevel="0" collapsed="false">
      <c r="A14" s="0" t="s">
        <v>36</v>
      </c>
      <c r="B14" s="0" t="s">
        <v>37</v>
      </c>
      <c r="C14" s="0" t="n">
        <v>2</v>
      </c>
      <c r="D14" s="0" t="n">
        <v>3</v>
      </c>
      <c r="E14" s="0" t="s">
        <v>38</v>
      </c>
      <c r="F14" s="0" t="n">
        <v>52</v>
      </c>
      <c r="G14" s="0" t="n">
        <v>164</v>
      </c>
      <c r="H14" s="0" t="n">
        <v>67</v>
      </c>
      <c r="I14" s="0" t="n">
        <v>35</v>
      </c>
      <c r="J14" s="0" t="n">
        <v>185</v>
      </c>
      <c r="K14" s="6" t="n">
        <f aca="false">J14/180</f>
        <v>1.02777777777778</v>
      </c>
      <c r="L14" s="0" t="n">
        <v>2780</v>
      </c>
      <c r="M14" s="0" t="n">
        <v>2250</v>
      </c>
      <c r="N14" s="0" t="n">
        <f aca="false">L14</f>
        <v>2780</v>
      </c>
      <c r="O14" s="0" t="n">
        <v>161</v>
      </c>
      <c r="P14" s="6" t="n">
        <f aca="false">O14/180</f>
        <v>0.894444444444444</v>
      </c>
      <c r="Q14" s="0" t="n">
        <v>58.4</v>
      </c>
      <c r="R14" s="0" t="n">
        <f aca="false">Q14/100</f>
        <v>0.584</v>
      </c>
      <c r="S14" s="0" t="n">
        <f aca="false"> R14*N14</f>
        <v>1623.52</v>
      </c>
      <c r="T14" s="0" t="n">
        <f aca="false">(1-R14)*P14</f>
        <v>0.372088888888889</v>
      </c>
      <c r="U14" s="0" t="n">
        <f aca="false">N14*(P14-T14)/1000</f>
        <v>1.45214844444444</v>
      </c>
    </row>
    <row r="15" customFormat="false" ht="12.8" hidden="false" customHeight="false" outlineLevel="0" collapsed="false">
      <c r="A15" s="0" t="s">
        <v>36</v>
      </c>
      <c r="B15" s="0" t="s">
        <v>37</v>
      </c>
      <c r="C15" s="0" t="n">
        <v>2</v>
      </c>
      <c r="D15" s="0" t="n">
        <v>4</v>
      </c>
      <c r="E15" s="0" t="s">
        <v>38</v>
      </c>
      <c r="F15" s="0" t="n">
        <v>51</v>
      </c>
      <c r="G15" s="0" t="n">
        <v>160</v>
      </c>
      <c r="H15" s="0" t="n">
        <v>51</v>
      </c>
      <c r="I15" s="0" t="n">
        <v>58</v>
      </c>
      <c r="J15" s="0" t="n">
        <v>267</v>
      </c>
      <c r="K15" s="6" t="n">
        <f aca="false">J15/180</f>
        <v>1.48333333333333</v>
      </c>
      <c r="L15" s="0" t="n">
        <v>1480</v>
      </c>
      <c r="M15" s="0" t="n">
        <v>1510</v>
      </c>
      <c r="N15" s="0" t="n">
        <f aca="false">L15</f>
        <v>1480</v>
      </c>
      <c r="O15" s="0" t="n">
        <v>346</v>
      </c>
      <c r="P15" s="6" t="n">
        <f aca="false">O15/180</f>
        <v>1.92222222222222</v>
      </c>
      <c r="Q15" s="0" t="n">
        <v>65.3</v>
      </c>
      <c r="R15" s="0" t="n">
        <f aca="false">Q15/100</f>
        <v>0.653</v>
      </c>
      <c r="S15" s="0" t="n">
        <f aca="false"> R15*N15</f>
        <v>966.44</v>
      </c>
      <c r="T15" s="0" t="n">
        <f aca="false">(1-R15)*P15</f>
        <v>0.667011111111111</v>
      </c>
      <c r="U15" s="0" t="n">
        <f aca="false">N15*(P15-T15)/1000</f>
        <v>1.85771244444444</v>
      </c>
    </row>
    <row r="16" customFormat="false" ht="12.8" hidden="false" customHeight="false" outlineLevel="0" collapsed="false">
      <c r="A16" s="0" t="s">
        <v>36</v>
      </c>
      <c r="B16" s="0" t="s">
        <v>37</v>
      </c>
      <c r="C16" s="0" t="n">
        <v>2</v>
      </c>
      <c r="D16" s="0" t="n">
        <v>5</v>
      </c>
      <c r="E16" s="0" t="s">
        <v>38</v>
      </c>
      <c r="F16" s="0" t="n">
        <v>40</v>
      </c>
      <c r="G16" s="0" t="n">
        <v>188</v>
      </c>
      <c r="H16" s="0" t="n">
        <v>100</v>
      </c>
      <c r="I16" s="0" t="n">
        <v>44</v>
      </c>
      <c r="J16" s="0" t="n">
        <v>366</v>
      </c>
      <c r="K16" s="6" t="n">
        <f aca="false">J16/180</f>
        <v>2.03333333333333</v>
      </c>
      <c r="L16" s="0" t="n">
        <v>1460</v>
      </c>
      <c r="M16" s="0" t="n">
        <v>1680</v>
      </c>
      <c r="N16" s="0" t="n">
        <f aca="false">L16</f>
        <v>1460</v>
      </c>
      <c r="O16" s="0" t="n">
        <v>271</v>
      </c>
      <c r="P16" s="6" t="n">
        <f aca="false">O16/180</f>
        <v>1.50555555555556</v>
      </c>
      <c r="Q16" s="0" t="n">
        <v>98.5</v>
      </c>
      <c r="R16" s="0" t="n">
        <f aca="false">Q16/100</f>
        <v>0.985</v>
      </c>
      <c r="S16" s="0" t="n">
        <f aca="false"> R16*N16</f>
        <v>1438.1</v>
      </c>
      <c r="T16" s="0" t="n">
        <f aca="false">(1-R16)*P16</f>
        <v>0.0225833333333334</v>
      </c>
      <c r="U16" s="0" t="n">
        <f aca="false">N16*(P16-T16)/1000</f>
        <v>2.16513944444444</v>
      </c>
    </row>
    <row r="17" customFormat="false" ht="12.8" hidden="false" customHeight="false" outlineLevel="0" collapsed="false">
      <c r="A17" s="0" t="s">
        <v>36</v>
      </c>
      <c r="B17" s="0" t="s">
        <v>37</v>
      </c>
      <c r="C17" s="0" t="n">
        <v>2</v>
      </c>
      <c r="D17" s="0" t="n">
        <v>6</v>
      </c>
      <c r="E17" s="0" t="s">
        <v>38</v>
      </c>
      <c r="F17" s="0" t="n">
        <v>19</v>
      </c>
      <c r="G17" s="0" t="n">
        <v>183</v>
      </c>
      <c r="H17" s="0" t="n">
        <v>80</v>
      </c>
      <c r="I17" s="0" t="n">
        <v>41</v>
      </c>
      <c r="J17" s="0" t="n">
        <v>305</v>
      </c>
      <c r="K17" s="6" t="n">
        <f aca="false">J17/180</f>
        <v>1.69444444444444</v>
      </c>
      <c r="L17" s="0" t="n">
        <v>1280</v>
      </c>
      <c r="M17" s="0" t="n">
        <v>1800</v>
      </c>
      <c r="N17" s="0" t="n">
        <f aca="false">L17</f>
        <v>1280</v>
      </c>
      <c r="O17" s="0" t="n">
        <v>294</v>
      </c>
      <c r="P17" s="6" t="n">
        <f aca="false">O17/180</f>
        <v>1.63333333333333</v>
      </c>
      <c r="Q17" s="0" t="n">
        <v>68.4</v>
      </c>
      <c r="R17" s="0" t="n">
        <f aca="false">Q17/100</f>
        <v>0.684</v>
      </c>
      <c r="S17" s="0" t="n">
        <f aca="false"> R17*N17</f>
        <v>875.52</v>
      </c>
      <c r="T17" s="0" t="n">
        <f aca="false">(1-R17)*P17</f>
        <v>0.516133333333333</v>
      </c>
      <c r="U17" s="0" t="n">
        <f aca="false">N17*(P17-T17)/1000</f>
        <v>1.430016</v>
      </c>
    </row>
    <row r="18" customFormat="false" ht="12.8" hidden="false" customHeight="false" outlineLevel="0" collapsed="false">
      <c r="A18" s="0" t="s">
        <v>36</v>
      </c>
      <c r="B18" s="0" t="s">
        <v>37</v>
      </c>
      <c r="C18" s="0" t="n">
        <v>2</v>
      </c>
      <c r="D18" s="0" t="n">
        <v>7</v>
      </c>
      <c r="E18" s="0" t="s">
        <v>40</v>
      </c>
      <c r="F18" s="0" t="n">
        <v>49</v>
      </c>
      <c r="G18" s="0" t="n">
        <v>159</v>
      </c>
      <c r="H18" s="0" t="n">
        <v>49</v>
      </c>
      <c r="I18" s="0" t="n">
        <v>40</v>
      </c>
      <c r="J18" s="0" t="n">
        <v>269</v>
      </c>
      <c r="K18" s="6" t="n">
        <f aca="false">J18/180</f>
        <v>1.49444444444444</v>
      </c>
      <c r="L18" s="0" t="n">
        <v>1230</v>
      </c>
      <c r="M18" s="0" t="n">
        <v>1730</v>
      </c>
      <c r="N18" s="0" t="n">
        <f aca="false">L18</f>
        <v>1230</v>
      </c>
      <c r="O18" s="0" t="n">
        <v>237</v>
      </c>
      <c r="P18" s="6" t="n">
        <f aca="false">O18/180</f>
        <v>1.31666666666667</v>
      </c>
      <c r="Q18" s="0" t="n">
        <v>78.1</v>
      </c>
      <c r="R18" s="0" t="n">
        <f aca="false">Q18/100</f>
        <v>0.781</v>
      </c>
      <c r="S18" s="0" t="n">
        <f aca="false"> R18*N18</f>
        <v>960.63</v>
      </c>
      <c r="T18" s="0" t="n">
        <f aca="false">(1-R18)*P18</f>
        <v>0.28835</v>
      </c>
      <c r="U18" s="0" t="n">
        <f aca="false">N18*(P18-T18)/1000</f>
        <v>1.2648295</v>
      </c>
    </row>
    <row r="19" customFormat="false" ht="12.8" hidden="false" customHeight="false" outlineLevel="0" collapsed="false">
      <c r="A19" s="0" t="s">
        <v>36</v>
      </c>
      <c r="B19" s="0" t="s">
        <v>37</v>
      </c>
      <c r="C19" s="0" t="n">
        <v>2</v>
      </c>
      <c r="D19" s="0" t="n">
        <v>8</v>
      </c>
      <c r="E19" s="0" t="s">
        <v>40</v>
      </c>
      <c r="F19" s="0" t="n">
        <v>17</v>
      </c>
      <c r="G19" s="0" t="n">
        <v>171</v>
      </c>
      <c r="H19" s="0" t="n">
        <v>56</v>
      </c>
      <c r="I19" s="0" t="n">
        <v>38</v>
      </c>
      <c r="J19" s="0" t="n">
        <v>287</v>
      </c>
      <c r="K19" s="6" t="n">
        <f aca="false">J19/180</f>
        <v>1.59444444444444</v>
      </c>
      <c r="L19" s="0" t="n">
        <v>1100</v>
      </c>
      <c r="M19" s="0" t="n">
        <v>1430</v>
      </c>
      <c r="N19" s="0" t="n">
        <f aca="false">L19</f>
        <v>1100</v>
      </c>
      <c r="O19" s="0" t="n">
        <v>266</v>
      </c>
      <c r="P19" s="6" t="n">
        <f aca="false">O19/180</f>
        <v>1.47777777777778</v>
      </c>
      <c r="Q19" s="0" t="n">
        <v>90.2</v>
      </c>
      <c r="R19" s="0" t="n">
        <f aca="false">Q19/100</f>
        <v>0.902</v>
      </c>
      <c r="S19" s="0" t="n">
        <f aca="false"> R19*N19</f>
        <v>992.2</v>
      </c>
      <c r="T19" s="0" t="n">
        <f aca="false">(1-R19)*P19</f>
        <v>0.144822222222222</v>
      </c>
      <c r="U19" s="0" t="n">
        <f aca="false">N19*(P19-T19)/1000</f>
        <v>1.46625111111111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2014-04-14T22:16:22Z</dcterms:created>
  <dc:creator>Matthias König</dc:creator>
  <dc:language>en-US</dc:language>
  <cp:lastModifiedBy>Matthias König</cp:lastModifiedBy>
  <dcterms:modified xsi:type="dcterms:W3CDTF">2014-10-24T15:05:24Z</dcterms:modified>
  <cp:revision>5</cp:revision>
</cp:coreProperties>
</file>