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4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70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<sst xmlns="http://schemas.openxmlformats.org/spreadsheetml/2006/main" count="69" uniqueCount="32">
  <si>
    <t>Tygstrup1954 – Kinetics of galactose elimination</t>
  </si>
  <si>
    <t>time</t>
  </si>
  <si>
    <t>peripheral blood galactose [mg%]</t>
  </si>
  <si>
    <t>hepatic venous blood [mg%]</t>
  </si>
  <si>
    <t>galPer</t>
  </si>
  <si>
    <t>galVen</t>
  </si>
  <si>
    <t>study</t>
  </si>
  <si>
    <t>subject</t>
  </si>
  <si>
    <t>sex</t>
  </si>
  <si>
    <t>age [years]</t>
  </si>
  <si>
    <t>peripheral blood galactose [mmole/l]</t>
  </si>
  <si>
    <t>hepatic venous blood [mmole/L]</t>
  </si>
  <si>
    <t>concentration difference [[mg%]</t>
  </si>
  <si>
    <t>concentration difference [mmole/L]</t>
  </si>
  <si>
    <t>Extracion Ratio (ca-cv)/ca (ER) [-]</t>
  </si>
  <si>
    <t>Estimated liver bloodflow [ml/min]</t>
  </si>
  <si>
    <t>Estimated clearance (F*ER) [ml/min]</t>
  </si>
  <si>
    <t>Estimated galactose removal (CL*ci) [mmol/min]</t>
  </si>
  <si>
    <t>age</t>
  </si>
  <si>
    <t>camg</t>
  </si>
  <si>
    <t>ca</t>
  </si>
  <si>
    <t>cvmg</t>
  </si>
  <si>
    <t>cv</t>
  </si>
  <si>
    <t>diffmg</t>
  </si>
  <si>
    <t>diff</t>
  </si>
  <si>
    <t>ER</t>
  </si>
  <si>
    <t>bloodflowEst</t>
  </si>
  <si>
    <t>CLEst</t>
  </si>
  <si>
    <t>GEEst</t>
  </si>
  <si>
    <t>tyg1954</t>
  </si>
  <si>
    <t>O.K.</t>
  </si>
  <si>
    <t>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</si>
</sst>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</font>
    <font>
      <sz val="10"/>
      <name val="Arial"/>
      <family val="2"/>
    </font>
    <font>
      <b val="true"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3B3B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Kinetetics of galactose elimination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Sheet1!$F$16:$F$16</c:f>
              <c:strCache>
                <c:ptCount val="1"/>
                <c:pt idx="0">
                  <c:v>camg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5"/>
          </c:marker>
          <c:xVal>
            <c:numRef>
              <c:f>Sheet1!$E$17:$E$26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xVal>
          <c:yVal>
            <c:numRef>
              <c:f>Sheet1!$F$17:$F$26</c:f>
              <c:numCache>
                <c:formatCode>General</c:formatCode>
                <c:ptCount val="10"/>
                <c:pt idx="0">
                  <c:v>141.16368</c:v>
                </c:pt>
                <c:pt idx="1">
                  <c:v>114.15514</c:v>
                </c:pt>
                <c:pt idx="2">
                  <c:v>98.81288</c:v>
                </c:pt>
                <c:pt idx="3">
                  <c:v>79.01826</c:v>
                </c:pt>
                <c:pt idx="4">
                  <c:v>62.31671</c:v>
                </c:pt>
                <c:pt idx="5">
                  <c:v>46.63707</c:v>
                </c:pt>
                <c:pt idx="6">
                  <c:v>31.304575</c:v>
                </c:pt>
                <c:pt idx="7">
                  <c:v>22.829075</c:v>
                </c:pt>
                <c:pt idx="8">
                  <c:v>10.932894</c:v>
                </c:pt>
                <c:pt idx="9">
                  <c:v>9.33588</c:v>
                </c:pt>
              </c:numCache>
            </c:numRef>
          </c:yVal>
        </c:ser>
        <c:ser>
          <c:idx val="1"/>
          <c:order val="1"/>
          <c:tx>
            <c:strRef>
              <c:f>Sheet1!$H$16:$H$16</c:f>
              <c:strCache>
                <c:ptCount val="1"/>
                <c:pt idx="0">
                  <c:v>cvmg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5"/>
          </c:marker>
          <c:xVal>
            <c:numRef>
              <c:f>Sheet1!$E$16:$E$26</c:f>
              <c:numCache>
                <c:formatCode>General</c:formatCode>
                <c:ptCount val="11"/>
                <c:pt idx="0">
                  <c:v/>
                </c:pt>
                <c:pt idx="1">
                  <c:v>16.2722065</c:v>
                </c:pt>
                <c:pt idx="2">
                  <c:v>20.9614815</c:v>
                </c:pt>
                <c:pt idx="3">
                  <c:v>25.5558925</c:v>
                </c:pt>
                <c:pt idx="4">
                  <c:v>30.5335695</c:v>
                </c:pt>
                <c:pt idx="5">
                  <c:v>35.594688</c:v>
                </c:pt>
                <c:pt idx="6">
                  <c:v>40.3977035</c:v>
                </c:pt>
                <c:pt idx="7">
                  <c:v>45.502245</c:v>
                </c:pt>
                <c:pt idx="8">
                  <c:v>50.1196625</c:v>
                </c:pt>
                <c:pt idx="9">
                  <c:v>55.16717</c:v>
                </c:pt>
                <c:pt idx="10">
                  <c:v>60.419397</c:v>
                </c:pt>
              </c:numCache>
            </c:numRef>
          </c:xVal>
          <c:yVal>
            <c:numRef>
              <c:f>Sheet1!$H$16:$H$26</c:f>
              <c:numCache>
                <c:formatCode>General</c:formatCode>
                <c:ptCount val="11"/>
                <c:pt idx="0">
                  <c:v/>
                </c:pt>
                <c:pt idx="1">
                  <c:v>111.64499</c:v>
                </c:pt>
                <c:pt idx="2">
                  <c:v>88.41015</c:v>
                </c:pt>
                <c:pt idx="3">
                  <c:v>66.89151</c:v>
                </c:pt>
                <c:pt idx="4">
                  <c:v>51.21578</c:v>
                </c:pt>
                <c:pt idx="5">
                  <c:v>35.196804</c:v>
                </c:pt>
                <c:pt idx="6">
                  <c:v>20.890123</c:v>
                </c:pt>
                <c:pt idx="7">
                  <c:v>2.4743276</c:v>
                </c:pt>
                <c:pt idx="8">
                  <c:v>1.8933588</c:v>
                </c:pt>
                <c:pt idx="9">
                  <c:v>0.29048437</c:v>
                </c:pt>
                <c:pt idx="10">
                  <c:v>0.75486857</c:v>
                </c:pt>
              </c:numCache>
            </c:numRef>
          </c:yVal>
        </c:ser>
        <c:ser>
          <c:idx val="2"/>
          <c:order val="2"/>
          <c:tx>
            <c:strRef>
              <c:f>Sheet1!$J$16:$J$16</c:f>
              <c:strCache>
                <c:ptCount val="1"/>
                <c:pt idx="0">
                  <c:v>diffmg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5"/>
          </c:marker>
          <c:xVal>
            <c:numRef>
              <c:f>Sheet1!$E$16:$E$26</c:f>
              <c:numCache>
                <c:formatCode>General</c:formatCode>
                <c:ptCount val="11"/>
                <c:pt idx="0">
                  <c:v/>
                </c:pt>
                <c:pt idx="1">
                  <c:v>16.2722065</c:v>
                </c:pt>
                <c:pt idx="2">
                  <c:v>20.9614815</c:v>
                </c:pt>
                <c:pt idx="3">
                  <c:v>25.5558925</c:v>
                </c:pt>
                <c:pt idx="4">
                  <c:v>30.5335695</c:v>
                </c:pt>
                <c:pt idx="5">
                  <c:v>35.594688</c:v>
                </c:pt>
                <c:pt idx="6">
                  <c:v>40.3977035</c:v>
                </c:pt>
                <c:pt idx="7">
                  <c:v>45.502245</c:v>
                </c:pt>
                <c:pt idx="8">
                  <c:v>50.1196625</c:v>
                </c:pt>
                <c:pt idx="9">
                  <c:v>55.16717</c:v>
                </c:pt>
                <c:pt idx="10">
                  <c:v>60.419397</c:v>
                </c:pt>
              </c:numCache>
            </c:numRef>
          </c:xVal>
          <c:yVal>
            <c:numRef>
              <c:f>Sheet1!$J$16:$J$26</c:f>
              <c:numCache>
                <c:formatCode>General</c:formatCode>
                <c:ptCount val="11"/>
                <c:pt idx="0">
                  <c:v/>
                </c:pt>
                <c:pt idx="1">
                  <c:v>29.51869</c:v>
                </c:pt>
                <c:pt idx="2">
                  <c:v>25.74499</c:v>
                </c:pt>
                <c:pt idx="3">
                  <c:v>31.92137</c:v>
                </c:pt>
                <c:pt idx="4">
                  <c:v>27.80248</c:v>
                </c:pt>
                <c:pt idx="5">
                  <c:v>27.119906</c:v>
                </c:pt>
                <c:pt idx="6">
                  <c:v>25.746947</c:v>
                </c:pt>
                <c:pt idx="7">
                  <c:v>28.8302474</c:v>
                </c:pt>
                <c:pt idx="8">
                  <c:v>20.9357162</c:v>
                </c:pt>
                <c:pt idx="9">
                  <c:v>10.64240963</c:v>
                </c:pt>
                <c:pt idx="10">
                  <c:v>8.58101143</c:v>
                </c:pt>
              </c:numCache>
            </c:numRef>
          </c:yVal>
        </c:ser>
        <c:axId val="77270754"/>
        <c:axId val="39174202"/>
      </c:scatterChart>
      <c:valAx>
        <c:axId val="77270754"/>
        <c:scaling>
          <c:orientation val="minMax"/>
          <c:max val="70"/>
          <c:min val="1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Time [min]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174202"/>
        <c:crossesAt val="0"/>
        <c:majorUnit val="15"/>
      </c:valAx>
      <c:valAx>
        <c:axId val="39174202"/>
        <c:scaling>
          <c:orientation val="minMax"/>
          <c:max val="15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galactose [mg%]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7270754"/>
        <c:crossesAt val="0"/>
        <c:majorUnit val="5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4.png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15</xdr:col>
      <xdr:colOff>5760</xdr:colOff>
      <xdr:row>1</xdr:row>
      <xdr:rowOff>104040</xdr:rowOff>
    </xdr:from>
    <xdr:to>
      <xdr:col>22</xdr:col>
      <xdr:colOff>321840</xdr:colOff>
      <xdr:row>18</xdr:row>
      <xdr:rowOff>128160</xdr:rowOff>
    </xdr:to>
    <xdr:pic>
      <xdr:nvPicPr>
        <xdr:cNvPr id="0" name="Graphics 1" descr=""/>
        <xdr:cNvPicPr/>
      </xdr:nvPicPr>
      <xdr:blipFill>
        <a:blip r:embed="rId1"/>
        <a:stretch>
          <a:fillRect/>
        </a:stretch>
      </xdr:blipFill>
      <xdr:spPr>
        <a:xfrm>
          <a:off x="12276360" y="264600"/>
          <a:ext cx="6005520" cy="3828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407880</xdr:colOff>
      <xdr:row>20</xdr:row>
      <xdr:rowOff>29160</xdr:rowOff>
    </xdr:from>
    <xdr:to>
      <xdr:col>22</xdr:col>
      <xdr:colOff>477360</xdr:colOff>
      <xdr:row>40</xdr:row>
      <xdr:rowOff>78480</xdr:rowOff>
    </xdr:to>
    <xdr:graphicFrame>
      <xdr:nvGraphicFramePr>
        <xdr:cNvPr id="1" name=""/>
        <xdr:cNvGraphicFramePr/>
      </xdr:nvGraphicFramePr>
      <xdr:xfrm>
        <a:off x="12678480" y="4319640"/>
        <a:ext cx="5758920" cy="329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O16" activeCellId="0" sqref="D16:O26"/>
    </sheetView>
  </sheetViews>
  <sheetFormatPr defaultRowHeight="12.8"/>
  <cols>
    <col collapsed="false" hidden="false" max="12" min="1" style="0" width="11.5204081632653"/>
    <col collapsed="false" hidden="false" max="13" min="13" style="0" width="12.6377551020408"/>
    <col collapsed="false" hidden="false" max="1025" min="14" style="0" width="11.5204081632653"/>
  </cols>
  <sheetData>
    <row r="1" customFormat="false" ht="12.65" hidden="false" customHeight="false" outlineLevel="0" collapsed="false">
      <c r="A1" s="1" t="s">
        <v>0</v>
      </c>
      <c r="B1" s="2"/>
      <c r="C1" s="2"/>
      <c r="D1" s="2"/>
    </row>
    <row r="2" customFormat="false" ht="46.25" hidden="false" customHeight="false" outlineLevel="0" collapsed="false">
      <c r="A2" s="3" t="s">
        <v>1</v>
      </c>
      <c r="B2" s="3" t="s">
        <v>2</v>
      </c>
      <c r="C2" s="3" t="s">
        <v>1</v>
      </c>
      <c r="D2" s="3" t="s">
        <v>3</v>
      </c>
    </row>
    <row r="3" customFormat="false" ht="12.65" hidden="false" customHeight="false" outlineLevel="0" collapsed="false">
      <c r="A3" s="4" t="s">
        <v>1</v>
      </c>
      <c r="B3" s="4" t="s">
        <v>4</v>
      </c>
      <c r="C3" s="4" t="s">
        <v>1</v>
      </c>
      <c r="D3" s="4" t="s">
        <v>5</v>
      </c>
    </row>
    <row r="4" customFormat="false" ht="12.1" hidden="false" customHeight="false" outlineLevel="0" collapsed="false">
      <c r="A4" s="0" t="n">
        <v>16.251305</v>
      </c>
      <c r="B4" s="0" t="n">
        <v>141.16368</v>
      </c>
      <c r="C4" s="0" t="n">
        <v>16.293108</v>
      </c>
      <c r="D4" s="0" t="n">
        <v>111.64499</v>
      </c>
    </row>
    <row r="5" customFormat="false" ht="12.1" hidden="false" customHeight="false" outlineLevel="0" collapsed="false">
      <c r="A5" s="0" t="n">
        <v>20.985947</v>
      </c>
      <c r="B5" s="0" t="n">
        <v>114.15514</v>
      </c>
      <c r="C5" s="0" t="n">
        <v>20.937016</v>
      </c>
      <c r="D5" s="0" t="n">
        <v>88.41015</v>
      </c>
    </row>
    <row r="6" customFormat="false" ht="12.1" hidden="false" customHeight="false" outlineLevel="0" collapsed="false">
      <c r="A6" s="0" t="n">
        <v>25.53329</v>
      </c>
      <c r="B6" s="0" t="n">
        <v>98.81288</v>
      </c>
      <c r="C6" s="0" t="n">
        <v>25.578495</v>
      </c>
      <c r="D6" s="0" t="n">
        <v>66.89151</v>
      </c>
    </row>
    <row r="7" customFormat="false" ht="12.1" hidden="false" customHeight="false" outlineLevel="0" collapsed="false">
      <c r="A7" s="0" t="n">
        <v>30.513884</v>
      </c>
      <c r="B7" s="0" t="n">
        <v>79.01826</v>
      </c>
      <c r="C7" s="0" t="n">
        <v>30.553255</v>
      </c>
      <c r="D7" s="0" t="n">
        <v>51.21578</v>
      </c>
    </row>
    <row r="8" customFormat="false" ht="12.1" hidden="false" customHeight="false" outlineLevel="0" collapsed="false">
      <c r="A8" s="0" t="n">
        <v>35.660873</v>
      </c>
      <c r="B8" s="0" t="n">
        <v>62.31671</v>
      </c>
      <c r="C8" s="0" t="n">
        <v>35.528503</v>
      </c>
      <c r="D8" s="0" t="n">
        <v>35.196804</v>
      </c>
    </row>
    <row r="9" customFormat="false" ht="12.1" hidden="false" customHeight="false" outlineLevel="0" collapsed="false">
      <c r="A9" s="0" t="n">
        <v>40.464863</v>
      </c>
      <c r="B9" s="0" t="n">
        <v>46.63707</v>
      </c>
      <c r="C9" s="0" t="n">
        <v>40.330544</v>
      </c>
      <c r="D9" s="0" t="n">
        <v>20.890123</v>
      </c>
    </row>
    <row r="10" customFormat="false" ht="12.1" hidden="false" customHeight="false" outlineLevel="0" collapsed="false">
      <c r="A10" s="0" t="n">
        <v>45.439137</v>
      </c>
      <c r="B10" s="0" t="n">
        <v>31.304575</v>
      </c>
      <c r="C10" s="0" t="n">
        <v>45.565353</v>
      </c>
      <c r="D10" s="0" t="n">
        <v>2.4743276</v>
      </c>
    </row>
    <row r="11" customFormat="false" ht="12.1" hidden="false" customHeight="false" outlineLevel="0" collapsed="false">
      <c r="A11" s="0" t="n">
        <v>50.062145</v>
      </c>
      <c r="B11" s="0" t="n">
        <v>22.829075</v>
      </c>
      <c r="C11" s="0" t="n">
        <v>50.17718</v>
      </c>
      <c r="D11" s="0" t="n">
        <v>1.8933588</v>
      </c>
    </row>
    <row r="12" customFormat="false" ht="12.1" hidden="false" customHeight="false" outlineLevel="0" collapsed="false">
      <c r="A12" s="0" t="n">
        <v>55.20233</v>
      </c>
      <c r="B12" s="0" t="n">
        <v>10.932894</v>
      </c>
      <c r="C12" s="0" t="n">
        <v>55.13201</v>
      </c>
      <c r="D12" s="0" t="n">
        <v>0.29048437</v>
      </c>
    </row>
    <row r="13" customFormat="false" ht="12.1" hidden="false" customHeight="false" outlineLevel="0" collapsed="false">
      <c r="A13" s="0" t="n">
        <v>60.413322</v>
      </c>
      <c r="B13" s="0" t="n">
        <v>9.33588</v>
      </c>
      <c r="C13" s="0" t="n">
        <v>60.425472</v>
      </c>
      <c r="D13" s="0" t="n">
        <v>0.75486857</v>
      </c>
    </row>
    <row r="15" customFormat="false" ht="57.45" hidden="false" customHeight="false" outlineLevel="0" collapsed="false">
      <c r="A15" s="3" t="s">
        <v>6</v>
      </c>
      <c r="B15" s="3" t="s">
        <v>7</v>
      </c>
      <c r="C15" s="3" t="s">
        <v>8</v>
      </c>
      <c r="D15" s="3" t="s">
        <v>9</v>
      </c>
      <c r="E15" s="3" t="s">
        <v>1</v>
      </c>
      <c r="F15" s="3" t="s">
        <v>2</v>
      </c>
      <c r="G15" s="3" t="s">
        <v>10</v>
      </c>
      <c r="H15" s="3" t="s">
        <v>3</v>
      </c>
      <c r="I15" s="3" t="s">
        <v>11</v>
      </c>
      <c r="J15" s="3" t="s">
        <v>12</v>
      </c>
      <c r="K15" s="3" t="s">
        <v>13</v>
      </c>
      <c r="L15" s="3" t="s">
        <v>14</v>
      </c>
      <c r="M15" s="3" t="s">
        <v>15</v>
      </c>
      <c r="N15" s="3" t="s">
        <v>16</v>
      </c>
      <c r="O15" s="3" t="s">
        <v>17</v>
      </c>
    </row>
    <row r="16" customFormat="false" ht="23.85" hidden="false" customHeight="false" outlineLevel="0" collapsed="false">
      <c r="A16" s="4" t="s">
        <v>6</v>
      </c>
      <c r="B16" s="4" t="s">
        <v>7</v>
      </c>
      <c r="C16" s="4" t="s">
        <v>8</v>
      </c>
      <c r="D16" s="4" t="s">
        <v>18</v>
      </c>
      <c r="E16" s="4" t="s">
        <v>1</v>
      </c>
      <c r="F16" s="4" t="s">
        <v>19</v>
      </c>
      <c r="G16" s="4" t="s">
        <v>20</v>
      </c>
      <c r="H16" s="4" t="s">
        <v>21</v>
      </c>
      <c r="I16" s="4" t="s">
        <v>22</v>
      </c>
      <c r="J16" s="4" t="s">
        <v>23</v>
      </c>
      <c r="K16" s="4" t="s">
        <v>24</v>
      </c>
      <c r="L16" s="4" t="s">
        <v>25</v>
      </c>
      <c r="M16" s="4" t="s">
        <v>26</v>
      </c>
      <c r="N16" s="4" t="s">
        <v>27</v>
      </c>
      <c r="O16" s="4" t="s">
        <v>28</v>
      </c>
    </row>
    <row r="17" customFormat="false" ht="12.8" hidden="false" customHeight="false" outlineLevel="0" collapsed="false">
      <c r="A17" s="0" t="s">
        <v>29</v>
      </c>
      <c r="B17" s="0" t="s">
        <v>30</v>
      </c>
      <c r="C17" s="0" t="s">
        <v>31</v>
      </c>
      <c r="D17" s="0" t="n">
        <v>17</v>
      </c>
      <c r="E17" s="0" t="n">
        <f aca="false">0.5*(A4+C4)</f>
        <v>16.2722065</v>
      </c>
      <c r="F17" s="0" t="n">
        <f aca="false">B4</f>
        <v>141.16368</v>
      </c>
      <c r="G17" s="0" t="n">
        <f aca="false">F17/18</f>
        <v>7.84242666666667</v>
      </c>
      <c r="H17" s="0" t="n">
        <f aca="false">D4</f>
        <v>111.64499</v>
      </c>
      <c r="I17" s="0" t="n">
        <f aca="false">H17/18</f>
        <v>6.20249944444445</v>
      </c>
      <c r="J17" s="0" t="n">
        <f aca="false">F17-H17</f>
        <v>29.51869</v>
      </c>
      <c r="K17" s="0" t="n">
        <f aca="false">G17-I17</f>
        <v>1.63992722222222</v>
      </c>
      <c r="L17" s="0" t="n">
        <f aca="false">(G17-I17)/G17</f>
        <v>0.209109666169088</v>
      </c>
      <c r="M17" s="0" t="n">
        <v>1700</v>
      </c>
      <c r="N17" s="5" t="n">
        <f aca="false">M17*L17</f>
        <v>355.486432487449</v>
      </c>
      <c r="O17" s="0" t="n">
        <f aca="false">N17*G17/1000</f>
        <v>2.78787627777777</v>
      </c>
    </row>
    <row r="18" customFormat="false" ht="12.8" hidden="false" customHeight="false" outlineLevel="0" collapsed="false">
      <c r="A18" s="0" t="s">
        <v>29</v>
      </c>
      <c r="B18" s="0" t="s">
        <v>30</v>
      </c>
      <c r="C18" s="0" t="s">
        <v>31</v>
      </c>
      <c r="D18" s="0" t="n">
        <v>17</v>
      </c>
      <c r="E18" s="0" t="n">
        <f aca="false">0.5*(A5+C5)</f>
        <v>20.9614815</v>
      </c>
      <c r="F18" s="0" t="n">
        <f aca="false">B5</f>
        <v>114.15514</v>
      </c>
      <c r="G18" s="0" t="n">
        <f aca="false">F18/18</f>
        <v>6.34195222222222</v>
      </c>
      <c r="H18" s="0" t="n">
        <f aca="false">D5</f>
        <v>88.41015</v>
      </c>
      <c r="I18" s="0" t="n">
        <f aca="false">H18/18</f>
        <v>4.911675</v>
      </c>
      <c r="J18" s="0" t="n">
        <f aca="false">F18-H18</f>
        <v>25.74499</v>
      </c>
      <c r="K18" s="0" t="n">
        <f aca="false">G18-I18</f>
        <v>1.43027722222222</v>
      </c>
      <c r="L18" s="0" t="n">
        <f aca="false">(G18-I18)/G18</f>
        <v>0.225526331972437</v>
      </c>
      <c r="M18" s="0" t="n">
        <v>1700</v>
      </c>
      <c r="N18" s="5" t="n">
        <f aca="false">M18*L18</f>
        <v>383.394764353142</v>
      </c>
      <c r="O18" s="0" t="n">
        <f aca="false">N18*G18/1000</f>
        <v>2.43147127777777</v>
      </c>
    </row>
    <row r="19" customFormat="false" ht="12.8" hidden="false" customHeight="false" outlineLevel="0" collapsed="false">
      <c r="A19" s="0" t="s">
        <v>29</v>
      </c>
      <c r="B19" s="0" t="s">
        <v>30</v>
      </c>
      <c r="C19" s="0" t="s">
        <v>31</v>
      </c>
      <c r="D19" s="0" t="n">
        <v>17</v>
      </c>
      <c r="E19" s="0" t="n">
        <f aca="false">0.5*(A6+C6)</f>
        <v>25.5558925</v>
      </c>
      <c r="F19" s="0" t="n">
        <f aca="false">B6</f>
        <v>98.81288</v>
      </c>
      <c r="G19" s="0" t="n">
        <f aca="false">F19/18</f>
        <v>5.48960444444445</v>
      </c>
      <c r="H19" s="0" t="n">
        <f aca="false">D6</f>
        <v>66.89151</v>
      </c>
      <c r="I19" s="0" t="n">
        <f aca="false">H19/18</f>
        <v>3.716195</v>
      </c>
      <c r="J19" s="0" t="n">
        <f aca="false">F19-H19</f>
        <v>31.92137</v>
      </c>
      <c r="K19" s="0" t="n">
        <f aca="false">G19-I19</f>
        <v>1.77340944444444</v>
      </c>
      <c r="L19" s="0" t="n">
        <f aca="false">(G19-I19)/G19</f>
        <v>0.323048675435835</v>
      </c>
      <c r="M19" s="0" t="n">
        <v>1700</v>
      </c>
      <c r="N19" s="5" t="n">
        <f aca="false">M19*L19</f>
        <v>549.182748240919</v>
      </c>
      <c r="O19" s="0" t="n">
        <f aca="false">N19*G19/1000</f>
        <v>3.01479605555557</v>
      </c>
    </row>
    <row r="20" customFormat="false" ht="12.8" hidden="false" customHeight="false" outlineLevel="0" collapsed="false">
      <c r="A20" s="0" t="s">
        <v>29</v>
      </c>
      <c r="B20" s="0" t="s">
        <v>30</v>
      </c>
      <c r="C20" s="0" t="s">
        <v>31</v>
      </c>
      <c r="D20" s="0" t="n">
        <v>17</v>
      </c>
      <c r="E20" s="0" t="n">
        <f aca="false">0.5*(A7+C7)</f>
        <v>30.5335695</v>
      </c>
      <c r="F20" s="0" t="n">
        <f aca="false">B7</f>
        <v>79.01826</v>
      </c>
      <c r="G20" s="0" t="n">
        <f aca="false">F20/18</f>
        <v>4.38990333333333</v>
      </c>
      <c r="H20" s="0" t="n">
        <f aca="false">D7</f>
        <v>51.21578</v>
      </c>
      <c r="I20" s="0" t="n">
        <f aca="false">H20/18</f>
        <v>2.84532111111111</v>
      </c>
      <c r="J20" s="0" t="n">
        <f aca="false">F20-H20</f>
        <v>27.80248</v>
      </c>
      <c r="K20" s="0" t="n">
        <f aca="false">G20-I20</f>
        <v>1.54458222222222</v>
      </c>
      <c r="L20" s="0" t="n">
        <f aca="false">(G20-I20)/G20</f>
        <v>0.351848800517754</v>
      </c>
      <c r="M20" s="0" t="n">
        <v>1700</v>
      </c>
      <c r="N20" s="5" t="n">
        <f aca="false">M20*L20</f>
        <v>598.142960880181</v>
      </c>
      <c r="O20" s="0" t="n">
        <f aca="false">N20*G20/1000</f>
        <v>2.62578977777777</v>
      </c>
    </row>
    <row r="21" customFormat="false" ht="12.8" hidden="false" customHeight="false" outlineLevel="0" collapsed="false">
      <c r="A21" s="0" t="s">
        <v>29</v>
      </c>
      <c r="B21" s="0" t="s">
        <v>30</v>
      </c>
      <c r="C21" s="0" t="s">
        <v>31</v>
      </c>
      <c r="D21" s="0" t="n">
        <v>17</v>
      </c>
      <c r="E21" s="0" t="n">
        <f aca="false">0.5*(A8+C8)</f>
        <v>35.594688</v>
      </c>
      <c r="F21" s="0" t="n">
        <f aca="false">B8</f>
        <v>62.31671</v>
      </c>
      <c r="G21" s="0" t="n">
        <f aca="false">F21/18</f>
        <v>3.46203944444444</v>
      </c>
      <c r="H21" s="0" t="n">
        <f aca="false">D8</f>
        <v>35.196804</v>
      </c>
      <c r="I21" s="0" t="n">
        <f aca="false">H21/18</f>
        <v>1.955378</v>
      </c>
      <c r="J21" s="0" t="n">
        <f aca="false">F21-H21</f>
        <v>27.119906</v>
      </c>
      <c r="K21" s="0" t="n">
        <f aca="false">G21-I21</f>
        <v>1.50666144444444</v>
      </c>
      <c r="L21" s="0" t="n">
        <f aca="false">(G21-I21)/G21</f>
        <v>0.435194765577322</v>
      </c>
      <c r="M21" s="0" t="n">
        <v>1700</v>
      </c>
      <c r="N21" s="5" t="n">
        <f aca="false">M21*L21</f>
        <v>739.831101481447</v>
      </c>
      <c r="O21" s="0" t="n">
        <f aca="false">N21*G21/1000</f>
        <v>2.56132445555555</v>
      </c>
    </row>
    <row r="22" customFormat="false" ht="12.8" hidden="false" customHeight="false" outlineLevel="0" collapsed="false">
      <c r="A22" s="0" t="s">
        <v>29</v>
      </c>
      <c r="B22" s="0" t="s">
        <v>30</v>
      </c>
      <c r="C22" s="0" t="s">
        <v>31</v>
      </c>
      <c r="D22" s="0" t="n">
        <v>17</v>
      </c>
      <c r="E22" s="0" t="n">
        <f aca="false">0.5*(A9+C9)</f>
        <v>40.3977035</v>
      </c>
      <c r="F22" s="0" t="n">
        <f aca="false">B9</f>
        <v>46.63707</v>
      </c>
      <c r="G22" s="0" t="n">
        <f aca="false">F22/18</f>
        <v>2.59094833333333</v>
      </c>
      <c r="H22" s="0" t="n">
        <f aca="false">D9</f>
        <v>20.890123</v>
      </c>
      <c r="I22" s="0" t="n">
        <f aca="false">H22/18</f>
        <v>1.16056238888889</v>
      </c>
      <c r="J22" s="0" t="n">
        <f aca="false">F22-H22</f>
        <v>25.746947</v>
      </c>
      <c r="K22" s="0" t="n">
        <f aca="false">G22-I22</f>
        <v>1.43038594444444</v>
      </c>
      <c r="L22" s="0" t="n">
        <f aca="false">(G22-I22)/G22</f>
        <v>0.55207042380664</v>
      </c>
      <c r="M22" s="0" t="n">
        <v>1700</v>
      </c>
      <c r="N22" s="5" t="n">
        <f aca="false">M22*L22</f>
        <v>938.519720471288</v>
      </c>
      <c r="O22" s="0" t="n">
        <f aca="false">N22*G22/1000</f>
        <v>2.43165610555555</v>
      </c>
    </row>
    <row r="23" customFormat="false" ht="12.8" hidden="false" customHeight="false" outlineLevel="0" collapsed="false">
      <c r="A23" s="0" t="s">
        <v>29</v>
      </c>
      <c r="B23" s="0" t="s">
        <v>30</v>
      </c>
      <c r="C23" s="0" t="s">
        <v>31</v>
      </c>
      <c r="D23" s="0" t="n">
        <v>17</v>
      </c>
      <c r="E23" s="0" t="n">
        <f aca="false">0.5*(A10+C10)</f>
        <v>45.502245</v>
      </c>
      <c r="F23" s="0" t="n">
        <f aca="false">B10</f>
        <v>31.304575</v>
      </c>
      <c r="G23" s="0" t="n">
        <f aca="false">F23/18</f>
        <v>1.73914305555556</v>
      </c>
      <c r="H23" s="0" t="n">
        <f aca="false">D10</f>
        <v>2.4743276</v>
      </c>
      <c r="I23" s="0" t="n">
        <f aca="false">H23/18</f>
        <v>0.137462644444444</v>
      </c>
      <c r="J23" s="0" t="n">
        <f aca="false">F23-H23</f>
        <v>28.8302474</v>
      </c>
      <c r="K23" s="0" t="n">
        <f aca="false">G23-I23</f>
        <v>1.60168041111111</v>
      </c>
      <c r="L23" s="0" t="n">
        <f aca="false">(G23-I23)/G23</f>
        <v>0.920959553036577</v>
      </c>
      <c r="M23" s="0" t="n">
        <v>1700</v>
      </c>
      <c r="N23" s="5" t="n">
        <f aca="false">M23*L23</f>
        <v>1565.63124016218</v>
      </c>
      <c r="O23" s="0" t="n">
        <f aca="false">N23*G23/1000</f>
        <v>2.7228566988889</v>
      </c>
    </row>
    <row r="24" customFormat="false" ht="12.8" hidden="false" customHeight="false" outlineLevel="0" collapsed="false">
      <c r="A24" s="0" t="s">
        <v>29</v>
      </c>
      <c r="B24" s="0" t="s">
        <v>30</v>
      </c>
      <c r="C24" s="0" t="s">
        <v>31</v>
      </c>
      <c r="D24" s="0" t="n">
        <v>17</v>
      </c>
      <c r="E24" s="0" t="n">
        <f aca="false">0.5*(A11+C11)</f>
        <v>50.1196625</v>
      </c>
      <c r="F24" s="0" t="n">
        <f aca="false">B11</f>
        <v>22.829075</v>
      </c>
      <c r="G24" s="0" t="n">
        <f aca="false">F24/18</f>
        <v>1.26828194444444</v>
      </c>
      <c r="H24" s="0" t="n">
        <f aca="false">D11</f>
        <v>1.8933588</v>
      </c>
      <c r="I24" s="0" t="n">
        <f aca="false">H24/18</f>
        <v>0.1051866</v>
      </c>
      <c r="J24" s="0" t="n">
        <f aca="false">F24-H24</f>
        <v>20.9357162</v>
      </c>
      <c r="K24" s="0" t="n">
        <f aca="false">G24-I24</f>
        <v>1.16309534444444</v>
      </c>
      <c r="L24" s="0" t="n">
        <f aca="false">(G24-I24)/G24</f>
        <v>0.917063709326812</v>
      </c>
      <c r="M24" s="0" t="n">
        <v>1700</v>
      </c>
      <c r="N24" s="5" t="n">
        <f aca="false">M24*L24</f>
        <v>1559.00830585558</v>
      </c>
      <c r="O24" s="0" t="n">
        <f aca="false">N24*G24/1000</f>
        <v>1.97726208555555</v>
      </c>
    </row>
    <row r="25" customFormat="false" ht="12.8" hidden="false" customHeight="false" outlineLevel="0" collapsed="false">
      <c r="A25" s="0" t="s">
        <v>29</v>
      </c>
      <c r="B25" s="0" t="s">
        <v>30</v>
      </c>
      <c r="C25" s="0" t="s">
        <v>31</v>
      </c>
      <c r="D25" s="0" t="n">
        <v>17</v>
      </c>
      <c r="E25" s="0" t="n">
        <f aca="false">0.5*(A12+C12)</f>
        <v>55.16717</v>
      </c>
      <c r="F25" s="0" t="n">
        <f aca="false">B12</f>
        <v>10.932894</v>
      </c>
      <c r="G25" s="0" t="n">
        <f aca="false">F25/18</f>
        <v>0.607383</v>
      </c>
      <c r="H25" s="0" t="n">
        <f aca="false">D12</f>
        <v>0.29048437</v>
      </c>
      <c r="I25" s="0" t="n">
        <f aca="false">H25/18</f>
        <v>0.0161380205555556</v>
      </c>
      <c r="J25" s="0" t="n">
        <f aca="false">F25-H25</f>
        <v>10.64240963</v>
      </c>
      <c r="K25" s="0" t="n">
        <f aca="false">G25-I25</f>
        <v>0.591244979444444</v>
      </c>
      <c r="L25" s="0" t="n">
        <f aca="false">(G25-I25)/G25</f>
        <v>0.973430239971228</v>
      </c>
      <c r="M25" s="0" t="n">
        <v>1700</v>
      </c>
      <c r="N25" s="5" t="n">
        <f aca="false">M25*L25</f>
        <v>1654.83140795109</v>
      </c>
      <c r="O25" s="0" t="n">
        <f aca="false">N25*G25/1000</f>
        <v>1.00511646505556</v>
      </c>
    </row>
    <row r="26" customFormat="false" ht="12.8" hidden="false" customHeight="false" outlineLevel="0" collapsed="false">
      <c r="A26" s="0" t="s">
        <v>29</v>
      </c>
      <c r="B26" s="0" t="s">
        <v>30</v>
      </c>
      <c r="C26" s="0" t="s">
        <v>31</v>
      </c>
      <c r="D26" s="0" t="n">
        <v>17</v>
      </c>
      <c r="E26" s="0" t="n">
        <f aca="false">0.5*(A13+C13)</f>
        <v>60.419397</v>
      </c>
      <c r="F26" s="0" t="n">
        <f aca="false">B13</f>
        <v>9.33588</v>
      </c>
      <c r="G26" s="0" t="n">
        <f aca="false">F26/18</f>
        <v>0.51866</v>
      </c>
      <c r="H26" s="0" t="n">
        <f aca="false">D13</f>
        <v>0.75486857</v>
      </c>
      <c r="I26" s="0" t="n">
        <f aca="false">H26/18</f>
        <v>0.0419371427777778</v>
      </c>
      <c r="J26" s="0" t="n">
        <f aca="false">F26-H26</f>
        <v>8.58101143</v>
      </c>
      <c r="K26" s="0" t="n">
        <f aca="false">G26-I26</f>
        <v>0.476722857222222</v>
      </c>
      <c r="L26" s="0" t="n">
        <f aca="false">(G26-I26)/G26</f>
        <v>0.919143286974554</v>
      </c>
      <c r="M26" s="0" t="n">
        <v>1700</v>
      </c>
      <c r="N26" s="5" t="n">
        <f aca="false">M26*L26</f>
        <v>1562.54358785674</v>
      </c>
      <c r="O26" s="0" t="n">
        <f aca="false">N26*G26/1000</f>
        <v>0.810428857277778</v>
      </c>
    </row>
    <row r="36" customFormat="false" ht="12.1" hidden="false" customHeight="false" outlineLevel="0" collapsed="false"/>
    <row r="42" customFormat="false" ht="12.1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2014-04-18T20:05:23Z</dcterms:created>
  <dc:creator>Matthias König</dc:creator>
  <dc:language>en-US</dc:language>
  <cp:lastModifiedBy>Matthias König</cp:lastModifiedBy>
  <dcterms:modified xsi:type="dcterms:W3CDTF">2014-04-18T20:08:46Z</dcterms:modified>
  <cp:revision>1</cp:revision>
</cp:coreProperties>
</file>