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ga\Downloads\"/>
    </mc:Choice>
  </mc:AlternateContent>
  <xr:revisionPtr revIDLastSave="0" documentId="13_ncr:1_{F7842D62-A948-408F-BE60-40A6550A1FE3}" xr6:coauthVersionLast="47" xr6:coauthVersionMax="47" xr10:uidLastSave="{00000000-0000-0000-0000-000000000000}"/>
  <bookViews>
    <workbookView xWindow="-120" yWindow="-120" windowWidth="21840" windowHeight="13140" activeTab="2" xr2:uid="{1F3BEF87-4AA6-41A3-B027-6A1165375A75}"/>
  </bookViews>
  <sheets>
    <sheet name="Base Models" sheetId="8" r:id="rId1"/>
    <sheet name="Models kpis" sheetId="12" r:id="rId2"/>
    <sheet name="Default Models" sheetId="10" r:id="rId3"/>
    <sheet name="charts" sheetId="16" r:id="rId4"/>
    <sheet name="Undersampling" sheetId="14" r:id="rId5"/>
    <sheet name="Oversampling" sheetId="15" r:id="rId6"/>
    <sheet name="Sheet6" sheetId="6" r:id="rId7"/>
  </sheets>
  <definedNames>
    <definedName name="_xlnm._FilterDatabase" localSheetId="4" hidden="1">Undersampling!$B$2:$J$44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0" l="1"/>
  <c r="J48" i="10" s="1"/>
  <c r="H48" i="10"/>
  <c r="G48" i="10"/>
  <c r="F48" i="10"/>
  <c r="E48" i="10"/>
  <c r="D48" i="10"/>
  <c r="I47" i="10"/>
  <c r="J47" i="10" s="1"/>
  <c r="H47" i="10"/>
  <c r="G47" i="10"/>
  <c r="F47" i="10"/>
  <c r="E47" i="10"/>
  <c r="D47" i="10"/>
  <c r="I46" i="10"/>
  <c r="J46" i="10" s="1"/>
  <c r="H46" i="10"/>
  <c r="G46" i="10"/>
  <c r="F46" i="10"/>
  <c r="E46" i="10"/>
  <c r="D46" i="10"/>
  <c r="J45" i="10"/>
  <c r="I45" i="10"/>
  <c r="H45" i="10"/>
  <c r="G45" i="10"/>
  <c r="F45" i="10"/>
  <c r="E45" i="10"/>
  <c r="D45" i="10"/>
  <c r="I44" i="10"/>
  <c r="J44" i="10" s="1"/>
  <c r="H44" i="10"/>
  <c r="G44" i="10"/>
  <c r="F44" i="10"/>
  <c r="E44" i="10"/>
  <c r="D44" i="10"/>
  <c r="J43" i="10"/>
  <c r="I43" i="10"/>
  <c r="H43" i="10"/>
  <c r="G43" i="10"/>
  <c r="F43" i="10"/>
  <c r="E43" i="10"/>
  <c r="D43" i="10"/>
  <c r="I42" i="10"/>
  <c r="J42" i="10" s="1"/>
  <c r="H42" i="10"/>
  <c r="G42" i="10"/>
  <c r="F42" i="10"/>
  <c r="E42" i="10"/>
  <c r="D42" i="10"/>
  <c r="E21" i="16"/>
  <c r="E20" i="16"/>
  <c r="E19" i="16"/>
  <c r="E18" i="16"/>
  <c r="E17" i="16"/>
  <c r="E16" i="16"/>
  <c r="E15" i="16"/>
  <c r="E4" i="16"/>
  <c r="E5" i="16"/>
  <c r="E6" i="16"/>
  <c r="E7" i="16"/>
  <c r="E8" i="16"/>
  <c r="E9" i="16"/>
  <c r="E3" i="16"/>
  <c r="N5" i="15"/>
  <c r="N6" i="15"/>
  <c r="N7" i="15"/>
  <c r="N8" i="15"/>
  <c r="N9" i="15"/>
  <c r="N10" i="15"/>
  <c r="N4" i="15"/>
  <c r="M23" i="15"/>
  <c r="M24" i="15"/>
  <c r="M22" i="15"/>
  <c r="I19" i="15"/>
  <c r="I18" i="15"/>
  <c r="I17" i="15"/>
  <c r="I16" i="15"/>
  <c r="I15" i="15"/>
  <c r="I14" i="15"/>
  <c r="I13" i="15"/>
  <c r="I5" i="15"/>
  <c r="I6" i="15"/>
  <c r="I7" i="15"/>
  <c r="M25" i="15" s="1"/>
  <c r="I8" i="15"/>
  <c r="M26" i="15" s="1"/>
  <c r="I9" i="15"/>
  <c r="M27" i="15" s="1"/>
  <c r="I10" i="15"/>
  <c r="M28" i="15" s="1"/>
  <c r="I4" i="15"/>
  <c r="N28" i="15"/>
  <c r="N27" i="15"/>
  <c r="N26" i="15"/>
  <c r="N25" i="15"/>
  <c r="N24" i="15"/>
  <c r="N23" i="15"/>
  <c r="N22" i="15"/>
  <c r="M5" i="15"/>
  <c r="M6" i="15"/>
  <c r="M7" i="15"/>
  <c r="M8" i="15"/>
  <c r="M9" i="15"/>
  <c r="M10" i="15"/>
  <c r="M4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3" i="14"/>
  <c r="D19" i="10" s="1"/>
  <c r="J24" i="14"/>
  <c r="J30" i="14"/>
  <c r="J12" i="14"/>
  <c r="J36" i="14"/>
  <c r="J6" i="14"/>
  <c r="J18" i="14"/>
  <c r="J42" i="14"/>
  <c r="H5" i="10"/>
  <c r="H6" i="10"/>
  <c r="H7" i="10"/>
  <c r="H8" i="10"/>
  <c r="H9" i="10"/>
  <c r="H10" i="10"/>
  <c r="H4" i="10"/>
  <c r="J44" i="14"/>
  <c r="J43" i="14"/>
  <c r="J41" i="14"/>
  <c r="J40" i="14"/>
  <c r="J39" i="14"/>
  <c r="J38" i="14"/>
  <c r="J37" i="14"/>
  <c r="J35" i="14"/>
  <c r="J34" i="14"/>
  <c r="J33" i="14"/>
  <c r="J32" i="14"/>
  <c r="J31" i="14"/>
  <c r="J29" i="14"/>
  <c r="J28" i="14"/>
  <c r="J27" i="14"/>
  <c r="J26" i="14"/>
  <c r="J25" i="14"/>
  <c r="J23" i="14"/>
  <c r="J22" i="14"/>
  <c r="J21" i="14"/>
  <c r="J20" i="14"/>
  <c r="J19" i="14"/>
  <c r="J17" i="14"/>
  <c r="J16" i="14"/>
  <c r="J15" i="14"/>
  <c r="J14" i="14"/>
  <c r="J13" i="14"/>
  <c r="J11" i="14"/>
  <c r="J10" i="14"/>
  <c r="J9" i="14"/>
  <c r="J8" i="14"/>
  <c r="J7" i="14"/>
  <c r="J5" i="14"/>
  <c r="J4" i="14"/>
  <c r="J3" i="14"/>
  <c r="E16" i="10" l="1"/>
  <c r="H39" i="10"/>
  <c r="D20" i="10"/>
  <c r="E28" i="10"/>
  <c r="D27" i="10"/>
  <c r="H29" i="10"/>
  <c r="H36" i="10"/>
  <c r="G16" i="10"/>
  <c r="F21" i="10"/>
  <c r="H26" i="10"/>
  <c r="I29" i="10"/>
  <c r="J29" i="10" s="1"/>
  <c r="D35" i="10"/>
  <c r="G38" i="10"/>
  <c r="E15" i="10"/>
  <c r="H16" i="10"/>
  <c r="F18" i="10"/>
  <c r="I19" i="10"/>
  <c r="J19" i="10" s="1"/>
  <c r="G21" i="10"/>
  <c r="D29" i="10"/>
  <c r="F25" i="10"/>
  <c r="I26" i="10"/>
  <c r="J26" i="10" s="1"/>
  <c r="G28" i="10"/>
  <c r="E30" i="10"/>
  <c r="D36" i="10"/>
  <c r="I33" i="10"/>
  <c r="J33" i="10" s="1"/>
  <c r="G35" i="10"/>
  <c r="E37" i="10"/>
  <c r="H38" i="10"/>
  <c r="G19" i="10"/>
  <c r="I39" i="10"/>
  <c r="J39" i="10" s="1"/>
  <c r="D21" i="10"/>
  <c r="E18" i="10"/>
  <c r="D28" i="10"/>
  <c r="F28" i="10"/>
  <c r="H33" i="10"/>
  <c r="I36" i="10"/>
  <c r="J36" i="10" s="1"/>
  <c r="D15" i="10"/>
  <c r="F15" i="10"/>
  <c r="I16" i="10"/>
  <c r="J16" i="10" s="1"/>
  <c r="G18" i="10"/>
  <c r="E20" i="10"/>
  <c r="H21" i="10"/>
  <c r="D30" i="10"/>
  <c r="G25" i="10"/>
  <c r="E27" i="10"/>
  <c r="H28" i="10"/>
  <c r="F30" i="10"/>
  <c r="D37" i="10"/>
  <c r="E34" i="10"/>
  <c r="H35" i="10"/>
  <c r="F37" i="10"/>
  <c r="I38" i="10"/>
  <c r="J38" i="10" s="1"/>
  <c r="I17" i="10"/>
  <c r="J17" i="10" s="1"/>
  <c r="G26" i="10"/>
  <c r="G33" i="10"/>
  <c r="H19" i="10"/>
  <c r="E25" i="10"/>
  <c r="F35" i="10"/>
  <c r="D16" i="10"/>
  <c r="G15" i="10"/>
  <c r="E17" i="10"/>
  <c r="H18" i="10"/>
  <c r="F20" i="10"/>
  <c r="I21" i="10"/>
  <c r="J21" i="10" s="1"/>
  <c r="E24" i="10"/>
  <c r="H25" i="10"/>
  <c r="F27" i="10"/>
  <c r="I28" i="10"/>
  <c r="J28" i="10" s="1"/>
  <c r="G30" i="10"/>
  <c r="D38" i="10"/>
  <c r="F34" i="10"/>
  <c r="I35" i="10"/>
  <c r="J35" i="10" s="1"/>
  <c r="G37" i="10"/>
  <c r="E39" i="10"/>
  <c r="F16" i="10"/>
  <c r="I24" i="10"/>
  <c r="J24" i="10" s="1"/>
  <c r="D34" i="10"/>
  <c r="F38" i="10"/>
  <c r="D17" i="10"/>
  <c r="H15" i="10"/>
  <c r="F17" i="10"/>
  <c r="I18" i="10"/>
  <c r="J18" i="10" s="1"/>
  <c r="G20" i="10"/>
  <c r="D24" i="10"/>
  <c r="F24" i="10"/>
  <c r="I25" i="10"/>
  <c r="J25" i="10" s="1"/>
  <c r="G27" i="10"/>
  <c r="E29" i="10"/>
  <c r="H30" i="10"/>
  <c r="D39" i="10"/>
  <c r="G34" i="10"/>
  <c r="E36" i="10"/>
  <c r="H37" i="10"/>
  <c r="F39" i="10"/>
  <c r="E21" i="10"/>
  <c r="E35" i="10"/>
  <c r="D18" i="10"/>
  <c r="I15" i="10"/>
  <c r="J15" i="10" s="1"/>
  <c r="G17" i="10"/>
  <c r="E19" i="10"/>
  <c r="H20" i="10"/>
  <c r="D25" i="10"/>
  <c r="G24" i="10"/>
  <c r="E26" i="10"/>
  <c r="H27" i="10"/>
  <c r="F29" i="10"/>
  <c r="I30" i="10"/>
  <c r="J30" i="10" s="1"/>
  <c r="E33" i="10"/>
  <c r="H34" i="10"/>
  <c r="F36" i="10"/>
  <c r="I37" i="10"/>
  <c r="J37" i="10" s="1"/>
  <c r="G39" i="10"/>
  <c r="H17" i="10"/>
  <c r="F19" i="10"/>
  <c r="I20" i="10"/>
  <c r="J20" i="10" s="1"/>
  <c r="D26" i="10"/>
  <c r="H24" i="10"/>
  <c r="F26" i="10"/>
  <c r="I27" i="10"/>
  <c r="J27" i="10" s="1"/>
  <c r="G29" i="10"/>
  <c r="D33" i="10"/>
  <c r="F33" i="10"/>
  <c r="I34" i="10"/>
  <c r="J34" i="10" s="1"/>
  <c r="G36" i="10"/>
  <c r="E38" i="10"/>
</calcChain>
</file>

<file path=xl/sharedStrings.xml><?xml version="1.0" encoding="utf-8"?>
<sst xmlns="http://schemas.openxmlformats.org/spreadsheetml/2006/main" count="222" uniqueCount="52">
  <si>
    <t>LogisticRegression</t>
  </si>
  <si>
    <t>RandomForestClassifier</t>
  </si>
  <si>
    <t>DecisionTreeClassifier</t>
  </si>
  <si>
    <t>GaussianNB</t>
  </si>
  <si>
    <t>SVC</t>
  </si>
  <si>
    <t>AdaBoostClassifier</t>
  </si>
  <si>
    <t>GradientBoostingClassifier</t>
  </si>
  <si>
    <t>Recall</t>
  </si>
  <si>
    <t>Precision</t>
  </si>
  <si>
    <t>Accuracy</t>
  </si>
  <si>
    <t>AUC</t>
  </si>
  <si>
    <t>F1</t>
  </si>
  <si>
    <t>Description</t>
  </si>
  <si>
    <t>F1 Score</t>
  </si>
  <si>
    <t>Misclassifications</t>
  </si>
  <si>
    <t>Recall Minority</t>
  </si>
  <si>
    <t>Recall Majority</t>
  </si>
  <si>
    <t>Type I errors</t>
  </si>
  <si>
    <t>Type II errors</t>
  </si>
  <si>
    <t>F2 Score</t>
  </si>
  <si>
    <t>Logistic Regression</t>
  </si>
  <si>
    <t>Logistic Regression with outliers</t>
  </si>
  <si>
    <t>Logistic Regression without outliers</t>
  </si>
  <si>
    <t>Random Forest Classifier</t>
  </si>
  <si>
    <t>ADA Boost Classifier</t>
  </si>
  <si>
    <t>Gradient Boost Classifier</t>
  </si>
  <si>
    <t>Decision Tree Classifier</t>
  </si>
  <si>
    <t>Support Vector Classifier</t>
  </si>
  <si>
    <t>XGBClassifier</t>
  </si>
  <si>
    <t>Metric</t>
  </si>
  <si>
    <t>Naiye Bayes Classifier</t>
  </si>
  <si>
    <t>XG Boost Classifier</t>
  </si>
  <si>
    <t>LR</t>
  </si>
  <si>
    <t>Undersampling Ratio</t>
  </si>
  <si>
    <t>Model</t>
  </si>
  <si>
    <t>F2</t>
  </si>
  <si>
    <t>SMOTE ENN</t>
  </si>
  <si>
    <t>imbalanced</t>
  </si>
  <si>
    <t>Recall (Unsampled)</t>
  </si>
  <si>
    <t>Recall (Random Undersampling)</t>
  </si>
  <si>
    <t>RF</t>
  </si>
  <si>
    <t>DT</t>
  </si>
  <si>
    <t>ADA B</t>
  </si>
  <si>
    <t xml:space="preserve">GB </t>
  </si>
  <si>
    <t>XGB</t>
  </si>
  <si>
    <t>UID</t>
  </si>
  <si>
    <t>F2 Score (Unsampled)</t>
  </si>
  <si>
    <t>F2 (Random Undersampling)</t>
  </si>
  <si>
    <t>Difference</t>
  </si>
  <si>
    <t>Unsampled</t>
  </si>
  <si>
    <t>Random Undersampling Levels</t>
  </si>
  <si>
    <t>SMOTE BorderLine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</si>
</sst>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ar(--jp-code-font-family)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8"/>
      <color theme="0"/>
      <name val="Segoe UI"/>
      <family val="2"/>
    </font>
    <font>
      <sz val="10"/>
      <color theme="1"/>
      <name val="Segoe UI"/>
      <family val="2"/>
    </font>
    <font>
      <b/>
      <sz val="9"/>
      <color theme="1"/>
      <name val="Segoe UI"/>
      <family val="2"/>
    </font>
    <font>
      <sz val="10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696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/>
    </xf>
    <xf numFmtId="164" fontId="4" fillId="2" borderId="0" xfId="1" applyFont="1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 wrapText="1"/>
    </xf>
    <xf numFmtId="9" fontId="0" fillId="0" borderId="0" xfId="0" applyNumberFormat="1"/>
    <xf numFmtId="0" fontId="4" fillId="2" borderId="2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9" fontId="4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9" fontId="4" fillId="2" borderId="0" xfId="0" applyNumberFormat="1" applyFont="1" applyFill="1" applyAlignment="1">
      <alignment vertical="center"/>
    </xf>
    <xf numFmtId="9" fontId="4" fillId="0" borderId="0" xfId="0" applyNumberFormat="1" applyFont="1"/>
    <xf numFmtId="0" fontId="0" fillId="2" borderId="0" xfId="0" applyFill="1"/>
    <xf numFmtId="0" fontId="4" fillId="2" borderId="5" xfId="0" applyFont="1" applyFill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6" borderId="5" xfId="0" applyFont="1" applyFill="1" applyBorder="1" applyAlignment="1">
      <alignment horizontal="center" vertical="center" wrapText="1"/>
    </xf>
    <xf numFmtId="9" fontId="6" fillId="0" borderId="5" xfId="0" applyNumberFormat="1" applyFont="1" applyBorder="1"/>
    <xf numFmtId="9" fontId="6" fillId="8" borderId="5" xfId="0" applyNumberFormat="1" applyFont="1" applyFill="1" applyBorder="1"/>
    <xf numFmtId="9" fontId="6" fillId="7" borderId="5" xfId="0" applyNumberFormat="1" applyFont="1" applyFill="1" applyBorder="1"/>
    <xf numFmtId="0" fontId="7" fillId="6" borderId="6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51201050154759E-2"/>
          <c:y val="5.1353874883286646E-2"/>
          <c:w val="0.9323724074125711"/>
          <c:h val="0.78497467228361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'Models kpis'!$F$2</c:f>
              <c:strCache>
                <c:ptCount val="1"/>
                <c:pt idx="0">
                  <c:v>Recall Minority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'Models kpis'!$B$3:$B$10</c:f>
              <c:strCache>
                <c:ptCount val="8"/>
                <c:pt idx="0">
                  <c:v>Logistic Regression</c:v>
                </c:pt>
                <c:pt idx="1">
                  <c:v>Random Forest Classifier</c:v>
                </c:pt>
                <c:pt idx="2">
                  <c:v>Naiye Bayes Classifier</c:v>
                </c:pt>
                <c:pt idx="3">
                  <c:v>Decision Tree Classifier</c:v>
                </c:pt>
                <c:pt idx="4">
                  <c:v>Support Vector Classifier</c:v>
                </c:pt>
                <c:pt idx="5">
                  <c:v>ADA Boost Classifier</c:v>
                </c:pt>
                <c:pt idx="6">
                  <c:v>Gradient Boost Classifier</c:v>
                </c:pt>
                <c:pt idx="7">
                  <c:v>XG Boost Classifier</c:v>
                </c:pt>
              </c:strCache>
            </c:strRef>
          </c:cat>
          <c:val>
            <c:numRef>
              <c:f>'Models kpis'!$F$3:$F$10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0.53</c:v>
                </c:pt>
                <c:pt idx="2">
                  <c:v>0.99</c:v>
                </c:pt>
                <c:pt idx="3">
                  <c:v>0.54</c:v>
                </c:pt>
                <c:pt idx="4">
                  <c:v>0.62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D-40CC-913B-4E9858408D6A}"/>
            </c:ext>
          </c:extLst>
        </c:ser>
        <c:ser>
          <c:idx val="1"/>
          <c:order val="1"/>
          <c:tx>
            <c:strRef>
              <c:f>'Models kpis'!$G$2</c:f>
              <c:strCache>
                <c:ptCount val="1"/>
                <c:pt idx="0">
                  <c:v>Recall Majority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'Models kpis'!$B$3:$B$10</c:f>
              <c:strCache>
                <c:ptCount val="8"/>
                <c:pt idx="0">
                  <c:v>Logistic Regression</c:v>
                </c:pt>
                <c:pt idx="1">
                  <c:v>Random Forest Classifier</c:v>
                </c:pt>
                <c:pt idx="2">
                  <c:v>Naiye Bayes Classifier</c:v>
                </c:pt>
                <c:pt idx="3">
                  <c:v>Decision Tree Classifier</c:v>
                </c:pt>
                <c:pt idx="4">
                  <c:v>Support Vector Classifier</c:v>
                </c:pt>
                <c:pt idx="5">
                  <c:v>ADA Boost Classifier</c:v>
                </c:pt>
                <c:pt idx="6">
                  <c:v>Gradient Boost Classifier</c:v>
                </c:pt>
                <c:pt idx="7">
                  <c:v>XG Boost Classifier</c:v>
                </c:pt>
              </c:strCache>
            </c:strRef>
          </c:cat>
          <c:val>
            <c:numRef>
              <c:f>'Models kpis'!$G$3:$G$10</c:f>
              <c:numCache>
                <c:formatCode>General</c:formatCode>
                <c:ptCount val="8"/>
                <c:pt idx="0">
                  <c:v>0.95</c:v>
                </c:pt>
                <c:pt idx="1">
                  <c:v>0.97</c:v>
                </c:pt>
                <c:pt idx="2">
                  <c:v>0.05</c:v>
                </c:pt>
                <c:pt idx="3">
                  <c:v>0.92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8D-40CC-913B-4E985840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79476088"/>
        <c:axId val="409218680"/>
      </c:barChart>
      <c:catAx>
        <c:axId val="3794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18680"/>
        <c:crosses val="autoZero"/>
        <c:auto val="1"/>
        <c:lblAlgn val="ctr"/>
        <c:lblOffset val="100"/>
        <c:noMultiLvlLbl val="0"/>
      </c:catAx>
      <c:valAx>
        <c:axId val="40921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6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94557642888549"/>
          <c:y val="2.7583249021246658E-2"/>
          <c:w val="0.28308374621111293"/>
          <c:h val="7.87820640067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'Models kpis'!$C$2</c:f>
              <c:strCache>
                <c:ptCount val="1"/>
                <c:pt idx="0">
                  <c:v>Misclassifications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'Models kpis'!$B$3:$B$10</c:f>
              <c:strCache>
                <c:ptCount val="8"/>
                <c:pt idx="0">
                  <c:v>Logistic Regression</c:v>
                </c:pt>
                <c:pt idx="1">
                  <c:v>Random Forest Classifier</c:v>
                </c:pt>
                <c:pt idx="2">
                  <c:v>Naiye Bayes Classifier</c:v>
                </c:pt>
                <c:pt idx="3">
                  <c:v>Decision Tree Classifier</c:v>
                </c:pt>
                <c:pt idx="4">
                  <c:v>Support Vector Classifier</c:v>
                </c:pt>
                <c:pt idx="5">
                  <c:v>ADA Boost Classifier</c:v>
                </c:pt>
                <c:pt idx="6">
                  <c:v>Gradient Boost Classifier</c:v>
                </c:pt>
                <c:pt idx="7">
                  <c:v>XG Boost Classifier</c:v>
                </c:pt>
              </c:strCache>
            </c:strRef>
          </c:cat>
          <c:val>
            <c:numRef>
              <c:f>'Models kpis'!$C$3:$C$10</c:f>
              <c:numCache>
                <c:formatCode>General</c:formatCode>
                <c:ptCount val="8"/>
                <c:pt idx="0">
                  <c:v>282</c:v>
                </c:pt>
                <c:pt idx="1">
                  <c:v>267</c:v>
                </c:pt>
                <c:pt idx="2">
                  <c:v>1948</c:v>
                </c:pt>
                <c:pt idx="3">
                  <c:v>350</c:v>
                </c:pt>
                <c:pt idx="4">
                  <c:v>264</c:v>
                </c:pt>
                <c:pt idx="5">
                  <c:v>283</c:v>
                </c:pt>
                <c:pt idx="6">
                  <c:v>269</c:v>
                </c:pt>
                <c:pt idx="7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3-43C3-BCB3-D1F4B0C0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71224"/>
        <c:axId val="542374040"/>
      </c:barChart>
      <c:catAx>
        <c:axId val="5423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4040"/>
        <c:crosses val="autoZero"/>
        <c:auto val="1"/>
        <c:lblAlgn val="ctr"/>
        <c:lblOffset val="100"/>
        <c:noMultiLvlLbl val="0"/>
      </c:catAx>
      <c:valAx>
        <c:axId val="5423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27541166605013E-2"/>
          <c:y val="0.11766524457352566"/>
          <c:w val="0.91090126911126623"/>
          <c:h val="0.76421503920793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Recall (Unsampled)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charts!$B$3:$B$9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charts!$C$3:$C$9</c:f>
              <c:numCache>
                <c:formatCode>0%</c:formatCode>
                <c:ptCount val="7"/>
                <c:pt idx="0">
                  <c:v>0.6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0.63</c:v>
                </c:pt>
                <c:pt idx="4">
                  <c:v>0.56000000000000005</c:v>
                </c:pt>
                <c:pt idx="5">
                  <c:v>0.6</c:v>
                </c:pt>
                <c:pt idx="6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BC1-9F9E-802DB705D203}"/>
            </c:ext>
          </c:extLst>
        </c:ser>
        <c:ser>
          <c:idx val="1"/>
          <c:order val="1"/>
          <c:tx>
            <c:strRef>
              <c:f>charts!$D$2</c:f>
              <c:strCache>
                <c:ptCount val="1"/>
                <c:pt idx="0">
                  <c:v>Recall (Random Undersampling)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charts!$B$3:$B$9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charts!$D$3:$D$9</c:f>
              <c:numCache>
                <c:formatCode>0%</c:formatCode>
                <c:ptCount val="7"/>
                <c:pt idx="0">
                  <c:v>0.82</c:v>
                </c:pt>
                <c:pt idx="1">
                  <c:v>0.85</c:v>
                </c:pt>
                <c:pt idx="2">
                  <c:v>0.79</c:v>
                </c:pt>
                <c:pt idx="3">
                  <c:v>0.81</c:v>
                </c:pt>
                <c:pt idx="4">
                  <c:v>0.81</c:v>
                </c:pt>
                <c:pt idx="5">
                  <c:v>0.84</c:v>
                </c:pt>
                <c:pt idx="6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F-4BC1-9F9E-802DB705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1605808"/>
        <c:axId val="411606160"/>
      </c:barChart>
      <c:catAx>
        <c:axId val="4116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6160"/>
        <c:crosses val="autoZero"/>
        <c:auto val="1"/>
        <c:lblAlgn val="ctr"/>
        <c:lblOffset val="100"/>
        <c:noMultiLvlLbl val="0"/>
      </c:catAx>
      <c:valAx>
        <c:axId val="411606160"/>
        <c:scaling>
          <c:orientation val="minMax"/>
          <c:min val="0.4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5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77690318822287"/>
          <c:y val="2.2293979762358147E-2"/>
          <c:w val="0.53670449256136676"/>
          <c:h val="0.10450604734989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ltDnDiag">
      <a:fgClr>
        <a:schemeClr val="bg2">
          <a:lumMod val="90000"/>
        </a:schemeClr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27541166605013E-2"/>
          <c:y val="0.11766524457352566"/>
          <c:w val="0.91090126911126623"/>
          <c:h val="0.76421503920793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charts!$C$14</c:f>
              <c:strCache>
                <c:ptCount val="1"/>
                <c:pt idx="0">
                  <c:v>F2 Score (Unsampled)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charts!$B$15:$B$21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charts!$C$15:$C$21</c:f>
              <c:numCache>
                <c:formatCode>0%</c:formatCode>
                <c:ptCount val="7"/>
                <c:pt idx="0">
                  <c:v>0.61607142857142849</c:v>
                </c:pt>
                <c:pt idx="1">
                  <c:v>0.57203389830508489</c:v>
                </c:pt>
                <c:pt idx="2">
                  <c:v>0.56588447653429597</c:v>
                </c:pt>
                <c:pt idx="3">
                  <c:v>0.64285714285714279</c:v>
                </c:pt>
                <c:pt idx="4">
                  <c:v>0.57901234567901239</c:v>
                </c:pt>
                <c:pt idx="5">
                  <c:v>0.62068965517241381</c:v>
                </c:pt>
                <c:pt idx="6">
                  <c:v>0.60059171597633132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7-491C-89A2-AAF60AD75D53}"/>
            </c:ext>
          </c:extLst>
        </c:ser>
        <c:ser>
          <c:idx val="1"/>
          <c:order val="1"/>
          <c:tx>
            <c:strRef>
              <c:f>charts!$D$14</c:f>
              <c:strCache>
                <c:ptCount val="1"/>
                <c:pt idx="0">
                  <c:v>F2 (Random Undersampling)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charts!$B$15:$B$21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charts!$D$15:$D$21</c:f>
              <c:numCache>
                <c:formatCode>0%</c:formatCode>
                <c:ptCount val="7"/>
                <c:pt idx="0">
                  <c:v>0.81769596199524952</c:v>
                </c:pt>
                <c:pt idx="1">
                  <c:v>0.79197994987468667</c:v>
                </c:pt>
                <c:pt idx="2">
                  <c:v>0.84392523364485983</c:v>
                </c:pt>
                <c:pt idx="3">
                  <c:v>0.82582938388625582</c:v>
                </c:pt>
                <c:pt idx="4">
                  <c:v>0.85</c:v>
                </c:pt>
                <c:pt idx="5">
                  <c:v>0.81952941176470606</c:v>
                </c:pt>
                <c:pt idx="6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7-491C-89A2-AAF60AD7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1605808"/>
        <c:axId val="411606160"/>
      </c:barChart>
      <c:catAx>
        <c:axId val="4116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6160"/>
        <c:crosses val="autoZero"/>
        <c:auto val="1"/>
        <c:lblAlgn val="ctr"/>
        <c:lblOffset val="100"/>
        <c:noMultiLvlLbl val="0"/>
      </c:catAx>
      <c:valAx>
        <c:axId val="411606160"/>
        <c:scaling>
          <c:orientation val="minMax"/>
          <c:min val="0.4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5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77690318822287"/>
          <c:y val="2.2293979762358147E-2"/>
          <c:w val="0.53670449256136676"/>
          <c:h val="0.10450604734989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ltDnDiag">
      <a:fgClr>
        <a:schemeClr val="bg2">
          <a:lumMod val="90000"/>
        </a:schemeClr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66800942772417E-2"/>
          <c:y val="0.21787619648434148"/>
          <c:w val="0.91090126911126623"/>
          <c:h val="0.6801397228907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Oversampling!$L$21</c:f>
              <c:strCache>
                <c:ptCount val="1"/>
                <c:pt idx="0">
                  <c:v>F2 Score (Unsampled)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Oversampling!$K$22:$K$28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Oversampling!$L$22:$L$28</c:f>
              <c:numCache>
                <c:formatCode>0%</c:formatCode>
                <c:ptCount val="7"/>
                <c:pt idx="0">
                  <c:v>0.61607142857142849</c:v>
                </c:pt>
                <c:pt idx="1">
                  <c:v>0.57203389830508489</c:v>
                </c:pt>
                <c:pt idx="2">
                  <c:v>0.56588447653429597</c:v>
                </c:pt>
                <c:pt idx="3">
                  <c:v>0.64285714285714279</c:v>
                </c:pt>
                <c:pt idx="4">
                  <c:v>0.57901234567901239</c:v>
                </c:pt>
                <c:pt idx="5">
                  <c:v>0.62068965517241381</c:v>
                </c:pt>
                <c:pt idx="6">
                  <c:v>0.60059171597633132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D50-446B-BCFB-171B72270431}"/>
            </c:ext>
          </c:extLst>
        </c:ser>
        <c:ser>
          <c:idx val="1"/>
          <c:order val="1"/>
          <c:tx>
            <c:strRef>
              <c:f>Oversampling!$N$21</c:f>
              <c:strCache>
                <c:ptCount val="1"/>
                <c:pt idx="0">
                  <c:v>SMOTE BorderLine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Oversampling!$K$22:$K$28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Oversampling!$N$22:$N$28</c:f>
              <c:numCache>
                <c:formatCode>0%</c:formatCode>
                <c:ptCount val="7"/>
                <c:pt idx="0">
                  <c:v>0.86</c:v>
                </c:pt>
                <c:pt idx="1">
                  <c:v>0.97</c:v>
                </c:pt>
                <c:pt idx="2">
                  <c:v>0.91</c:v>
                </c:pt>
                <c:pt idx="3">
                  <c:v>0.94</c:v>
                </c:pt>
                <c:pt idx="4">
                  <c:v>0.88</c:v>
                </c:pt>
                <c:pt idx="5">
                  <c:v>0.94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50-446B-BCFB-171B72270431}"/>
            </c:ext>
          </c:extLst>
        </c:ser>
        <c:ser>
          <c:idx val="2"/>
          <c:order val="2"/>
          <c:tx>
            <c:strRef>
              <c:f>Oversampling!$M$21</c:f>
              <c:strCache>
                <c:ptCount val="1"/>
                <c:pt idx="0">
                  <c:v>SMOTE ENN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Oversampling!$K$22:$K$28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Oversampling!$M$22:$M$28</c:f>
              <c:numCache>
                <c:formatCode>0%</c:formatCode>
                <c:ptCount val="7"/>
                <c:pt idx="0">
                  <c:v>0.93393234672304459</c:v>
                </c:pt>
                <c:pt idx="1">
                  <c:v>0.98</c:v>
                </c:pt>
                <c:pt idx="2">
                  <c:v>0.96798336798336804</c:v>
                </c:pt>
                <c:pt idx="3">
                  <c:v>0.96</c:v>
                </c:pt>
                <c:pt idx="4">
                  <c:v>0.94198312236286896</c:v>
                </c:pt>
                <c:pt idx="5">
                  <c:v>0.96</c:v>
                </c:pt>
                <c:pt idx="6">
                  <c:v>0.98798370672097757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D50-446B-BCFB-171B7227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1605808"/>
        <c:axId val="411606160"/>
      </c:barChart>
      <c:catAx>
        <c:axId val="4116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6160"/>
        <c:crosses val="autoZero"/>
        <c:auto val="1"/>
        <c:lblAlgn val="ctr"/>
        <c:lblOffset val="100"/>
        <c:noMultiLvlLbl val="0"/>
      </c:catAx>
      <c:valAx>
        <c:axId val="411606160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5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77690318822287"/>
          <c:y val="2.2293979762358147E-2"/>
          <c:w val="0.50016362832763017"/>
          <c:h val="8.2904043774189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pattFill prst="ltDnDiag">
      <a:fgClr>
        <a:schemeClr val="bg2">
          <a:lumMod val="90000"/>
        </a:schemeClr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66800942772417E-2"/>
          <c:y val="0.21787619648434148"/>
          <c:w val="0.91090126911126623"/>
          <c:h val="0.6801397228907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Oversampling!$L$3</c:f>
              <c:strCache>
                <c:ptCount val="1"/>
                <c:pt idx="0">
                  <c:v>Recall (Unsampled)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Oversampling!$K$4:$K$10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Oversampling!$L$4:$L$10</c:f>
              <c:numCache>
                <c:formatCode>0%</c:formatCode>
                <c:ptCount val="7"/>
                <c:pt idx="0">
                  <c:v>0.6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0.63</c:v>
                </c:pt>
                <c:pt idx="4">
                  <c:v>0.56000000000000005</c:v>
                </c:pt>
                <c:pt idx="5">
                  <c:v>0.6</c:v>
                </c:pt>
                <c:pt idx="6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D7-4AAD-95D3-7C1E3709247D}"/>
            </c:ext>
          </c:extLst>
        </c:ser>
        <c:ser>
          <c:idx val="1"/>
          <c:order val="1"/>
          <c:tx>
            <c:strRef>
              <c:f>Oversampling!$M$3</c:f>
              <c:strCache>
                <c:ptCount val="1"/>
                <c:pt idx="0">
                  <c:v>SMOTE ENN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Oversampling!$K$4:$K$10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Oversampling!$M$4:$M$10</c:f>
              <c:numCache>
                <c:formatCode>0%</c:formatCode>
                <c:ptCount val="7"/>
                <c:pt idx="0">
                  <c:v>0.93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0.96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D7-4AAD-95D3-7C1E3709247D}"/>
            </c:ext>
          </c:extLst>
        </c:ser>
        <c:ser>
          <c:idx val="2"/>
          <c:order val="2"/>
          <c:tx>
            <c:strRef>
              <c:f>Oversampling!$N$3</c:f>
              <c:strCache>
                <c:ptCount val="1"/>
                <c:pt idx="0">
                  <c:v>SMOTE BorderLine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Oversampling!$K$4:$K$10</c:f>
              <c:strCache>
                <c:ptCount val="7"/>
                <c:pt idx="0">
                  <c:v>LR</c:v>
                </c:pt>
                <c:pt idx="1">
                  <c:v>RF</c:v>
                </c:pt>
                <c:pt idx="2">
                  <c:v>DT</c:v>
                </c:pt>
                <c:pt idx="3">
                  <c:v>SVC</c:v>
                </c:pt>
                <c:pt idx="4">
                  <c:v>ADA B</c:v>
                </c:pt>
                <c:pt idx="5">
                  <c:v>GB </c:v>
                </c:pt>
                <c:pt idx="6">
                  <c:v>XGB</c:v>
                </c:pt>
              </c:strCache>
            </c:strRef>
          </c:cat>
          <c:val>
            <c:numRef>
              <c:f>Oversampling!$N$4:$N$10</c:f>
              <c:numCache>
                <c:formatCode>0%</c:formatCode>
                <c:ptCount val="7"/>
                <c:pt idx="0">
                  <c:v>0.86</c:v>
                </c:pt>
                <c:pt idx="1">
                  <c:v>0.97</c:v>
                </c:pt>
                <c:pt idx="2">
                  <c:v>0.91</c:v>
                </c:pt>
                <c:pt idx="3">
                  <c:v>0.94</c:v>
                </c:pt>
                <c:pt idx="4">
                  <c:v>0.88</c:v>
                </c:pt>
                <c:pt idx="5">
                  <c:v>0.94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D7-4AAD-95D3-7C1E37092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1605808"/>
        <c:axId val="411606160"/>
      </c:barChart>
      <c:catAx>
        <c:axId val="4116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6160"/>
        <c:crosses val="autoZero"/>
        <c:auto val="1"/>
        <c:lblAlgn val="ctr"/>
        <c:lblOffset val="100"/>
        <c:noMultiLvlLbl val="0"/>
      </c:catAx>
      <c:valAx>
        <c:axId val="411606160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5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77690318822287"/>
          <c:y val="2.2293979762358147E-2"/>
          <c:w val="0.5514624620022589"/>
          <c:h val="8.3457557419565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pattFill prst="ltDnDiag">
      <a:fgClr>
        <a:schemeClr val="bg2">
          <a:lumMod val="90000"/>
        </a:schemeClr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55246</xdr:colOff>
      <xdr:row>28</xdr:row>
      <xdr:rowOff>35242</xdr:rowOff>
    </xdr:from>
    <xdr:to>
      <xdr:col>10</xdr:col>
      <xdr:colOff>333376</xdr:colOff>
      <xdr:row>43</xdr:row>
      <xdr:rowOff>40957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6FA929-68BE-639B-46C1-F0EF745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12</xdr:row>
      <xdr:rowOff>10477</xdr:rowOff>
    </xdr:from>
    <xdr:to>
      <xdr:col>10</xdr:col>
      <xdr:colOff>276225</xdr:colOff>
      <xdr:row>27</xdr:row>
      <xdr:rowOff>27622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BE75A-0E69-2612-CCAD-64EFA43DC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49531</xdr:colOff>
      <xdr:row>1</xdr:row>
      <xdr:rowOff>111442</xdr:rowOff>
    </xdr:from>
    <xdr:to>
      <xdr:col>14</xdr:col>
      <xdr:colOff>466725</xdr:colOff>
      <xdr:row>10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EED53-72F8-EE6B-2580-67E8E63D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13</xdr:row>
      <xdr:rowOff>0</xdr:rowOff>
    </xdr:from>
    <xdr:to>
      <xdr:col>14</xdr:col>
      <xdr:colOff>470534</xdr:colOff>
      <xdr:row>22</xdr:row>
      <xdr:rowOff>168593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A67418-F8E1-45AF-BAA3-8899F1869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19</xdr:row>
      <xdr:rowOff>148590</xdr:rowOff>
    </xdr:from>
    <xdr:to>
      <xdr:col>21</xdr:col>
      <xdr:colOff>49530</xdr:colOff>
      <xdr:row>31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3BD04-A88B-F4FA-93A7-1A1CAB831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4</xdr:row>
      <xdr:rowOff>30480</xdr:rowOff>
    </xdr:from>
    <xdr:to>
      <xdr:col>20</xdr:col>
      <xdr:colOff>409575</xdr:colOff>
      <xdr:row>18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0F151-10D2-4883-9DE4-650F62C1F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9923-4002-410B-8EAE-C2EFA77CFFDE}">
  <dimension ref="B2:M8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5"/>
  <cols>
    <col min="2" max="2" width="17.5703125" customWidth="1"/>
    <col min="3" max="11" width="13.42578125" customWidth="1"/>
  </cols>
  <sheetData>
    <row r="2" spans="2:13" ht="24" customHeight="1">
      <c r="B2" s="3"/>
      <c r="C2" s="16" t="s">
        <v>14</v>
      </c>
      <c r="D2" s="16" t="s">
        <v>9</v>
      </c>
      <c r="E2" s="16" t="s">
        <v>8</v>
      </c>
      <c r="F2" s="16" t="s">
        <v>15</v>
      </c>
      <c r="G2" s="16" t="s">
        <v>16</v>
      </c>
      <c r="H2" s="16" t="s">
        <v>17</v>
      </c>
      <c r="I2" s="16" t="s">
        <v>18</v>
      </c>
      <c r="J2" s="16" t="s">
        <v>13</v>
      </c>
      <c r="K2" s="16" t="s">
        <v>19</v>
      </c>
    </row>
    <row r="3" spans="2:13" ht="21">
      <c r="B3" s="11" t="s">
        <v>21</v>
      </c>
      <c r="C3" s="17">
        <v>353</v>
      </c>
      <c r="D3" s="17">
        <v>0.86</v>
      </c>
      <c r="E3" s="21">
        <v>0.76</v>
      </c>
      <c r="F3" s="17">
        <v>0.24</v>
      </c>
      <c r="G3" s="21">
        <v>0.98</v>
      </c>
      <c r="H3" s="21">
        <v>31</v>
      </c>
      <c r="I3" s="17">
        <v>322</v>
      </c>
      <c r="J3" s="17">
        <v>0.36</v>
      </c>
      <c r="K3" s="18">
        <v>0.28000000000000003</v>
      </c>
    </row>
    <row r="4" spans="2:13" ht="21">
      <c r="B4" s="11" t="s">
        <v>22</v>
      </c>
      <c r="C4" s="20">
        <v>285</v>
      </c>
      <c r="D4" s="20">
        <v>0.88</v>
      </c>
      <c r="E4" s="19">
        <v>0.7</v>
      </c>
      <c r="F4" s="20">
        <v>0.57999999999999996</v>
      </c>
      <c r="G4" s="19">
        <v>0.95</v>
      </c>
      <c r="H4" s="19">
        <v>106</v>
      </c>
      <c r="I4" s="20">
        <v>179</v>
      </c>
      <c r="J4" s="20">
        <v>0.63</v>
      </c>
      <c r="K4" s="22">
        <v>0.6</v>
      </c>
    </row>
    <row r="5" spans="2:13">
      <c r="C5" s="1"/>
      <c r="F5" s="1"/>
    </row>
    <row r="7" spans="2:13">
      <c r="C7" s="3"/>
      <c r="E7" s="3"/>
      <c r="F7" s="3"/>
      <c r="G7" s="3"/>
      <c r="H7" s="3"/>
      <c r="I7" s="3"/>
      <c r="J7" s="3"/>
      <c r="K7" s="3"/>
      <c r="L7" s="3"/>
      <c r="M7" s="3"/>
    </row>
    <row r="8" spans="2:13">
      <c r="C8" s="3"/>
      <c r="D8" s="5"/>
      <c r="E8" s="5"/>
      <c r="F8" s="5"/>
      <c r="G8" s="5"/>
      <c r="H8" s="5"/>
      <c r="I8" s="5"/>
      <c r="J8" s="5"/>
      <c r="K8" s="5"/>
      <c r="L8" s="5"/>
      <c r="M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AD6D-2D1E-4711-A92E-D5B62D429F37}">
  <dimension ref="B2:L10"/>
  <sheetViews>
    <sheetView showGridLines="0" workbookViewId="0">
      <selection activeCell="B2" sqref="B2:K10"/>
    </sheetView>
  </sheetViews>
  <sheetFormatPr defaultRowHeight="15"/>
  <cols>
    <col min="2" max="2" width="18.85546875" bestFit="1" customWidth="1"/>
    <col min="3" max="3" width="13.5703125" bestFit="1" customWidth="1"/>
    <col min="4" max="4" width="7.28515625" bestFit="1" customWidth="1"/>
    <col min="5" max="5" width="7.42578125" bestFit="1" customWidth="1"/>
    <col min="6" max="7" width="11.7109375" bestFit="1" customWidth="1"/>
    <col min="8" max="8" width="9.85546875" bestFit="1" customWidth="1"/>
    <col min="9" max="9" width="10.28515625" bestFit="1" customWidth="1"/>
    <col min="10" max="11" width="6.85546875" bestFit="1" customWidth="1"/>
  </cols>
  <sheetData>
    <row r="2" spans="2:12">
      <c r="B2" s="13" t="s">
        <v>12</v>
      </c>
      <c r="C2" s="13" t="s">
        <v>14</v>
      </c>
      <c r="D2" s="13" t="s">
        <v>9</v>
      </c>
      <c r="E2" s="13" t="s">
        <v>8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13</v>
      </c>
      <c r="K2" s="13" t="s">
        <v>19</v>
      </c>
    </row>
    <row r="3" spans="2:12">
      <c r="B3" s="6" t="s">
        <v>20</v>
      </c>
      <c r="C3" s="6">
        <v>282</v>
      </c>
      <c r="D3" s="6">
        <v>0.89</v>
      </c>
      <c r="E3" s="6">
        <v>0.7</v>
      </c>
      <c r="F3" s="6">
        <v>0.57999999999999996</v>
      </c>
      <c r="G3" s="6">
        <v>0.95</v>
      </c>
      <c r="H3" s="6">
        <v>105</v>
      </c>
      <c r="I3" s="6">
        <v>177</v>
      </c>
      <c r="J3" s="6">
        <v>0.63</v>
      </c>
      <c r="K3" s="6">
        <v>0.6</v>
      </c>
      <c r="L3" s="10"/>
    </row>
    <row r="4" spans="2:12">
      <c r="B4" s="6" t="s">
        <v>23</v>
      </c>
      <c r="C4" s="6">
        <v>267</v>
      </c>
      <c r="D4" s="6">
        <v>0.89</v>
      </c>
      <c r="E4" s="6">
        <v>0.76</v>
      </c>
      <c r="F4" s="6">
        <v>0.53</v>
      </c>
      <c r="G4" s="6">
        <v>0.97</v>
      </c>
      <c r="H4" s="6">
        <v>70</v>
      </c>
      <c r="I4" s="6">
        <v>197</v>
      </c>
      <c r="J4" s="6">
        <v>0.63</v>
      </c>
      <c r="K4" s="6">
        <v>0.56000000000000005</v>
      </c>
      <c r="L4" s="10"/>
    </row>
    <row r="5" spans="2:12">
      <c r="B5" s="6" t="s">
        <v>30</v>
      </c>
      <c r="C5" s="6">
        <v>1948</v>
      </c>
      <c r="D5" s="6">
        <v>0.21</v>
      </c>
      <c r="E5" s="6">
        <v>0.18</v>
      </c>
      <c r="F5" s="6">
        <v>0.99</v>
      </c>
      <c r="G5" s="6">
        <v>0.05</v>
      </c>
      <c r="H5" s="6">
        <v>1945</v>
      </c>
      <c r="I5" s="6">
        <v>3</v>
      </c>
      <c r="J5" s="6">
        <v>0.3</v>
      </c>
      <c r="K5" s="6">
        <v>0.52</v>
      </c>
      <c r="L5" s="10"/>
    </row>
    <row r="6" spans="2:12">
      <c r="B6" s="6" t="s">
        <v>26</v>
      </c>
      <c r="C6" s="6">
        <v>350</v>
      </c>
      <c r="D6" s="6">
        <v>0.86</v>
      </c>
      <c r="E6" s="6">
        <v>0.59</v>
      </c>
      <c r="F6" s="6">
        <v>0.54</v>
      </c>
      <c r="G6" s="6">
        <v>0.92</v>
      </c>
      <c r="H6" s="6">
        <v>157</v>
      </c>
      <c r="I6" s="6">
        <v>193</v>
      </c>
      <c r="J6" s="6">
        <v>0.56999999999999995</v>
      </c>
      <c r="K6" s="6">
        <v>0.55000000000000004</v>
      </c>
      <c r="L6" s="10"/>
    </row>
    <row r="7" spans="2:12">
      <c r="B7" s="6" t="s">
        <v>27</v>
      </c>
      <c r="C7" s="6">
        <v>264</v>
      </c>
      <c r="D7" s="6">
        <v>0.89</v>
      </c>
      <c r="E7" s="6">
        <v>0.72</v>
      </c>
      <c r="F7" s="6">
        <v>0.62</v>
      </c>
      <c r="G7" s="6">
        <v>0.95</v>
      </c>
      <c r="H7" s="6">
        <v>102</v>
      </c>
      <c r="I7" s="6">
        <v>162</v>
      </c>
      <c r="J7" s="6">
        <v>0.66</v>
      </c>
      <c r="K7" s="6">
        <v>0.64</v>
      </c>
      <c r="L7" s="10"/>
    </row>
    <row r="8" spans="2:12">
      <c r="B8" s="6" t="s">
        <v>24</v>
      </c>
      <c r="C8" s="6">
        <v>283</v>
      </c>
      <c r="D8" s="6">
        <v>0.89</v>
      </c>
      <c r="E8" s="6">
        <v>0.7</v>
      </c>
      <c r="F8" s="6">
        <v>0.57999999999999996</v>
      </c>
      <c r="G8" s="6">
        <v>0.95</v>
      </c>
      <c r="H8" s="6">
        <v>106</v>
      </c>
      <c r="I8" s="6">
        <v>177</v>
      </c>
      <c r="J8" s="6">
        <v>0.63</v>
      </c>
      <c r="K8" s="6">
        <v>0.6</v>
      </c>
      <c r="L8" s="10"/>
    </row>
    <row r="9" spans="2:12">
      <c r="B9" s="6" t="s">
        <v>25</v>
      </c>
      <c r="C9" s="6">
        <v>269</v>
      </c>
      <c r="D9" s="6">
        <v>0.89</v>
      </c>
      <c r="E9" s="6">
        <v>0.72</v>
      </c>
      <c r="F9" s="6">
        <v>0.59</v>
      </c>
      <c r="G9" s="6">
        <v>0.95</v>
      </c>
      <c r="H9" s="6">
        <v>95</v>
      </c>
      <c r="I9" s="6">
        <v>174</v>
      </c>
      <c r="J9" s="6">
        <v>0.65</v>
      </c>
      <c r="K9" s="6">
        <v>0.61</v>
      </c>
      <c r="L9" s="10"/>
    </row>
    <row r="10" spans="2:12">
      <c r="B10" s="6" t="s">
        <v>31</v>
      </c>
      <c r="C10" s="5">
        <v>290</v>
      </c>
      <c r="D10" s="5">
        <v>0.88</v>
      </c>
      <c r="E10" s="5">
        <v>0.69</v>
      </c>
      <c r="F10" s="5">
        <v>0.56000000000000005</v>
      </c>
      <c r="G10" s="5">
        <v>0.95</v>
      </c>
      <c r="H10" s="5">
        <v>105</v>
      </c>
      <c r="I10" s="5">
        <v>185</v>
      </c>
      <c r="J10" s="5">
        <v>0.62</v>
      </c>
      <c r="K10" s="5">
        <v>0.57999999999999996</v>
      </c>
      <c r="L10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933B-699B-4F2E-8402-3C445BDB9497}">
  <dimension ref="B2:J54"/>
  <sheetViews>
    <sheetView showGridLines="0" tabSelected="1" topLeftCell="A13" workbookViewId="0">
      <selection activeCell="C42" sqref="C42"/>
    </sheetView>
  </sheetViews>
  <sheetFormatPr defaultRowHeight="15"/>
  <cols>
    <col min="2" max="2" width="23" customWidth="1"/>
    <col min="3" max="3" width="13.5703125" bestFit="1" customWidth="1"/>
    <col min="4" max="4" width="8.7109375" customWidth="1"/>
    <col min="5" max="5" width="9.140625" customWidth="1"/>
    <col min="6" max="7" width="11.7109375" bestFit="1" customWidth="1"/>
    <col min="8" max="8" width="9.85546875" bestFit="1" customWidth="1"/>
    <col min="9" max="9" width="8.85546875" customWidth="1"/>
  </cols>
  <sheetData>
    <row r="2" spans="2:10">
      <c r="B2" t="s">
        <v>37</v>
      </c>
    </row>
    <row r="3" spans="2:10">
      <c r="B3" s="12" t="s">
        <v>29</v>
      </c>
      <c r="C3" s="15" t="s">
        <v>9</v>
      </c>
      <c r="D3" s="15" t="s">
        <v>8</v>
      </c>
      <c r="E3" s="15" t="s">
        <v>7</v>
      </c>
      <c r="F3" s="15" t="s">
        <v>10</v>
      </c>
      <c r="G3" s="15" t="s">
        <v>11</v>
      </c>
      <c r="H3" s="32" t="s">
        <v>35</v>
      </c>
    </row>
    <row r="4" spans="2:10">
      <c r="B4" s="6" t="s">
        <v>0</v>
      </c>
      <c r="C4" s="23">
        <v>0.9</v>
      </c>
      <c r="D4" s="23">
        <v>0.69</v>
      </c>
      <c r="E4" s="23">
        <v>0.6</v>
      </c>
      <c r="F4" s="23">
        <v>0.91</v>
      </c>
      <c r="G4" s="23">
        <v>0.9</v>
      </c>
      <c r="H4" s="27">
        <f>5*E4*D4/((4*D4)+E4)</f>
        <v>0.61607142857142849</v>
      </c>
    </row>
    <row r="5" spans="2:10">
      <c r="B5" s="6" t="s">
        <v>1</v>
      </c>
      <c r="C5" s="23">
        <v>0.91</v>
      </c>
      <c r="D5" s="23">
        <v>0.75</v>
      </c>
      <c r="E5" s="23">
        <v>0.54</v>
      </c>
      <c r="F5" s="23">
        <v>0.92</v>
      </c>
      <c r="G5" s="23">
        <v>0.91</v>
      </c>
      <c r="H5" s="27">
        <f t="shared" ref="H5:H10" si="0">5*E5*D5/((4*D5)+E5)</f>
        <v>0.57203389830508489</v>
      </c>
    </row>
    <row r="6" spans="2:10">
      <c r="B6" s="6" t="s">
        <v>2</v>
      </c>
      <c r="C6" s="23">
        <v>0.86</v>
      </c>
      <c r="D6" s="23">
        <v>0.55000000000000004</v>
      </c>
      <c r="E6" s="23">
        <v>0.56999999999999995</v>
      </c>
      <c r="F6" s="23">
        <v>0.74</v>
      </c>
      <c r="G6" s="23">
        <v>0.86</v>
      </c>
      <c r="H6" s="27">
        <f t="shared" si="0"/>
        <v>0.56588447653429597</v>
      </c>
    </row>
    <row r="7" spans="2:10">
      <c r="B7" s="6" t="s">
        <v>4</v>
      </c>
      <c r="C7" s="23">
        <v>0.9</v>
      </c>
      <c r="D7" s="23">
        <v>0.7</v>
      </c>
      <c r="E7" s="23">
        <v>0.63</v>
      </c>
      <c r="F7" s="23">
        <v>0.91</v>
      </c>
      <c r="G7" s="23">
        <v>0.9</v>
      </c>
      <c r="H7" s="27">
        <f t="shared" si="0"/>
        <v>0.64285714285714279</v>
      </c>
    </row>
    <row r="8" spans="2:10">
      <c r="B8" s="6" t="s">
        <v>5</v>
      </c>
      <c r="C8" s="23">
        <v>0.89</v>
      </c>
      <c r="D8" s="23">
        <v>0.67</v>
      </c>
      <c r="E8" s="23">
        <v>0.56000000000000005</v>
      </c>
      <c r="F8" s="23">
        <v>0.91</v>
      </c>
      <c r="G8" s="23">
        <v>0.89</v>
      </c>
      <c r="H8" s="27">
        <f t="shared" si="0"/>
        <v>0.57901234567901239</v>
      </c>
    </row>
    <row r="9" spans="2:10">
      <c r="B9" s="6" t="s">
        <v>6</v>
      </c>
      <c r="C9" s="23">
        <v>0.91</v>
      </c>
      <c r="D9" s="23">
        <v>0.72</v>
      </c>
      <c r="E9" s="23">
        <v>0.6</v>
      </c>
      <c r="F9" s="23">
        <v>0.93</v>
      </c>
      <c r="G9" s="23">
        <v>0.91</v>
      </c>
      <c r="H9" s="27">
        <f t="shared" si="0"/>
        <v>0.62068965517241381</v>
      </c>
    </row>
    <row r="10" spans="2:10">
      <c r="B10" s="6" t="s">
        <v>28</v>
      </c>
      <c r="C10" s="24">
        <v>0.9</v>
      </c>
      <c r="D10" s="24">
        <v>0.7</v>
      </c>
      <c r="E10" s="24">
        <v>0.57999999999999996</v>
      </c>
      <c r="F10" s="24">
        <v>0.92</v>
      </c>
      <c r="G10" s="24">
        <v>0.9</v>
      </c>
      <c r="H10" s="27">
        <f t="shared" si="0"/>
        <v>0.60059171597633132</v>
      </c>
    </row>
    <row r="13" spans="2:10">
      <c r="C13" s="37" t="s">
        <v>49</v>
      </c>
      <c r="D13" s="45" t="s">
        <v>50</v>
      </c>
      <c r="E13" s="46"/>
      <c r="F13" s="46"/>
      <c r="G13" s="46"/>
      <c r="H13" s="46"/>
      <c r="I13" s="47"/>
    </row>
    <row r="14" spans="2:10">
      <c r="C14" s="36" t="s">
        <v>9</v>
      </c>
      <c r="D14" s="36">
        <v>0.2</v>
      </c>
      <c r="E14" s="36">
        <v>0.4</v>
      </c>
      <c r="F14" s="36">
        <v>0.5</v>
      </c>
      <c r="G14" s="36">
        <v>0.6</v>
      </c>
      <c r="H14" s="36">
        <v>0.8</v>
      </c>
      <c r="I14" s="36">
        <v>1</v>
      </c>
      <c r="J14" s="36" t="s">
        <v>48</v>
      </c>
    </row>
    <row r="15" spans="2:10">
      <c r="B15" s="38" t="s">
        <v>0</v>
      </c>
      <c r="C15" s="14">
        <v>0.9</v>
      </c>
      <c r="D15" s="35">
        <f>+VLOOKUP($B15&amp;D$14,Undersampling!$B$2:$E$44,4,0)</f>
        <v>0.89</v>
      </c>
      <c r="E15" s="35">
        <f>+VLOOKUP($B15&amp;E$14,Undersampling!$B$2:$E$44,4,0)</f>
        <v>0.87</v>
      </c>
      <c r="F15" s="35">
        <f>+VLOOKUP($B15&amp;F$14,Undersampling!$B$2:$E$44,4,0)</f>
        <v>0.86</v>
      </c>
      <c r="G15" s="35">
        <f>+VLOOKUP($B15&amp;G$14,Undersampling!$B$2:$E$44,4,0)</f>
        <v>0.86</v>
      </c>
      <c r="H15" s="35">
        <f>+VLOOKUP($B15&amp;H$14,Undersampling!$B$2:$E$44,4,0)</f>
        <v>0.85</v>
      </c>
      <c r="I15" s="35">
        <f>+VLOOKUP($B15&amp;I$14,Undersampling!$B$2:$E$44,4,0)</f>
        <v>0.84</v>
      </c>
      <c r="J15" s="42">
        <f t="shared" ref="J15:J21" si="1">+C15-I15</f>
        <v>6.0000000000000053E-2</v>
      </c>
    </row>
    <row r="16" spans="2:10">
      <c r="B16" s="38" t="s">
        <v>1</v>
      </c>
      <c r="C16" s="14">
        <v>0.91</v>
      </c>
      <c r="D16" s="35">
        <f>+VLOOKUP($B16&amp;D$14,Undersampling!$B$2:$E$44,4,0)</f>
        <v>0.9</v>
      </c>
      <c r="E16" s="35">
        <f>+VLOOKUP($B16&amp;E$14,Undersampling!$B$2:$E$44,4,0)</f>
        <v>0.87</v>
      </c>
      <c r="F16" s="35">
        <f>+VLOOKUP($B16&amp;F$14,Undersampling!$B$2:$E$44,4,0)</f>
        <v>0.87</v>
      </c>
      <c r="G16" s="35">
        <f>+VLOOKUP($B16&amp;G$14,Undersampling!$B$2:$E$44,4,0)</f>
        <v>0.86</v>
      </c>
      <c r="H16" s="35">
        <f>+VLOOKUP($B16&amp;H$14,Undersampling!$B$2:$E$44,4,0)</f>
        <v>0.86</v>
      </c>
      <c r="I16" s="35">
        <f>+VLOOKUP($B16&amp;I$14,Undersampling!$B$2:$E$44,4,0)</f>
        <v>0.85</v>
      </c>
      <c r="J16" s="42">
        <f t="shared" si="1"/>
        <v>6.0000000000000053E-2</v>
      </c>
    </row>
    <row r="17" spans="2:10">
      <c r="B17" s="38" t="s">
        <v>2</v>
      </c>
      <c r="C17" s="14">
        <v>0.86</v>
      </c>
      <c r="D17" s="35">
        <f>+VLOOKUP($B17&amp;D$14,Undersampling!$B$2:$E$44,4,0)</f>
        <v>0.86</v>
      </c>
      <c r="E17" s="35">
        <f>+VLOOKUP($B17&amp;E$14,Undersampling!$B$2:$E$44,4,0)</f>
        <v>0.82</v>
      </c>
      <c r="F17" s="35">
        <f>+VLOOKUP($B17&amp;F$14,Undersampling!$B$2:$E$44,4,0)</f>
        <v>0.81</v>
      </c>
      <c r="G17" s="35">
        <f>+VLOOKUP($B17&amp;G$14,Undersampling!$B$2:$E$44,4,0)</f>
        <v>0.8</v>
      </c>
      <c r="H17" s="35">
        <f>+VLOOKUP($B17&amp;H$14,Undersampling!$B$2:$E$44,4,0)</f>
        <v>0.8</v>
      </c>
      <c r="I17" s="35">
        <f>+VLOOKUP($B17&amp;I$14,Undersampling!$B$2:$E$44,4,0)</f>
        <v>0.79</v>
      </c>
      <c r="J17" s="43">
        <f t="shared" si="1"/>
        <v>6.9999999999999951E-2</v>
      </c>
    </row>
    <row r="18" spans="2:10">
      <c r="B18" s="38" t="s">
        <v>4</v>
      </c>
      <c r="C18" s="14">
        <v>0.9</v>
      </c>
      <c r="D18" s="35">
        <f>+VLOOKUP($B18&amp;D$14,Undersampling!$B$2:$E$44,4,0)</f>
        <v>0.9</v>
      </c>
      <c r="E18" s="35">
        <f>+VLOOKUP($B18&amp;E$14,Undersampling!$B$2:$E$44,4,0)</f>
        <v>0.87</v>
      </c>
      <c r="F18" s="35">
        <f>+VLOOKUP($B18&amp;F$14,Undersampling!$B$2:$E$44,4,0)</f>
        <v>0.86</v>
      </c>
      <c r="G18" s="35">
        <f>+VLOOKUP($B18&amp;G$14,Undersampling!$B$2:$E$44,4,0)</f>
        <v>0.85</v>
      </c>
      <c r="H18" s="35">
        <f>+VLOOKUP($B18&amp;H$14,Undersampling!$B$2:$E$44,4,0)</f>
        <v>0.85</v>
      </c>
      <c r="I18" s="35">
        <f>+VLOOKUP($B18&amp;I$14,Undersampling!$B$2:$E$44,4,0)</f>
        <v>0.84</v>
      </c>
      <c r="J18" s="42">
        <f t="shared" si="1"/>
        <v>6.0000000000000053E-2</v>
      </c>
    </row>
    <row r="19" spans="2:10">
      <c r="B19" s="38" t="s">
        <v>5</v>
      </c>
      <c r="C19" s="14">
        <v>0.89</v>
      </c>
      <c r="D19" s="35">
        <f>+VLOOKUP($B19&amp;D$14,Undersampling!$B$2:$E$44,4,0)</f>
        <v>0.88</v>
      </c>
      <c r="E19" s="35">
        <f>+VLOOKUP($B19&amp;E$14,Undersampling!$B$2:$E$44,4,0)</f>
        <v>0.85</v>
      </c>
      <c r="F19" s="35">
        <f>+VLOOKUP($B19&amp;F$14,Undersampling!$B$2:$E$44,4,0)</f>
        <v>0.85</v>
      </c>
      <c r="G19" s="35">
        <f>+VLOOKUP($B19&amp;G$14,Undersampling!$B$2:$E$44,4,0)</f>
        <v>0.84</v>
      </c>
      <c r="H19" s="35">
        <f>+VLOOKUP($B19&amp;H$14,Undersampling!$B$2:$E$44,4,0)</f>
        <v>0.84</v>
      </c>
      <c r="I19" s="35">
        <f>+VLOOKUP($B19&amp;I$14,Undersampling!$B$2:$E$44,4,0)</f>
        <v>0.83</v>
      </c>
      <c r="J19" s="42">
        <f t="shared" si="1"/>
        <v>6.0000000000000053E-2</v>
      </c>
    </row>
    <row r="20" spans="2:10">
      <c r="B20" s="38" t="s">
        <v>6</v>
      </c>
      <c r="C20" s="14">
        <v>0.91</v>
      </c>
      <c r="D20" s="35">
        <f>+VLOOKUP($B20&amp;D$14,Undersampling!$B$2:$E$44,4,0)</f>
        <v>0.9</v>
      </c>
      <c r="E20" s="35">
        <f>+VLOOKUP($B20&amp;E$14,Undersampling!$B$2:$E$44,4,0)</f>
        <v>0.87</v>
      </c>
      <c r="F20" s="35">
        <f>+VLOOKUP($B20&amp;F$14,Undersampling!$B$2:$E$44,4,0)</f>
        <v>0.87</v>
      </c>
      <c r="G20" s="35">
        <f>+VLOOKUP($B20&amp;G$14,Undersampling!$B$2:$E$44,4,0)</f>
        <v>0.87</v>
      </c>
      <c r="H20" s="35">
        <f>+VLOOKUP($B20&amp;H$14,Undersampling!$B$2:$E$44,4,0)</f>
        <v>0.86</v>
      </c>
      <c r="I20" s="35">
        <f>+VLOOKUP($B20&amp;I$14,Undersampling!$B$2:$E$44,4,0)</f>
        <v>0.85</v>
      </c>
      <c r="J20" s="42">
        <f t="shared" si="1"/>
        <v>6.0000000000000053E-2</v>
      </c>
    </row>
    <row r="21" spans="2:10">
      <c r="B21" s="38" t="s">
        <v>28</v>
      </c>
      <c r="C21" s="14">
        <v>0.9</v>
      </c>
      <c r="D21" s="35">
        <f>+VLOOKUP($B21&amp;D$14,Undersampling!$B$2:$E$44,4,0)</f>
        <v>0.89</v>
      </c>
      <c r="E21" s="35">
        <f>+VLOOKUP($B21&amp;E$14,Undersampling!$B$2:$E$44,4,0)</f>
        <v>0.86</v>
      </c>
      <c r="F21" s="35">
        <f>+VLOOKUP($B21&amp;F$14,Undersampling!$B$2:$E$44,4,0)</f>
        <v>0.85</v>
      </c>
      <c r="G21" s="35">
        <f>+VLOOKUP($B21&amp;G$14,Undersampling!$B$2:$E$44,4,0)</f>
        <v>0.85</v>
      </c>
      <c r="H21" s="35">
        <f>+VLOOKUP($B21&amp;H$14,Undersampling!$B$2:$E$44,4,0)</f>
        <v>0.85</v>
      </c>
      <c r="I21" s="35">
        <f>+VLOOKUP($B21&amp;I$14,Undersampling!$B$2:$E$44,4,0)</f>
        <v>0.84</v>
      </c>
      <c r="J21" s="42">
        <f t="shared" si="1"/>
        <v>6.0000000000000053E-2</v>
      </c>
    </row>
    <row r="22" spans="2:10">
      <c r="B22" s="34"/>
      <c r="C22" s="34"/>
      <c r="D22" s="34"/>
      <c r="E22" s="34"/>
      <c r="F22" s="34"/>
      <c r="G22" s="34"/>
      <c r="H22" s="34"/>
      <c r="I22" s="34"/>
      <c r="J22" s="33"/>
    </row>
    <row r="23" spans="2:10">
      <c r="B23" s="34"/>
      <c r="C23" s="41" t="s">
        <v>7</v>
      </c>
      <c r="D23" s="36">
        <v>0.2</v>
      </c>
      <c r="E23" s="36">
        <v>0.4</v>
      </c>
      <c r="F23" s="36">
        <v>0.5</v>
      </c>
      <c r="G23" s="36">
        <v>0.6</v>
      </c>
      <c r="H23" s="36">
        <v>0.8</v>
      </c>
      <c r="I23" s="36">
        <v>1</v>
      </c>
      <c r="J23" s="36" t="s">
        <v>48</v>
      </c>
    </row>
    <row r="24" spans="2:10">
      <c r="B24" s="38" t="s">
        <v>0</v>
      </c>
      <c r="C24" s="14">
        <v>0.6</v>
      </c>
      <c r="D24" s="35">
        <f>+VLOOKUP($B24&amp;D$23,Undersampling!$B$2:$G$44,6,0)</f>
        <v>0.62</v>
      </c>
      <c r="E24" s="35">
        <f>+VLOOKUP($B24&amp;E$23,Undersampling!$B$2:$G$44,6,0)</f>
        <v>0.76</v>
      </c>
      <c r="F24" s="35">
        <f>+VLOOKUP($B24&amp;F$23,Undersampling!$B$2:$G$44,6,0)</f>
        <v>0.78</v>
      </c>
      <c r="G24" s="35">
        <f>+VLOOKUP($B24&amp;G$23,Undersampling!$B$2:$G$44,6,0)</f>
        <v>0.79</v>
      </c>
      <c r="H24" s="35">
        <f>+VLOOKUP($B24&amp;H$23,Undersampling!$B$2:$G$44,6,0)</f>
        <v>0.81</v>
      </c>
      <c r="I24" s="35">
        <f>+VLOOKUP($B24&amp;I$23,Undersampling!$B$2:$G$44,6,0)</f>
        <v>0.82</v>
      </c>
      <c r="J24" s="42">
        <f>+I24-C24</f>
        <v>0.21999999999999997</v>
      </c>
    </row>
    <row r="25" spans="2:10">
      <c r="B25" s="38" t="s">
        <v>1</v>
      </c>
      <c r="C25" s="14">
        <v>0.54</v>
      </c>
      <c r="D25" s="35">
        <f>+VLOOKUP($B25&amp;D$23,Undersampling!$B$2:$G$44,6,0)</f>
        <v>0.57999999999999996</v>
      </c>
      <c r="E25" s="35">
        <f>+VLOOKUP($B25&amp;E$23,Undersampling!$B$2:$G$44,6,0)</f>
        <v>0.74</v>
      </c>
      <c r="F25" s="35">
        <f>+VLOOKUP($B25&amp;F$23,Undersampling!$B$2:$G$44,6,0)</f>
        <v>0.78</v>
      </c>
      <c r="G25" s="35">
        <f>+VLOOKUP($B25&amp;G$23,Undersampling!$B$2:$G$44,6,0)</f>
        <v>0.8</v>
      </c>
      <c r="H25" s="35">
        <f>+VLOOKUP($B25&amp;H$23,Undersampling!$B$2:$G$44,6,0)</f>
        <v>0.83</v>
      </c>
      <c r="I25" s="35">
        <f>+VLOOKUP($B25&amp;I$23,Undersampling!$B$2:$G$44,6,0)</f>
        <v>0.85</v>
      </c>
      <c r="J25" s="42">
        <f t="shared" ref="J25:J30" si="2">+I25-C25</f>
        <v>0.30999999999999994</v>
      </c>
    </row>
    <row r="26" spans="2:10">
      <c r="B26" s="38" t="s">
        <v>2</v>
      </c>
      <c r="C26" s="14">
        <v>0.56999999999999995</v>
      </c>
      <c r="D26" s="35">
        <f>+VLOOKUP($B26&amp;D$23,Undersampling!$B$2:$G$44,6,0)</f>
        <v>0.59</v>
      </c>
      <c r="E26" s="35">
        <f>+VLOOKUP($B26&amp;E$23,Undersampling!$B$2:$G$44,6,0)</f>
        <v>0.68</v>
      </c>
      <c r="F26" s="35">
        <f>+VLOOKUP($B26&amp;F$23,Undersampling!$B$2:$G$44,6,0)</f>
        <v>0.71</v>
      </c>
      <c r="G26" s="35">
        <f>+VLOOKUP($B26&amp;G$23,Undersampling!$B$2:$G$44,6,0)</f>
        <v>0.74</v>
      </c>
      <c r="H26" s="35">
        <f>+VLOOKUP($B26&amp;H$23,Undersampling!$B$2:$G$44,6,0)</f>
        <v>0.77</v>
      </c>
      <c r="I26" s="35">
        <f>+VLOOKUP($B26&amp;I$23,Undersampling!$B$2:$G$44,6,0)</f>
        <v>0.79</v>
      </c>
      <c r="J26" s="42">
        <f t="shared" si="2"/>
        <v>0.22000000000000008</v>
      </c>
    </row>
    <row r="27" spans="2:10">
      <c r="B27" s="38" t="s">
        <v>4</v>
      </c>
      <c r="C27" s="14">
        <v>0.63</v>
      </c>
      <c r="D27" s="35">
        <f>+VLOOKUP($B27&amp;D$23,Undersampling!$B$2:$G$44,6,0)</f>
        <v>0.66</v>
      </c>
      <c r="E27" s="35">
        <f>+VLOOKUP($B27&amp;E$23,Undersampling!$B$2:$G$44,6,0)</f>
        <v>0.79</v>
      </c>
      <c r="F27" s="35">
        <f>+VLOOKUP($B27&amp;F$23,Undersampling!$B$2:$G$44,6,0)</f>
        <v>0.8</v>
      </c>
      <c r="G27" s="35">
        <f>+VLOOKUP($B27&amp;G$23,Undersampling!$B$2:$G$44,6,0)</f>
        <v>0.8</v>
      </c>
      <c r="H27" s="35">
        <f>+VLOOKUP($B27&amp;H$23,Undersampling!$B$2:$G$44,6,0)</f>
        <v>0.81</v>
      </c>
      <c r="I27" s="35">
        <f>+VLOOKUP($B27&amp;I$23,Undersampling!$B$2:$G$44,6,0)</f>
        <v>0.81</v>
      </c>
      <c r="J27" s="42">
        <f t="shared" si="2"/>
        <v>0.18000000000000005</v>
      </c>
    </row>
    <row r="28" spans="2:10">
      <c r="B28" s="38" t="s">
        <v>5</v>
      </c>
      <c r="C28" s="14">
        <v>0.56000000000000005</v>
      </c>
      <c r="D28" s="35">
        <f>+VLOOKUP($B28&amp;D$23,Undersampling!$B$2:$G$44,6,0)</f>
        <v>0.57999999999999996</v>
      </c>
      <c r="E28" s="35">
        <f>+VLOOKUP($B28&amp;E$23,Undersampling!$B$2:$G$44,6,0)</f>
        <v>0.69</v>
      </c>
      <c r="F28" s="35">
        <f>+VLOOKUP($B28&amp;F$23,Undersampling!$B$2:$G$44,6,0)</f>
        <v>0.73</v>
      </c>
      <c r="G28" s="35">
        <f>+VLOOKUP($B28&amp;G$23,Undersampling!$B$2:$G$44,6,0)</f>
        <v>0.75</v>
      </c>
      <c r="H28" s="35">
        <f>+VLOOKUP($B28&amp;H$23,Undersampling!$B$2:$G$44,6,0)</f>
        <v>0.79</v>
      </c>
      <c r="I28" s="35">
        <f>+VLOOKUP($B28&amp;I$23,Undersampling!$B$2:$G$44,6,0)</f>
        <v>0.81</v>
      </c>
      <c r="J28" s="44">
        <f t="shared" si="2"/>
        <v>0.25</v>
      </c>
    </row>
    <row r="29" spans="2:10">
      <c r="B29" s="38" t="s">
        <v>6</v>
      </c>
      <c r="C29" s="14">
        <v>0.6</v>
      </c>
      <c r="D29" s="35">
        <f>+VLOOKUP($B29&amp;D$23,Undersampling!$B$2:$G$44,6,0)</f>
        <v>0.63</v>
      </c>
      <c r="E29" s="35">
        <f>+VLOOKUP($B29&amp;E$23,Undersampling!$B$2:$G$44,6,0)</f>
        <v>0.75</v>
      </c>
      <c r="F29" s="35">
        <f>+VLOOKUP($B29&amp;F$23,Undersampling!$B$2:$G$44,6,0)</f>
        <v>0.78</v>
      </c>
      <c r="G29" s="35">
        <f>+VLOOKUP($B29&amp;G$23,Undersampling!$B$2:$G$44,6,0)</f>
        <v>0.81</v>
      </c>
      <c r="H29" s="35">
        <f>+VLOOKUP($B29&amp;H$23,Undersampling!$B$2:$G$44,6,0)</f>
        <v>0.83</v>
      </c>
      <c r="I29" s="35">
        <f>+VLOOKUP($B29&amp;I$23,Undersampling!$B$2:$G$44,6,0)</f>
        <v>0.84</v>
      </c>
      <c r="J29" s="44">
        <f t="shared" si="2"/>
        <v>0.24</v>
      </c>
    </row>
    <row r="30" spans="2:10">
      <c r="B30" s="38" t="s">
        <v>28</v>
      </c>
      <c r="C30" s="14">
        <v>0.57999999999999996</v>
      </c>
      <c r="D30" s="35">
        <f>+VLOOKUP($B30&amp;D$23,Undersampling!$B$2:$G$44,6,0)</f>
        <v>0.61</v>
      </c>
      <c r="E30" s="35">
        <f>+VLOOKUP($B30&amp;E$23,Undersampling!$B$2:$G$44,6,0)</f>
        <v>0.73</v>
      </c>
      <c r="F30" s="35">
        <f>+VLOOKUP($B30&amp;F$23,Undersampling!$B$2:$G$44,6,0)</f>
        <v>0.76</v>
      </c>
      <c r="G30" s="35">
        <f>+VLOOKUP($B30&amp;G$23,Undersampling!$B$2:$G$44,6,0)</f>
        <v>0.79</v>
      </c>
      <c r="H30" s="35">
        <f>+VLOOKUP($B30&amp;H$23,Undersampling!$B$2:$G$44,6,0)</f>
        <v>0.83</v>
      </c>
      <c r="I30" s="35">
        <f>+VLOOKUP($B30&amp;I$23,Undersampling!$B$2:$G$44,6,0)</f>
        <v>0.84</v>
      </c>
      <c r="J30" s="44">
        <f t="shared" si="2"/>
        <v>0.26</v>
      </c>
    </row>
    <row r="31" spans="2:10">
      <c r="B31" s="39"/>
      <c r="C31" s="34"/>
      <c r="D31" s="34"/>
      <c r="E31" s="34"/>
      <c r="F31" s="34"/>
      <c r="G31" s="34"/>
      <c r="H31" s="34"/>
      <c r="I31" s="34"/>
      <c r="J31" s="33"/>
    </row>
    <row r="32" spans="2:10">
      <c r="B32" s="39"/>
      <c r="C32" s="36" t="s">
        <v>35</v>
      </c>
      <c r="D32" s="36">
        <v>0.2</v>
      </c>
      <c r="E32" s="36">
        <v>0.4</v>
      </c>
      <c r="F32" s="36">
        <v>0.5</v>
      </c>
      <c r="G32" s="36">
        <v>0.6</v>
      </c>
      <c r="H32" s="36">
        <v>0.8</v>
      </c>
      <c r="I32" s="36">
        <v>1</v>
      </c>
      <c r="J32" s="36" t="s">
        <v>48</v>
      </c>
    </row>
    <row r="33" spans="2:10">
      <c r="B33" s="38" t="s">
        <v>0</v>
      </c>
      <c r="C33" s="14">
        <v>0.61607142857142849</v>
      </c>
      <c r="D33" s="35">
        <f>+VLOOKUP($B33&amp;D$23,Undersampling!$B$2:$J$44,9,0)</f>
        <v>0.63450292397660812</v>
      </c>
      <c r="E33" s="35">
        <f>+VLOOKUP($B33&amp;E$23,Undersampling!$B$2:$J$44,9,0)</f>
        <v>0.76391752577319594</v>
      </c>
      <c r="F33" s="35">
        <f>+VLOOKUP($B33&amp;F$23,Undersampling!$B$2:$J$44,9,0)</f>
        <v>0.78391959798994981</v>
      </c>
      <c r="G33" s="35">
        <f>+VLOOKUP($B33&amp;G$23,Undersampling!$B$2:$J$44,9,0)</f>
        <v>0.79582309582309574</v>
      </c>
      <c r="H33" s="35">
        <f>+VLOOKUP($B33&amp;H$23,Undersampling!$B$2:$J$44,9,0)</f>
        <v>0.81582733812949659</v>
      </c>
      <c r="I33" s="35">
        <f>+VLOOKUP($B33&amp;I$23,Undersampling!$B$2:$J$44,9,0)</f>
        <v>0.82582938388625582</v>
      </c>
      <c r="J33" s="42">
        <f t="shared" ref="J33:J39" si="3">+I33-C33</f>
        <v>0.20975795531482733</v>
      </c>
    </row>
    <row r="34" spans="2:10">
      <c r="B34" s="38" t="s">
        <v>1</v>
      </c>
      <c r="C34" s="14">
        <v>0.57203389830508489</v>
      </c>
      <c r="D34" s="35">
        <f>+VLOOKUP($B34&amp;D$23,Undersampling!$B$2:$J$44,9,0)</f>
        <v>0.60883977900552477</v>
      </c>
      <c r="E34" s="35">
        <f>+VLOOKUP($B34&amp;E$23,Undersampling!$B$2:$J$44,9,0)</f>
        <v>0.75126903553299496</v>
      </c>
      <c r="F34" s="35">
        <f>+VLOOKUP($B34&amp;F$23,Undersampling!$B$2:$J$44,9,0)</f>
        <v>0.7858208955223881</v>
      </c>
      <c r="G34" s="35">
        <f>+VLOOKUP($B34&amp;G$23,Undersampling!$B$2:$J$44,9,0)</f>
        <v>0.80582524271844658</v>
      </c>
      <c r="H34" s="35">
        <f>+VLOOKUP($B34&amp;H$23,Undersampling!$B$2:$J$44,9,0)</f>
        <v>0.83392434988179664</v>
      </c>
      <c r="I34" s="35">
        <f>+VLOOKUP($B34&amp;I$23,Undersampling!$B$2:$J$44,9,0)</f>
        <v>0.85</v>
      </c>
      <c r="J34" s="44">
        <f t="shared" si="3"/>
        <v>0.27796610169491509</v>
      </c>
    </row>
    <row r="35" spans="2:10">
      <c r="B35" s="38" t="s">
        <v>2</v>
      </c>
      <c r="C35" s="14">
        <v>0.56588447653429597</v>
      </c>
      <c r="D35" s="35">
        <f>+VLOOKUP($B35&amp;D$23,Undersampling!$B$2:$J$44,9,0)</f>
        <v>0.5879725085910652</v>
      </c>
      <c r="E35" s="35">
        <f>+VLOOKUP($B35&amp;E$23,Undersampling!$B$2:$J$44,9,0)</f>
        <v>0.68</v>
      </c>
      <c r="F35" s="35">
        <f>+VLOOKUP($B35&amp;F$23,Undersampling!$B$2:$J$44,9,0)</f>
        <v>0.71</v>
      </c>
      <c r="G35" s="35">
        <f>+VLOOKUP($B35&amp;G$23,Undersampling!$B$2:$J$44,9,0)</f>
        <v>0.7379781420765027</v>
      </c>
      <c r="H35" s="35">
        <f>+VLOOKUP($B35&amp;H$23,Undersampling!$B$2:$J$44,9,0)</f>
        <v>0.77</v>
      </c>
      <c r="I35" s="35">
        <f>+VLOOKUP($B35&amp;I$23,Undersampling!$B$2:$J$44,9,0)</f>
        <v>0.79197994987468667</v>
      </c>
      <c r="J35" s="42">
        <f t="shared" si="3"/>
        <v>0.22609547334039071</v>
      </c>
    </row>
    <row r="36" spans="2:10">
      <c r="B36" s="38" t="s">
        <v>4</v>
      </c>
      <c r="C36" s="14">
        <v>0.64285714285714279</v>
      </c>
      <c r="D36" s="35">
        <f>+VLOOKUP($B36&amp;D$23,Undersampling!$B$2:$J$44,9,0)</f>
        <v>0.66763005780346818</v>
      </c>
      <c r="E36" s="35">
        <f>+VLOOKUP($B36&amp;E$23,Undersampling!$B$2:$J$44,9,0)</f>
        <v>0.78166226912928771</v>
      </c>
      <c r="F36" s="35">
        <f>+VLOOKUP($B36&amp;F$23,Undersampling!$B$2:$J$44,9,0)</f>
        <v>0.79591836734693877</v>
      </c>
      <c r="G36" s="35">
        <f>+VLOOKUP($B36&amp;G$23,Undersampling!$B$2:$J$44,9,0)</f>
        <v>0.80198019801980203</v>
      </c>
      <c r="H36" s="35">
        <f>+VLOOKUP($B36&amp;H$23,Undersampling!$B$2:$J$44,9,0)</f>
        <v>0.81582733812949659</v>
      </c>
      <c r="I36" s="35">
        <f>+VLOOKUP($B36&amp;I$23,Undersampling!$B$2:$J$44,9,0)</f>
        <v>0.81952941176470606</v>
      </c>
      <c r="J36" s="42">
        <f t="shared" si="3"/>
        <v>0.17667226890756327</v>
      </c>
    </row>
    <row r="37" spans="2:10">
      <c r="B37" s="38" t="s">
        <v>5</v>
      </c>
      <c r="C37" s="14">
        <v>0.57901234567901239</v>
      </c>
      <c r="D37" s="35">
        <f>+VLOOKUP($B37&amp;D$23,Undersampling!$B$2:$J$44,9,0)</f>
        <v>0.59757575757575754</v>
      </c>
      <c r="E37" s="35">
        <f>+VLOOKUP($B37&amp;E$23,Undersampling!$B$2:$J$44,9,0)</f>
        <v>0.7062992125984251</v>
      </c>
      <c r="F37" s="35">
        <f>+VLOOKUP($B37&amp;F$23,Undersampling!$B$2:$J$44,9,0)</f>
        <v>0.74300254452926207</v>
      </c>
      <c r="G37" s="35">
        <f>+VLOOKUP($B37&amp;G$23,Undersampling!$B$2:$J$44,9,0)</f>
        <v>0.76302729528535984</v>
      </c>
      <c r="H37" s="35">
        <f>+VLOOKUP($B37&amp;H$23,Undersampling!$B$2:$J$44,9,0)</f>
        <v>0.79951807228915661</v>
      </c>
      <c r="I37" s="35">
        <f>+VLOOKUP($B37&amp;I$23,Undersampling!$B$2:$J$44,9,0)</f>
        <v>0.81769596199524952</v>
      </c>
      <c r="J37" s="44">
        <f t="shared" si="3"/>
        <v>0.23868361631623713</v>
      </c>
    </row>
    <row r="38" spans="2:10">
      <c r="B38" s="38" t="s">
        <v>6</v>
      </c>
      <c r="C38" s="14">
        <v>0.62068965517241381</v>
      </c>
      <c r="D38" s="35">
        <f>+VLOOKUP($B38&amp;D$23,Undersampling!$B$2:$J$44,9,0)</f>
        <v>0.64774647887323955</v>
      </c>
      <c r="E38" s="35">
        <f>+VLOOKUP($B38&amp;E$23,Undersampling!$B$2:$J$44,9,0)</f>
        <v>0.75767263427109977</v>
      </c>
      <c r="F38" s="35">
        <f>+VLOOKUP($B38&amp;F$23,Undersampling!$B$2:$J$44,9,0)</f>
        <v>0.7858208955223881</v>
      </c>
      <c r="G38" s="35">
        <f>+VLOOKUP($B38&amp;G$23,Undersampling!$B$2:$J$44,9,0)</f>
        <v>0.81392251815980643</v>
      </c>
      <c r="H38" s="35">
        <f>+VLOOKUP($B38&amp;H$23,Undersampling!$B$2:$J$44,9,0)</f>
        <v>0.83392434988179664</v>
      </c>
      <c r="I38" s="35">
        <f>+VLOOKUP($B38&amp;I$23,Undersampling!$B$2:$J$44,9,0)</f>
        <v>0.84392523364485983</v>
      </c>
      <c r="J38" s="42">
        <f t="shared" si="3"/>
        <v>0.22323557847244602</v>
      </c>
    </row>
    <row r="39" spans="2:10">
      <c r="B39" s="38" t="s">
        <v>28</v>
      </c>
      <c r="C39" s="14">
        <v>0.60059171597633132</v>
      </c>
      <c r="D39" s="35">
        <f>+VLOOKUP($B39&amp;D$23,Undersampling!$B$2:$J$44,9,0)</f>
        <v>0.62768115942028979</v>
      </c>
      <c r="E39" s="35">
        <f>+VLOOKUP($B39&amp;E$23,Undersampling!$B$2:$J$44,9,0)</f>
        <v>0.73766404199475055</v>
      </c>
      <c r="F39" s="35">
        <f>+VLOOKUP($B39&amp;F$23,Undersampling!$B$2:$J$44,9,0)</f>
        <v>0.76581632653061216</v>
      </c>
      <c r="G39" s="35">
        <f>+VLOOKUP($B39&amp;G$23,Undersampling!$B$2:$J$44,9,0)</f>
        <v>0.79392059553349881</v>
      </c>
      <c r="H39" s="35">
        <f>+VLOOKUP($B39&amp;H$23,Undersampling!$B$2:$J$44,9,0)</f>
        <v>0.83</v>
      </c>
      <c r="I39" s="35">
        <f>+VLOOKUP($B39&amp;I$23,Undersampling!$B$2:$J$44,9,0)</f>
        <v>0.84</v>
      </c>
      <c r="J39" s="44">
        <f t="shared" si="3"/>
        <v>0.23940828402366865</v>
      </c>
    </row>
    <row r="40" spans="2:10">
      <c r="B40" s="1"/>
    </row>
    <row r="41" spans="2:10">
      <c r="B41" s="34"/>
      <c r="C41" s="41" t="s">
        <v>8</v>
      </c>
      <c r="D41" s="36">
        <v>0.2</v>
      </c>
      <c r="E41" s="36">
        <v>0.4</v>
      </c>
      <c r="F41" s="36">
        <v>0.5</v>
      </c>
      <c r="G41" s="36">
        <v>0.6</v>
      </c>
      <c r="H41" s="36">
        <v>0.8</v>
      </c>
      <c r="I41" s="36">
        <v>1</v>
      </c>
      <c r="J41" s="36" t="s">
        <v>48</v>
      </c>
    </row>
    <row r="42" spans="2:10">
      <c r="B42" s="38" t="s">
        <v>0</v>
      </c>
      <c r="C42" s="14">
        <v>0.6</v>
      </c>
      <c r="D42" s="35">
        <f>+VLOOKUP($B42&amp;D$23,Undersampling!$B$2:$G$44,6,0)</f>
        <v>0.62</v>
      </c>
      <c r="E42" s="35">
        <f>+VLOOKUP($B42&amp;E$23,Undersampling!$B$2:$G$44,6,0)</f>
        <v>0.76</v>
      </c>
      <c r="F42" s="35">
        <f>+VLOOKUP($B42&amp;F$23,Undersampling!$B$2:$G$44,6,0)</f>
        <v>0.78</v>
      </c>
      <c r="G42" s="35">
        <f>+VLOOKUP($B42&amp;G$23,Undersampling!$B$2:$G$44,6,0)</f>
        <v>0.79</v>
      </c>
      <c r="H42" s="35">
        <f>+VLOOKUP($B42&amp;H$23,Undersampling!$B$2:$G$44,6,0)</f>
        <v>0.81</v>
      </c>
      <c r="I42" s="35">
        <f>+VLOOKUP($B42&amp;I$23,Undersampling!$B$2:$G$44,6,0)</f>
        <v>0.82</v>
      </c>
      <c r="J42" s="42">
        <f>+I42-C42</f>
        <v>0.21999999999999997</v>
      </c>
    </row>
    <row r="43" spans="2:10">
      <c r="B43" s="38" t="s">
        <v>1</v>
      </c>
      <c r="C43" s="14">
        <v>0.54</v>
      </c>
      <c r="D43" s="35">
        <f>+VLOOKUP($B43&amp;D$23,Undersampling!$B$2:$G$44,6,0)</f>
        <v>0.57999999999999996</v>
      </c>
      <c r="E43" s="35">
        <f>+VLOOKUP($B43&amp;E$23,Undersampling!$B$2:$G$44,6,0)</f>
        <v>0.74</v>
      </c>
      <c r="F43" s="35">
        <f>+VLOOKUP($B43&amp;F$23,Undersampling!$B$2:$G$44,6,0)</f>
        <v>0.78</v>
      </c>
      <c r="G43" s="35">
        <f>+VLOOKUP($B43&amp;G$23,Undersampling!$B$2:$G$44,6,0)</f>
        <v>0.8</v>
      </c>
      <c r="H43" s="35">
        <f>+VLOOKUP($B43&amp;H$23,Undersampling!$B$2:$G$44,6,0)</f>
        <v>0.83</v>
      </c>
      <c r="I43" s="35">
        <f>+VLOOKUP($B43&amp;I$23,Undersampling!$B$2:$G$44,6,0)</f>
        <v>0.85</v>
      </c>
      <c r="J43" s="42">
        <f t="shared" ref="J43:J48" si="4">+I43-C43</f>
        <v>0.30999999999999994</v>
      </c>
    </row>
    <row r="44" spans="2:10">
      <c r="B44" s="38" t="s">
        <v>2</v>
      </c>
      <c r="C44" s="14">
        <v>0.56999999999999995</v>
      </c>
      <c r="D44" s="35">
        <f>+VLOOKUP($B44&amp;D$23,Undersampling!$B$2:$G$44,6,0)</f>
        <v>0.59</v>
      </c>
      <c r="E44" s="35">
        <f>+VLOOKUP($B44&amp;E$23,Undersampling!$B$2:$G$44,6,0)</f>
        <v>0.68</v>
      </c>
      <c r="F44" s="35">
        <f>+VLOOKUP($B44&amp;F$23,Undersampling!$B$2:$G$44,6,0)</f>
        <v>0.71</v>
      </c>
      <c r="G44" s="35">
        <f>+VLOOKUP($B44&amp;G$23,Undersampling!$B$2:$G$44,6,0)</f>
        <v>0.74</v>
      </c>
      <c r="H44" s="35">
        <f>+VLOOKUP($B44&amp;H$23,Undersampling!$B$2:$G$44,6,0)</f>
        <v>0.77</v>
      </c>
      <c r="I44" s="35">
        <f>+VLOOKUP($B44&amp;I$23,Undersampling!$B$2:$G$44,6,0)</f>
        <v>0.79</v>
      </c>
      <c r="J44" s="42">
        <f t="shared" si="4"/>
        <v>0.22000000000000008</v>
      </c>
    </row>
    <row r="45" spans="2:10">
      <c r="B45" s="38" t="s">
        <v>4</v>
      </c>
      <c r="C45" s="14">
        <v>0.63</v>
      </c>
      <c r="D45" s="35">
        <f>+VLOOKUP($B45&amp;D$23,Undersampling!$B$2:$G$44,6,0)</f>
        <v>0.66</v>
      </c>
      <c r="E45" s="35">
        <f>+VLOOKUP($B45&amp;E$23,Undersampling!$B$2:$G$44,6,0)</f>
        <v>0.79</v>
      </c>
      <c r="F45" s="35">
        <f>+VLOOKUP($B45&amp;F$23,Undersampling!$B$2:$G$44,6,0)</f>
        <v>0.8</v>
      </c>
      <c r="G45" s="35">
        <f>+VLOOKUP($B45&amp;G$23,Undersampling!$B$2:$G$44,6,0)</f>
        <v>0.8</v>
      </c>
      <c r="H45" s="35">
        <f>+VLOOKUP($B45&amp;H$23,Undersampling!$B$2:$G$44,6,0)</f>
        <v>0.81</v>
      </c>
      <c r="I45" s="35">
        <f>+VLOOKUP($B45&amp;I$23,Undersampling!$B$2:$G$44,6,0)</f>
        <v>0.81</v>
      </c>
      <c r="J45" s="42">
        <f t="shared" si="4"/>
        <v>0.18000000000000005</v>
      </c>
    </row>
    <row r="46" spans="2:10">
      <c r="B46" s="38" t="s">
        <v>5</v>
      </c>
      <c r="C46" s="14">
        <v>0.56000000000000005</v>
      </c>
      <c r="D46" s="35">
        <f>+VLOOKUP($B46&amp;D$23,Undersampling!$B$2:$G$44,6,0)</f>
        <v>0.57999999999999996</v>
      </c>
      <c r="E46" s="35">
        <f>+VLOOKUP($B46&amp;E$23,Undersampling!$B$2:$G$44,6,0)</f>
        <v>0.69</v>
      </c>
      <c r="F46" s="35">
        <f>+VLOOKUP($B46&amp;F$23,Undersampling!$B$2:$G$44,6,0)</f>
        <v>0.73</v>
      </c>
      <c r="G46" s="35">
        <f>+VLOOKUP($B46&amp;G$23,Undersampling!$B$2:$G$44,6,0)</f>
        <v>0.75</v>
      </c>
      <c r="H46" s="35">
        <f>+VLOOKUP($B46&amp;H$23,Undersampling!$B$2:$G$44,6,0)</f>
        <v>0.79</v>
      </c>
      <c r="I46" s="35">
        <f>+VLOOKUP($B46&amp;I$23,Undersampling!$B$2:$G$44,6,0)</f>
        <v>0.81</v>
      </c>
      <c r="J46" s="44">
        <f t="shared" si="4"/>
        <v>0.25</v>
      </c>
    </row>
    <row r="47" spans="2:10">
      <c r="B47" s="38" t="s">
        <v>6</v>
      </c>
      <c r="C47" s="14">
        <v>0.6</v>
      </c>
      <c r="D47" s="35">
        <f>+VLOOKUP($B47&amp;D$23,Undersampling!$B$2:$G$44,6,0)</f>
        <v>0.63</v>
      </c>
      <c r="E47" s="35">
        <f>+VLOOKUP($B47&amp;E$23,Undersampling!$B$2:$G$44,6,0)</f>
        <v>0.75</v>
      </c>
      <c r="F47" s="35">
        <f>+VLOOKUP($B47&amp;F$23,Undersampling!$B$2:$G$44,6,0)</f>
        <v>0.78</v>
      </c>
      <c r="G47" s="35">
        <f>+VLOOKUP($B47&amp;G$23,Undersampling!$B$2:$G$44,6,0)</f>
        <v>0.81</v>
      </c>
      <c r="H47" s="35">
        <f>+VLOOKUP($B47&amp;H$23,Undersampling!$B$2:$G$44,6,0)</f>
        <v>0.83</v>
      </c>
      <c r="I47" s="35">
        <f>+VLOOKUP($B47&amp;I$23,Undersampling!$B$2:$G$44,6,0)</f>
        <v>0.84</v>
      </c>
      <c r="J47" s="44">
        <f t="shared" si="4"/>
        <v>0.24</v>
      </c>
    </row>
    <row r="48" spans="2:10">
      <c r="B48" s="38" t="s">
        <v>28</v>
      </c>
      <c r="C48" s="14">
        <v>0.57999999999999996</v>
      </c>
      <c r="D48" s="35">
        <f>+VLOOKUP($B48&amp;D$23,Undersampling!$B$2:$G$44,6,0)</f>
        <v>0.61</v>
      </c>
      <c r="E48" s="35">
        <f>+VLOOKUP($B48&amp;E$23,Undersampling!$B$2:$G$44,6,0)</f>
        <v>0.73</v>
      </c>
      <c r="F48" s="35">
        <f>+VLOOKUP($B48&amp;F$23,Undersampling!$B$2:$G$44,6,0)</f>
        <v>0.76</v>
      </c>
      <c r="G48" s="35">
        <f>+VLOOKUP($B48&amp;G$23,Undersampling!$B$2:$G$44,6,0)</f>
        <v>0.79</v>
      </c>
      <c r="H48" s="35">
        <f>+VLOOKUP($B48&amp;H$23,Undersampling!$B$2:$G$44,6,0)</f>
        <v>0.83</v>
      </c>
      <c r="I48" s="35">
        <f>+VLOOKUP($B48&amp;I$23,Undersampling!$B$2:$G$44,6,0)</f>
        <v>0.84</v>
      </c>
      <c r="J48" s="44">
        <f t="shared" si="4"/>
        <v>0.26</v>
      </c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</sheetData>
  <sortState xmlns:xlrd2="http://schemas.microsoft.com/office/spreadsheetml/2017/richdata2" ref="B4:G9">
    <sortCondition descending="1" ref="G4:G9"/>
    <sortCondition descending="1" ref="F4:F9"/>
    <sortCondition descending="1" ref="E4:E9"/>
  </sortState>
  <mergeCells count="1">
    <mergeCell ref="D13:I13"/>
  </mergeCells>
  <conditionalFormatting sqref="C4:C1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I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I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I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I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I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I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I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I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I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I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I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I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I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I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I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I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I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I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I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I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B4E5-3E19-422D-8CBB-EF9D1C3D51AE}">
  <dimension ref="B2:E21"/>
  <sheetViews>
    <sheetView topLeftCell="A21" workbookViewId="0"/>
  </sheetViews>
  <sheetFormatPr defaultRowHeight="15"/>
  <cols>
    <col min="2" max="2" width="20.28515625" bestFit="1" customWidth="1"/>
    <col min="3" max="3" width="14.5703125" bestFit="1" customWidth="1"/>
    <col min="4" max="4" width="8.7109375" bestFit="1" customWidth="1"/>
  </cols>
  <sheetData>
    <row r="2" spans="2:5" ht="42">
      <c r="B2" s="3"/>
      <c r="C2" s="29" t="s">
        <v>38</v>
      </c>
      <c r="D2" s="15" t="s">
        <v>39</v>
      </c>
    </row>
    <row r="3" spans="2:5">
      <c r="B3" s="6" t="s">
        <v>32</v>
      </c>
      <c r="C3" s="23">
        <v>0.6</v>
      </c>
      <c r="D3" s="23">
        <v>0.82</v>
      </c>
      <c r="E3" s="10">
        <f>+D3-C3</f>
        <v>0.21999999999999997</v>
      </c>
    </row>
    <row r="4" spans="2:5">
      <c r="B4" s="6" t="s">
        <v>40</v>
      </c>
      <c r="C4" s="23">
        <v>0.54</v>
      </c>
      <c r="D4" s="23">
        <v>0.85</v>
      </c>
      <c r="E4" s="10">
        <f t="shared" ref="E4:E9" si="0">+D4-C4</f>
        <v>0.30999999999999994</v>
      </c>
    </row>
    <row r="5" spans="2:5">
      <c r="B5" s="6" t="s">
        <v>41</v>
      </c>
      <c r="C5" s="23">
        <v>0.56999999999999995</v>
      </c>
      <c r="D5" s="23">
        <v>0.79</v>
      </c>
      <c r="E5" s="10">
        <f t="shared" si="0"/>
        <v>0.22000000000000008</v>
      </c>
    </row>
    <row r="6" spans="2:5">
      <c r="B6" s="6" t="s">
        <v>4</v>
      </c>
      <c r="C6" s="23">
        <v>0.63</v>
      </c>
      <c r="D6" s="23">
        <v>0.81</v>
      </c>
      <c r="E6" s="10">
        <f t="shared" si="0"/>
        <v>0.18000000000000005</v>
      </c>
    </row>
    <row r="7" spans="2:5">
      <c r="B7" s="6" t="s">
        <v>42</v>
      </c>
      <c r="C7" s="23">
        <v>0.56000000000000005</v>
      </c>
      <c r="D7" s="23">
        <v>0.81</v>
      </c>
      <c r="E7" s="10">
        <f t="shared" si="0"/>
        <v>0.25</v>
      </c>
    </row>
    <row r="8" spans="2:5">
      <c r="B8" s="6" t="s">
        <v>43</v>
      </c>
      <c r="C8" s="23">
        <v>0.6</v>
      </c>
      <c r="D8" s="23">
        <v>0.84</v>
      </c>
      <c r="E8" s="10">
        <f t="shared" si="0"/>
        <v>0.24</v>
      </c>
    </row>
    <row r="9" spans="2:5">
      <c r="B9" s="6" t="s">
        <v>44</v>
      </c>
      <c r="C9" s="24">
        <v>0.57999999999999996</v>
      </c>
      <c r="D9" s="24">
        <v>0.84</v>
      </c>
      <c r="E9" s="10">
        <f t="shared" si="0"/>
        <v>0.26</v>
      </c>
    </row>
    <row r="14" spans="2:5" ht="42">
      <c r="C14" s="15" t="s">
        <v>46</v>
      </c>
      <c r="D14" s="15" t="s">
        <v>47</v>
      </c>
    </row>
    <row r="15" spans="2:5">
      <c r="B15" s="6" t="s">
        <v>32</v>
      </c>
      <c r="C15" s="23">
        <v>0.61607142857142849</v>
      </c>
      <c r="D15" s="23">
        <v>0.81769596199524952</v>
      </c>
      <c r="E15" s="10">
        <f t="shared" ref="E15:E21" si="1">+D15-C15</f>
        <v>0.20162453342382103</v>
      </c>
    </row>
    <row r="16" spans="2:5">
      <c r="B16" s="6" t="s">
        <v>40</v>
      </c>
      <c r="C16" s="23">
        <v>0.57203389830508489</v>
      </c>
      <c r="D16" s="23">
        <v>0.79197994987468667</v>
      </c>
      <c r="E16" s="10">
        <f t="shared" si="1"/>
        <v>0.21994605156960179</v>
      </c>
    </row>
    <row r="17" spans="2:5">
      <c r="B17" s="6" t="s">
        <v>41</v>
      </c>
      <c r="C17" s="23">
        <v>0.56588447653429597</v>
      </c>
      <c r="D17" s="23">
        <v>0.84392523364485983</v>
      </c>
      <c r="E17" s="10">
        <f t="shared" si="1"/>
        <v>0.27804075711056386</v>
      </c>
    </row>
    <row r="18" spans="2:5">
      <c r="B18" s="6" t="s">
        <v>4</v>
      </c>
      <c r="C18" s="23">
        <v>0.64285714285714279</v>
      </c>
      <c r="D18" s="23">
        <v>0.82582938388625582</v>
      </c>
      <c r="E18" s="10">
        <f t="shared" si="1"/>
        <v>0.18297224102911303</v>
      </c>
    </row>
    <row r="19" spans="2:5">
      <c r="B19" s="6" t="s">
        <v>42</v>
      </c>
      <c r="C19" s="23">
        <v>0.57901234567901239</v>
      </c>
      <c r="D19" s="23">
        <v>0.85</v>
      </c>
      <c r="E19" s="10">
        <f t="shared" si="1"/>
        <v>0.27098765432098759</v>
      </c>
    </row>
    <row r="20" spans="2:5">
      <c r="B20" s="6" t="s">
        <v>43</v>
      </c>
      <c r="C20" s="23">
        <v>0.62068965517241381</v>
      </c>
      <c r="D20" s="23">
        <v>0.81952941176470606</v>
      </c>
      <c r="E20" s="10">
        <f t="shared" si="1"/>
        <v>0.19883975659229225</v>
      </c>
    </row>
    <row r="21" spans="2:5">
      <c r="B21" s="6" t="s">
        <v>44</v>
      </c>
      <c r="C21" s="23">
        <v>0.60059171597633132</v>
      </c>
      <c r="D21" s="23">
        <v>0.84</v>
      </c>
      <c r="E21" s="10">
        <f t="shared" si="1"/>
        <v>0.23940828402366865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5F7B-7EA3-4CB7-861B-D49302FAC50A}">
  <dimension ref="B2:J44"/>
  <sheetViews>
    <sheetView showGridLines="0" topLeftCell="A15" workbookViewId="0"/>
  </sheetViews>
  <sheetFormatPr defaultRowHeight="15"/>
  <cols>
    <col min="2" max="2" width="22.42578125" bestFit="1" customWidth="1"/>
    <col min="3" max="3" width="25.5703125" bestFit="1" customWidth="1"/>
    <col min="4" max="4" width="20.28515625" customWidth="1"/>
    <col min="5" max="5" width="8.7109375" customWidth="1"/>
  </cols>
  <sheetData>
    <row r="2" spans="2:10">
      <c r="B2" s="30" t="s">
        <v>45</v>
      </c>
      <c r="C2" s="28" t="s">
        <v>34</v>
      </c>
      <c r="D2" s="28" t="s">
        <v>33</v>
      </c>
      <c r="E2" s="28" t="s">
        <v>9</v>
      </c>
      <c r="F2" s="28" t="s">
        <v>8</v>
      </c>
      <c r="G2" s="28" t="s">
        <v>7</v>
      </c>
      <c r="H2" s="28" t="s">
        <v>10</v>
      </c>
      <c r="I2" s="28" t="s">
        <v>11</v>
      </c>
      <c r="J2" s="28" t="s">
        <v>35</v>
      </c>
    </row>
    <row r="3" spans="2:10" ht="16.149999999999999" customHeight="1">
      <c r="B3" s="31" t="str">
        <f>+C3&amp;D3</f>
        <v>AdaBoostClassifier0.2</v>
      </c>
      <c r="C3" s="26" t="s">
        <v>5</v>
      </c>
      <c r="D3" s="26">
        <v>0.2</v>
      </c>
      <c r="E3" s="27">
        <v>0.88</v>
      </c>
      <c r="F3" s="27">
        <v>0.68</v>
      </c>
      <c r="G3" s="27">
        <v>0.57999999999999996</v>
      </c>
      <c r="H3" s="27">
        <v>0.91</v>
      </c>
      <c r="I3" s="27">
        <v>0.88</v>
      </c>
      <c r="J3" s="27">
        <f t="shared" ref="J3:J44" si="0">5*G3*F3/((4*F3)+G3)</f>
        <v>0.59757575757575754</v>
      </c>
    </row>
    <row r="4" spans="2:10" ht="16.149999999999999" customHeight="1">
      <c r="B4" s="31" t="str">
        <f t="shared" ref="B4:B44" si="1">+C4&amp;D4</f>
        <v>AdaBoostClassifier0.4</v>
      </c>
      <c r="C4" s="26" t="s">
        <v>5</v>
      </c>
      <c r="D4" s="26">
        <v>0.4</v>
      </c>
      <c r="E4" s="27">
        <v>0.85</v>
      </c>
      <c r="F4" s="27">
        <v>0.78</v>
      </c>
      <c r="G4" s="27">
        <v>0.69</v>
      </c>
      <c r="H4" s="27">
        <v>0.91</v>
      </c>
      <c r="I4" s="27">
        <v>0.85</v>
      </c>
      <c r="J4" s="27">
        <f t="shared" si="0"/>
        <v>0.7062992125984251</v>
      </c>
    </row>
    <row r="5" spans="2:10" ht="16.149999999999999" customHeight="1">
      <c r="B5" s="31" t="str">
        <f t="shared" si="1"/>
        <v>AdaBoostClassifier0.5</v>
      </c>
      <c r="C5" s="26" t="s">
        <v>5</v>
      </c>
      <c r="D5" s="26">
        <v>0.5</v>
      </c>
      <c r="E5" s="27">
        <v>0.85</v>
      </c>
      <c r="F5" s="27">
        <v>0.8</v>
      </c>
      <c r="G5" s="27">
        <v>0.73</v>
      </c>
      <c r="H5" s="27">
        <v>0.91</v>
      </c>
      <c r="I5" s="27">
        <v>0.85</v>
      </c>
      <c r="J5" s="27">
        <f t="shared" si="0"/>
        <v>0.74300254452926207</v>
      </c>
    </row>
    <row r="6" spans="2:10" ht="16.149999999999999" customHeight="1">
      <c r="B6" s="31" t="str">
        <f t="shared" si="1"/>
        <v>AdaBoostClassifier0.6</v>
      </c>
      <c r="C6" s="26" t="s">
        <v>5</v>
      </c>
      <c r="D6" s="26">
        <v>0.6</v>
      </c>
      <c r="E6" s="27">
        <v>0.84</v>
      </c>
      <c r="F6" s="27">
        <v>0.82</v>
      </c>
      <c r="G6" s="27">
        <v>0.75</v>
      </c>
      <c r="H6" s="27">
        <v>0.91</v>
      </c>
      <c r="I6" s="27">
        <v>0.84</v>
      </c>
      <c r="J6" s="27">
        <f t="shared" si="0"/>
        <v>0.76302729528535984</v>
      </c>
    </row>
    <row r="7" spans="2:10" ht="16.149999999999999" customHeight="1">
      <c r="B7" s="31" t="str">
        <f t="shared" si="1"/>
        <v>AdaBoostClassifier0.8</v>
      </c>
      <c r="C7" s="26" t="s">
        <v>5</v>
      </c>
      <c r="D7" s="26">
        <v>0.8</v>
      </c>
      <c r="E7" s="27">
        <v>0.84</v>
      </c>
      <c r="F7" s="27">
        <v>0.84</v>
      </c>
      <c r="G7" s="27">
        <v>0.79</v>
      </c>
      <c r="H7" s="27">
        <v>0.91</v>
      </c>
      <c r="I7" s="27">
        <v>0.84</v>
      </c>
      <c r="J7" s="27">
        <f t="shared" si="0"/>
        <v>0.79951807228915661</v>
      </c>
    </row>
    <row r="8" spans="2:10" ht="16.149999999999999" customHeight="1">
      <c r="B8" s="31" t="str">
        <f t="shared" si="1"/>
        <v>AdaBoostClassifier1</v>
      </c>
      <c r="C8" s="26" t="s">
        <v>5</v>
      </c>
      <c r="D8" s="26">
        <v>1</v>
      </c>
      <c r="E8" s="27">
        <v>0.83</v>
      </c>
      <c r="F8" s="27">
        <v>0.85</v>
      </c>
      <c r="G8" s="27">
        <v>0.81</v>
      </c>
      <c r="H8" s="27">
        <v>0.91</v>
      </c>
      <c r="I8" s="27">
        <v>0.83</v>
      </c>
      <c r="J8" s="27">
        <f t="shared" si="0"/>
        <v>0.81769596199524952</v>
      </c>
    </row>
    <row r="9" spans="2:10" ht="16.149999999999999" customHeight="1">
      <c r="B9" s="31" t="str">
        <f t="shared" si="1"/>
        <v>DecisionTreeClassifier0.2</v>
      </c>
      <c r="C9" s="26" t="s">
        <v>2</v>
      </c>
      <c r="D9" s="26">
        <v>0.2</v>
      </c>
      <c r="E9" s="27">
        <v>0.86</v>
      </c>
      <c r="F9" s="27">
        <v>0.57999999999999996</v>
      </c>
      <c r="G9" s="27">
        <v>0.59</v>
      </c>
      <c r="H9" s="27">
        <v>0.75</v>
      </c>
      <c r="I9" s="27">
        <v>0.86</v>
      </c>
      <c r="J9" s="27">
        <f t="shared" si="0"/>
        <v>0.5879725085910652</v>
      </c>
    </row>
    <row r="10" spans="2:10" ht="16.149999999999999" customHeight="1">
      <c r="B10" s="31" t="str">
        <f t="shared" si="1"/>
        <v>DecisionTreeClassifier0.4</v>
      </c>
      <c r="C10" s="26" t="s">
        <v>2</v>
      </c>
      <c r="D10" s="26">
        <v>0.4</v>
      </c>
      <c r="E10" s="27">
        <v>0.82</v>
      </c>
      <c r="F10" s="27">
        <v>0.68</v>
      </c>
      <c r="G10" s="27">
        <v>0.68</v>
      </c>
      <c r="H10" s="27">
        <v>0.77</v>
      </c>
      <c r="I10" s="27">
        <v>0.82</v>
      </c>
      <c r="J10" s="27">
        <f t="shared" si="0"/>
        <v>0.68</v>
      </c>
    </row>
    <row r="11" spans="2:10" ht="16.149999999999999" customHeight="1">
      <c r="B11" s="31" t="str">
        <f t="shared" si="1"/>
        <v>DecisionTreeClassifier0.5</v>
      </c>
      <c r="C11" s="26" t="s">
        <v>2</v>
      </c>
      <c r="D11" s="26">
        <v>0.5</v>
      </c>
      <c r="E11" s="27">
        <v>0.81</v>
      </c>
      <c r="F11" s="27">
        <v>0.71</v>
      </c>
      <c r="G11" s="27">
        <v>0.71</v>
      </c>
      <c r="H11" s="27">
        <v>0.78</v>
      </c>
      <c r="I11" s="27">
        <v>0.81</v>
      </c>
      <c r="J11" s="27">
        <f t="shared" si="0"/>
        <v>0.71</v>
      </c>
    </row>
    <row r="12" spans="2:10" ht="16.149999999999999" customHeight="1">
      <c r="B12" s="31" t="str">
        <f t="shared" si="1"/>
        <v>DecisionTreeClassifier0.6</v>
      </c>
      <c r="C12" s="26" t="s">
        <v>2</v>
      </c>
      <c r="D12" s="26">
        <v>0.6</v>
      </c>
      <c r="E12" s="27">
        <v>0.8</v>
      </c>
      <c r="F12" s="27">
        <v>0.73</v>
      </c>
      <c r="G12" s="27">
        <v>0.74</v>
      </c>
      <c r="H12" s="27">
        <v>0.79</v>
      </c>
      <c r="I12" s="27">
        <v>0.8</v>
      </c>
      <c r="J12" s="27">
        <f t="shared" si="0"/>
        <v>0.7379781420765027</v>
      </c>
    </row>
    <row r="13" spans="2:10" ht="16.149999999999999" customHeight="1">
      <c r="B13" s="31" t="str">
        <f t="shared" si="1"/>
        <v>DecisionTreeClassifier0.8</v>
      </c>
      <c r="C13" s="26" t="s">
        <v>2</v>
      </c>
      <c r="D13" s="26">
        <v>0.8</v>
      </c>
      <c r="E13" s="27">
        <v>0.8</v>
      </c>
      <c r="F13" s="27">
        <v>0.77</v>
      </c>
      <c r="G13" s="27">
        <v>0.77</v>
      </c>
      <c r="H13" s="27">
        <v>0.8</v>
      </c>
      <c r="I13" s="27">
        <v>0.8</v>
      </c>
      <c r="J13" s="27">
        <f t="shared" si="0"/>
        <v>0.77</v>
      </c>
    </row>
    <row r="14" spans="2:10" ht="16.149999999999999" customHeight="1">
      <c r="B14" s="31" t="str">
        <f t="shared" si="1"/>
        <v>DecisionTreeClassifier1</v>
      </c>
      <c r="C14" s="26" t="s">
        <v>2</v>
      </c>
      <c r="D14" s="26">
        <v>1</v>
      </c>
      <c r="E14" s="27">
        <v>0.79</v>
      </c>
      <c r="F14" s="27">
        <v>0.8</v>
      </c>
      <c r="G14" s="27">
        <v>0.79</v>
      </c>
      <c r="H14" s="27">
        <v>0.79</v>
      </c>
      <c r="I14" s="27">
        <v>0.79</v>
      </c>
      <c r="J14" s="27">
        <f t="shared" si="0"/>
        <v>0.79197994987468667</v>
      </c>
    </row>
    <row r="15" spans="2:10">
      <c r="B15" s="31" t="str">
        <f t="shared" si="1"/>
        <v>GradientBoostingClassifier0.2</v>
      </c>
      <c r="C15" s="26" t="s">
        <v>6</v>
      </c>
      <c r="D15" s="26">
        <v>0.2</v>
      </c>
      <c r="E15" s="27">
        <v>0.9</v>
      </c>
      <c r="F15" s="27">
        <v>0.73</v>
      </c>
      <c r="G15" s="27">
        <v>0.63</v>
      </c>
      <c r="H15" s="27">
        <v>0.93</v>
      </c>
      <c r="I15" s="27">
        <v>0.9</v>
      </c>
      <c r="J15" s="27">
        <f t="shared" si="0"/>
        <v>0.64774647887323955</v>
      </c>
    </row>
    <row r="16" spans="2:10">
      <c r="B16" s="31" t="str">
        <f t="shared" si="1"/>
        <v>GradientBoostingClassifier0.4</v>
      </c>
      <c r="C16" s="26" t="s">
        <v>6</v>
      </c>
      <c r="D16" s="26">
        <v>0.4</v>
      </c>
      <c r="E16" s="27">
        <v>0.87</v>
      </c>
      <c r="F16" s="27">
        <v>0.79</v>
      </c>
      <c r="G16" s="27">
        <v>0.75</v>
      </c>
      <c r="H16" s="27">
        <v>0.93</v>
      </c>
      <c r="I16" s="27">
        <v>0.87</v>
      </c>
      <c r="J16" s="27">
        <f t="shared" si="0"/>
        <v>0.75767263427109977</v>
      </c>
    </row>
    <row r="17" spans="2:10">
      <c r="B17" s="31" t="str">
        <f t="shared" si="1"/>
        <v>GradientBoostingClassifier0.5</v>
      </c>
      <c r="C17" s="26" t="s">
        <v>6</v>
      </c>
      <c r="D17" s="26">
        <v>0.5</v>
      </c>
      <c r="E17" s="27">
        <v>0.87</v>
      </c>
      <c r="F17" s="27">
        <v>0.81</v>
      </c>
      <c r="G17" s="27">
        <v>0.78</v>
      </c>
      <c r="H17" s="27">
        <v>0.93</v>
      </c>
      <c r="I17" s="27">
        <v>0.87</v>
      </c>
      <c r="J17" s="27">
        <f t="shared" si="0"/>
        <v>0.7858208955223881</v>
      </c>
    </row>
    <row r="18" spans="2:10">
      <c r="B18" s="31" t="str">
        <f t="shared" si="1"/>
        <v>GradientBoostingClassifier0.6</v>
      </c>
      <c r="C18" s="26" t="s">
        <v>6</v>
      </c>
      <c r="D18" s="26">
        <v>0.6</v>
      </c>
      <c r="E18" s="27">
        <v>0.87</v>
      </c>
      <c r="F18" s="27">
        <v>0.83</v>
      </c>
      <c r="G18" s="27">
        <v>0.81</v>
      </c>
      <c r="H18" s="27">
        <v>0.93</v>
      </c>
      <c r="I18" s="27">
        <v>0.87</v>
      </c>
      <c r="J18" s="27">
        <f t="shared" si="0"/>
        <v>0.81392251815980643</v>
      </c>
    </row>
    <row r="19" spans="2:10">
      <c r="B19" s="31" t="str">
        <f t="shared" si="1"/>
        <v>GradientBoostingClassifier0.8</v>
      </c>
      <c r="C19" s="26" t="s">
        <v>6</v>
      </c>
      <c r="D19" s="26">
        <v>0.8</v>
      </c>
      <c r="E19" s="27">
        <v>0.86</v>
      </c>
      <c r="F19" s="27">
        <v>0.85</v>
      </c>
      <c r="G19" s="27">
        <v>0.83</v>
      </c>
      <c r="H19" s="27">
        <v>0.93</v>
      </c>
      <c r="I19" s="27">
        <v>0.86</v>
      </c>
      <c r="J19" s="27">
        <f t="shared" si="0"/>
        <v>0.83392434988179664</v>
      </c>
    </row>
    <row r="20" spans="2:10">
      <c r="B20" s="31" t="str">
        <f t="shared" si="1"/>
        <v>GradientBoostingClassifier1</v>
      </c>
      <c r="C20" s="26" t="s">
        <v>6</v>
      </c>
      <c r="D20" s="26">
        <v>1</v>
      </c>
      <c r="E20" s="27">
        <v>0.85</v>
      </c>
      <c r="F20" s="27">
        <v>0.86</v>
      </c>
      <c r="G20" s="27">
        <v>0.84</v>
      </c>
      <c r="H20" s="27">
        <v>0.93</v>
      </c>
      <c r="I20" s="27">
        <v>0.85</v>
      </c>
      <c r="J20" s="27">
        <f t="shared" si="0"/>
        <v>0.84392523364485983</v>
      </c>
    </row>
    <row r="21" spans="2:10">
      <c r="B21" s="31" t="str">
        <f t="shared" si="1"/>
        <v>LogisticRegression0.2</v>
      </c>
      <c r="C21" s="26" t="s">
        <v>0</v>
      </c>
      <c r="D21" s="26">
        <v>0.2</v>
      </c>
      <c r="E21" s="27">
        <v>0.89</v>
      </c>
      <c r="F21" s="27">
        <v>0.7</v>
      </c>
      <c r="G21" s="27">
        <v>0.62</v>
      </c>
      <c r="H21" s="27">
        <v>0.92</v>
      </c>
      <c r="I21" s="27">
        <v>0.89</v>
      </c>
      <c r="J21" s="27">
        <f t="shared" si="0"/>
        <v>0.63450292397660812</v>
      </c>
    </row>
    <row r="22" spans="2:10">
      <c r="B22" s="31" t="str">
        <f t="shared" si="1"/>
        <v>LogisticRegression0.4</v>
      </c>
      <c r="C22" s="26" t="s">
        <v>0</v>
      </c>
      <c r="D22" s="26">
        <v>0.4</v>
      </c>
      <c r="E22" s="27">
        <v>0.87</v>
      </c>
      <c r="F22" s="27">
        <v>0.78</v>
      </c>
      <c r="G22" s="27">
        <v>0.76</v>
      </c>
      <c r="H22" s="27">
        <v>0.92</v>
      </c>
      <c r="I22" s="27">
        <v>0.87</v>
      </c>
      <c r="J22" s="27">
        <f t="shared" si="0"/>
        <v>0.76391752577319594</v>
      </c>
    </row>
    <row r="23" spans="2:10">
      <c r="B23" s="31" t="str">
        <f t="shared" si="1"/>
        <v>LogisticRegression0.5</v>
      </c>
      <c r="C23" s="26" t="s">
        <v>0</v>
      </c>
      <c r="D23" s="26">
        <v>0.5</v>
      </c>
      <c r="E23" s="27">
        <v>0.86</v>
      </c>
      <c r="F23" s="27">
        <v>0.8</v>
      </c>
      <c r="G23" s="27">
        <v>0.78</v>
      </c>
      <c r="H23" s="27">
        <v>0.91</v>
      </c>
      <c r="I23" s="27">
        <v>0.86</v>
      </c>
      <c r="J23" s="27">
        <f t="shared" si="0"/>
        <v>0.78391959798994981</v>
      </c>
    </row>
    <row r="24" spans="2:10">
      <c r="B24" s="31" t="str">
        <f t="shared" si="1"/>
        <v>LogisticRegression0.6</v>
      </c>
      <c r="C24" s="26" t="s">
        <v>0</v>
      </c>
      <c r="D24" s="26">
        <v>0.6</v>
      </c>
      <c r="E24" s="27">
        <v>0.86</v>
      </c>
      <c r="F24" s="27">
        <v>0.82</v>
      </c>
      <c r="G24" s="27">
        <v>0.79</v>
      </c>
      <c r="H24" s="27">
        <v>0.92</v>
      </c>
      <c r="I24" s="27">
        <v>0.86</v>
      </c>
      <c r="J24" s="27">
        <f t="shared" si="0"/>
        <v>0.79582309582309574</v>
      </c>
    </row>
    <row r="25" spans="2:10">
      <c r="B25" s="31" t="str">
        <f t="shared" si="1"/>
        <v>LogisticRegression0.8</v>
      </c>
      <c r="C25" s="26" t="s">
        <v>0</v>
      </c>
      <c r="D25" s="26">
        <v>0.8</v>
      </c>
      <c r="E25" s="27">
        <v>0.85</v>
      </c>
      <c r="F25" s="27">
        <v>0.84</v>
      </c>
      <c r="G25" s="27">
        <v>0.81</v>
      </c>
      <c r="H25" s="27">
        <v>0.92</v>
      </c>
      <c r="I25" s="27">
        <v>0.85</v>
      </c>
      <c r="J25" s="27">
        <f t="shared" si="0"/>
        <v>0.81582733812949659</v>
      </c>
    </row>
    <row r="26" spans="2:10">
      <c r="B26" s="31" t="str">
        <f t="shared" si="1"/>
        <v>LogisticRegression1</v>
      </c>
      <c r="C26" s="26" t="s">
        <v>0</v>
      </c>
      <c r="D26" s="26">
        <v>1</v>
      </c>
      <c r="E26" s="27">
        <v>0.84</v>
      </c>
      <c r="F26" s="27">
        <v>0.85</v>
      </c>
      <c r="G26" s="27">
        <v>0.82</v>
      </c>
      <c r="H26" s="27">
        <v>0.91</v>
      </c>
      <c r="I26" s="27">
        <v>0.84</v>
      </c>
      <c r="J26" s="27">
        <f t="shared" si="0"/>
        <v>0.82582938388625582</v>
      </c>
    </row>
    <row r="27" spans="2:10">
      <c r="B27" s="31" t="str">
        <f t="shared" si="1"/>
        <v>RandomForestClassifier0.2</v>
      </c>
      <c r="C27" s="26" t="s">
        <v>1</v>
      </c>
      <c r="D27" s="26">
        <v>0.2</v>
      </c>
      <c r="E27" s="27">
        <v>0.9</v>
      </c>
      <c r="F27" s="27">
        <v>0.76</v>
      </c>
      <c r="G27" s="27">
        <v>0.57999999999999996</v>
      </c>
      <c r="H27" s="27">
        <v>0.93</v>
      </c>
      <c r="I27" s="27">
        <v>0.9</v>
      </c>
      <c r="J27" s="27">
        <f t="shared" si="0"/>
        <v>0.60883977900552477</v>
      </c>
    </row>
    <row r="28" spans="2:10">
      <c r="B28" s="31" t="str">
        <f t="shared" si="1"/>
        <v>RandomForestClassifier0.4</v>
      </c>
      <c r="C28" s="26" t="s">
        <v>1</v>
      </c>
      <c r="D28" s="26">
        <v>0.4</v>
      </c>
      <c r="E28" s="27">
        <v>0.87</v>
      </c>
      <c r="F28" s="27">
        <v>0.8</v>
      </c>
      <c r="G28" s="27">
        <v>0.74</v>
      </c>
      <c r="H28" s="27">
        <v>0.93</v>
      </c>
      <c r="I28" s="27">
        <v>0.87</v>
      </c>
      <c r="J28" s="27">
        <f t="shared" si="0"/>
        <v>0.75126903553299496</v>
      </c>
    </row>
    <row r="29" spans="2:10">
      <c r="B29" s="31" t="str">
        <f t="shared" si="1"/>
        <v>RandomForestClassifier0.5</v>
      </c>
      <c r="C29" s="26" t="s">
        <v>1</v>
      </c>
      <c r="D29" s="26">
        <v>0.5</v>
      </c>
      <c r="E29" s="27">
        <v>0.87</v>
      </c>
      <c r="F29" s="27">
        <v>0.81</v>
      </c>
      <c r="G29" s="27">
        <v>0.78</v>
      </c>
      <c r="H29" s="27">
        <v>0.93</v>
      </c>
      <c r="I29" s="27">
        <v>0.87</v>
      </c>
      <c r="J29" s="27">
        <f t="shared" si="0"/>
        <v>0.7858208955223881</v>
      </c>
    </row>
    <row r="30" spans="2:10">
      <c r="B30" s="31" t="str">
        <f t="shared" si="1"/>
        <v>RandomForestClassifier0.6</v>
      </c>
      <c r="C30" s="26" t="s">
        <v>1</v>
      </c>
      <c r="D30" s="26">
        <v>0.6</v>
      </c>
      <c r="E30" s="27">
        <v>0.86</v>
      </c>
      <c r="F30" s="27">
        <v>0.83</v>
      </c>
      <c r="G30" s="27">
        <v>0.8</v>
      </c>
      <c r="H30" s="27">
        <v>0.93</v>
      </c>
      <c r="I30" s="27">
        <v>0.86</v>
      </c>
      <c r="J30" s="27">
        <f t="shared" si="0"/>
        <v>0.80582524271844658</v>
      </c>
    </row>
    <row r="31" spans="2:10">
      <c r="B31" s="31" t="str">
        <f t="shared" si="1"/>
        <v>RandomForestClassifier0.8</v>
      </c>
      <c r="C31" s="26" t="s">
        <v>1</v>
      </c>
      <c r="D31" s="26">
        <v>0.8</v>
      </c>
      <c r="E31" s="27">
        <v>0.86</v>
      </c>
      <c r="F31" s="27">
        <v>0.85</v>
      </c>
      <c r="G31" s="27">
        <v>0.83</v>
      </c>
      <c r="H31" s="27">
        <v>0.93</v>
      </c>
      <c r="I31" s="27">
        <v>0.86</v>
      </c>
      <c r="J31" s="27">
        <f t="shared" si="0"/>
        <v>0.83392434988179664</v>
      </c>
    </row>
    <row r="32" spans="2:10">
      <c r="B32" s="31" t="str">
        <f t="shared" si="1"/>
        <v>RandomForestClassifier1</v>
      </c>
      <c r="C32" s="26" t="s">
        <v>1</v>
      </c>
      <c r="D32" s="26">
        <v>1</v>
      </c>
      <c r="E32" s="27">
        <v>0.85</v>
      </c>
      <c r="F32" s="27">
        <v>0.85</v>
      </c>
      <c r="G32" s="27">
        <v>0.85</v>
      </c>
      <c r="H32" s="27">
        <v>0.93</v>
      </c>
      <c r="I32" s="27">
        <v>0.85</v>
      </c>
      <c r="J32" s="27">
        <f t="shared" si="0"/>
        <v>0.85</v>
      </c>
    </row>
    <row r="33" spans="2:10">
      <c r="B33" s="31" t="str">
        <f t="shared" si="1"/>
        <v>SVC0.2</v>
      </c>
      <c r="C33" s="26" t="s">
        <v>4</v>
      </c>
      <c r="D33" s="26">
        <v>0.2</v>
      </c>
      <c r="E33" s="27">
        <v>0.9</v>
      </c>
      <c r="F33" s="27">
        <v>0.7</v>
      </c>
      <c r="G33" s="27">
        <v>0.66</v>
      </c>
      <c r="H33" s="27">
        <v>0.91</v>
      </c>
      <c r="I33" s="27">
        <v>0.9</v>
      </c>
      <c r="J33" s="27">
        <f t="shared" si="0"/>
        <v>0.66763005780346818</v>
      </c>
    </row>
    <row r="34" spans="2:10">
      <c r="B34" s="31" t="str">
        <f t="shared" si="1"/>
        <v>SVC0.4</v>
      </c>
      <c r="C34" s="26" t="s">
        <v>4</v>
      </c>
      <c r="D34" s="26">
        <v>0.4</v>
      </c>
      <c r="E34" s="27">
        <v>0.87</v>
      </c>
      <c r="F34" s="27">
        <v>0.75</v>
      </c>
      <c r="G34" s="27">
        <v>0.79</v>
      </c>
      <c r="H34" s="27">
        <v>0.91</v>
      </c>
      <c r="I34" s="27">
        <v>0.87</v>
      </c>
      <c r="J34" s="27">
        <f t="shared" si="0"/>
        <v>0.78166226912928771</v>
      </c>
    </row>
    <row r="35" spans="2:10">
      <c r="B35" s="31" t="str">
        <f t="shared" si="1"/>
        <v>SVC0.5</v>
      </c>
      <c r="C35" s="26" t="s">
        <v>4</v>
      </c>
      <c r="D35" s="26">
        <v>0.5</v>
      </c>
      <c r="E35" s="27">
        <v>0.86</v>
      </c>
      <c r="F35" s="27">
        <v>0.78</v>
      </c>
      <c r="G35" s="27">
        <v>0.8</v>
      </c>
      <c r="H35" s="27">
        <v>0.91</v>
      </c>
      <c r="I35" s="27">
        <v>0.86</v>
      </c>
      <c r="J35" s="27">
        <f t="shared" si="0"/>
        <v>0.79591836734693877</v>
      </c>
    </row>
    <row r="36" spans="2:10">
      <c r="B36" s="31" t="str">
        <f t="shared" si="1"/>
        <v>SVC0.6</v>
      </c>
      <c r="C36" s="26" t="s">
        <v>4</v>
      </c>
      <c r="D36" s="26">
        <v>0.6</v>
      </c>
      <c r="E36" s="27">
        <v>0.85</v>
      </c>
      <c r="F36" s="27">
        <v>0.81</v>
      </c>
      <c r="G36" s="27">
        <v>0.8</v>
      </c>
      <c r="H36" s="27">
        <v>0.92</v>
      </c>
      <c r="I36" s="27">
        <v>0.85</v>
      </c>
      <c r="J36" s="27">
        <f t="shared" si="0"/>
        <v>0.80198019801980203</v>
      </c>
    </row>
    <row r="37" spans="2:10">
      <c r="B37" s="31" t="str">
        <f t="shared" si="1"/>
        <v>SVC0.8</v>
      </c>
      <c r="C37" s="26" t="s">
        <v>4</v>
      </c>
      <c r="D37" s="26">
        <v>0.8</v>
      </c>
      <c r="E37" s="27">
        <v>0.85</v>
      </c>
      <c r="F37" s="27">
        <v>0.84</v>
      </c>
      <c r="G37" s="27">
        <v>0.81</v>
      </c>
      <c r="H37" s="27">
        <v>0.92</v>
      </c>
      <c r="I37" s="27">
        <v>0.85</v>
      </c>
      <c r="J37" s="27">
        <f t="shared" si="0"/>
        <v>0.81582733812949659</v>
      </c>
    </row>
    <row r="38" spans="2:10">
      <c r="B38" s="31" t="str">
        <f t="shared" si="1"/>
        <v>SVC1</v>
      </c>
      <c r="C38" s="26" t="s">
        <v>4</v>
      </c>
      <c r="D38" s="26">
        <v>1</v>
      </c>
      <c r="E38" s="27">
        <v>0.84</v>
      </c>
      <c r="F38" s="27">
        <v>0.86</v>
      </c>
      <c r="G38" s="27">
        <v>0.81</v>
      </c>
      <c r="H38" s="27">
        <v>0.91</v>
      </c>
      <c r="I38" s="27">
        <v>0.84</v>
      </c>
      <c r="J38" s="27">
        <f t="shared" si="0"/>
        <v>0.81952941176470606</v>
      </c>
    </row>
    <row r="39" spans="2:10">
      <c r="B39" s="31" t="str">
        <f t="shared" si="1"/>
        <v>XGBClassifier0.2</v>
      </c>
      <c r="C39" s="26" t="s">
        <v>28</v>
      </c>
      <c r="D39" s="26">
        <v>0.2</v>
      </c>
      <c r="E39" s="27">
        <v>0.89</v>
      </c>
      <c r="F39" s="27">
        <v>0.71</v>
      </c>
      <c r="G39" s="27">
        <v>0.61</v>
      </c>
      <c r="H39" s="27">
        <v>0.92</v>
      </c>
      <c r="I39" s="27">
        <v>0.89</v>
      </c>
      <c r="J39" s="27">
        <f t="shared" si="0"/>
        <v>0.62768115942028979</v>
      </c>
    </row>
    <row r="40" spans="2:10">
      <c r="B40" s="31" t="str">
        <f t="shared" si="1"/>
        <v>XGBClassifier0.4</v>
      </c>
      <c r="C40" s="26" t="s">
        <v>28</v>
      </c>
      <c r="D40" s="26">
        <v>0.4</v>
      </c>
      <c r="E40" s="27">
        <v>0.86</v>
      </c>
      <c r="F40" s="27">
        <v>0.77</v>
      </c>
      <c r="G40" s="27">
        <v>0.73</v>
      </c>
      <c r="H40" s="27">
        <v>0.92</v>
      </c>
      <c r="I40" s="27">
        <v>0.86</v>
      </c>
      <c r="J40" s="27">
        <f t="shared" si="0"/>
        <v>0.73766404199475055</v>
      </c>
    </row>
    <row r="41" spans="2:10">
      <c r="B41" s="31" t="str">
        <f t="shared" si="1"/>
        <v>XGBClassifier0.5</v>
      </c>
      <c r="C41" s="26" t="s">
        <v>28</v>
      </c>
      <c r="D41" s="26">
        <v>0.5</v>
      </c>
      <c r="E41" s="27">
        <v>0.85</v>
      </c>
      <c r="F41" s="27">
        <v>0.79</v>
      </c>
      <c r="G41" s="27">
        <v>0.76</v>
      </c>
      <c r="H41" s="27">
        <v>0.92</v>
      </c>
      <c r="I41" s="27">
        <v>0.85</v>
      </c>
      <c r="J41" s="27">
        <f t="shared" si="0"/>
        <v>0.76581632653061216</v>
      </c>
    </row>
    <row r="42" spans="2:10">
      <c r="B42" s="31" t="str">
        <f t="shared" si="1"/>
        <v>XGBClassifier0.6</v>
      </c>
      <c r="C42" s="26" t="s">
        <v>28</v>
      </c>
      <c r="D42" s="26">
        <v>0.6</v>
      </c>
      <c r="E42" s="27">
        <v>0.85</v>
      </c>
      <c r="F42" s="27">
        <v>0.81</v>
      </c>
      <c r="G42" s="27">
        <v>0.79</v>
      </c>
      <c r="H42" s="27">
        <v>0.93</v>
      </c>
      <c r="I42" s="27">
        <v>0.85</v>
      </c>
      <c r="J42" s="27">
        <f t="shared" si="0"/>
        <v>0.79392059553349881</v>
      </c>
    </row>
    <row r="43" spans="2:10">
      <c r="B43" s="31" t="str">
        <f t="shared" si="1"/>
        <v>XGBClassifier0.8</v>
      </c>
      <c r="C43" s="26" t="s">
        <v>28</v>
      </c>
      <c r="D43" s="26">
        <v>0.8</v>
      </c>
      <c r="E43" s="27">
        <v>0.85</v>
      </c>
      <c r="F43" s="27">
        <v>0.83</v>
      </c>
      <c r="G43" s="27">
        <v>0.83</v>
      </c>
      <c r="H43" s="27">
        <v>0.93</v>
      </c>
      <c r="I43" s="27">
        <v>0.85</v>
      </c>
      <c r="J43" s="27">
        <f t="shared" si="0"/>
        <v>0.83</v>
      </c>
    </row>
    <row r="44" spans="2:10">
      <c r="B44" s="31" t="str">
        <f t="shared" si="1"/>
        <v>XGBClassifier1</v>
      </c>
      <c r="C44" s="26" t="s">
        <v>28</v>
      </c>
      <c r="D44" s="26">
        <v>1</v>
      </c>
      <c r="E44" s="27">
        <v>0.84</v>
      </c>
      <c r="F44" s="27">
        <v>0.84</v>
      </c>
      <c r="G44" s="27">
        <v>0.84</v>
      </c>
      <c r="H44" s="27">
        <v>0.92</v>
      </c>
      <c r="I44" s="27">
        <v>0.84</v>
      </c>
      <c r="J44" s="27">
        <f t="shared" si="0"/>
        <v>0.84</v>
      </c>
    </row>
  </sheetData>
  <sortState xmlns:xlrd2="http://schemas.microsoft.com/office/spreadsheetml/2017/richdata2" ref="C3:J44">
    <sortCondition ref="C3:C44"/>
    <sortCondition ref="D3:D44"/>
  </sortState>
  <conditionalFormatting sqref="G3:G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J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C776-AC17-49BC-86E9-1CCFD7CEF4D1}">
  <dimension ref="B3:N32"/>
  <sheetViews>
    <sheetView workbookViewId="0">
      <selection activeCell="C25" sqref="C25"/>
    </sheetView>
  </sheetViews>
  <sheetFormatPr defaultRowHeight="15"/>
  <cols>
    <col min="2" max="2" width="17.140625" bestFit="1" customWidth="1"/>
    <col min="3" max="3" width="20.42578125" bestFit="1" customWidth="1"/>
    <col min="12" max="12" width="11.42578125" customWidth="1"/>
    <col min="13" max="13" width="11" customWidth="1"/>
  </cols>
  <sheetData>
    <row r="3" spans="2:14" ht="21">
      <c r="D3" s="3" t="s">
        <v>9</v>
      </c>
      <c r="E3" s="3" t="s">
        <v>8</v>
      </c>
      <c r="F3" s="3" t="s">
        <v>7</v>
      </c>
      <c r="G3" s="3" t="s">
        <v>10</v>
      </c>
      <c r="H3" s="3" t="s">
        <v>11</v>
      </c>
      <c r="I3" s="3" t="s">
        <v>35</v>
      </c>
      <c r="K3" s="3"/>
      <c r="L3" s="29" t="s">
        <v>38</v>
      </c>
      <c r="M3" s="15" t="s">
        <v>36</v>
      </c>
      <c r="N3" s="15" t="s">
        <v>51</v>
      </c>
    </row>
    <row r="4" spans="2:14">
      <c r="B4" t="s">
        <v>36</v>
      </c>
      <c r="C4" s="6" t="s">
        <v>0</v>
      </c>
      <c r="D4" s="5">
        <v>0.94</v>
      </c>
      <c r="E4" s="5">
        <v>0.95</v>
      </c>
      <c r="F4" s="5">
        <v>0.93</v>
      </c>
      <c r="G4" s="5">
        <v>0.98</v>
      </c>
      <c r="H4" s="5">
        <v>0.94</v>
      </c>
      <c r="I4" s="10">
        <f>+(5*F4*E4)/((4*E4)+F4)</f>
        <v>0.93393234672304459</v>
      </c>
      <c r="K4" s="6" t="s">
        <v>32</v>
      </c>
      <c r="L4" s="23">
        <v>0.6</v>
      </c>
      <c r="M4" s="23">
        <f>+F4</f>
        <v>0.93</v>
      </c>
      <c r="N4" s="9">
        <f>+F13</f>
        <v>0.86</v>
      </c>
    </row>
    <row r="5" spans="2:14">
      <c r="B5" t="s">
        <v>36</v>
      </c>
      <c r="C5" s="6" t="s">
        <v>1</v>
      </c>
      <c r="D5" s="5">
        <v>0.98</v>
      </c>
      <c r="E5" s="5">
        <v>0.98</v>
      </c>
      <c r="F5" s="5">
        <v>0.98</v>
      </c>
      <c r="G5" s="5">
        <v>1</v>
      </c>
      <c r="H5" s="5">
        <v>0.98</v>
      </c>
      <c r="I5" s="10">
        <f t="shared" ref="I5:I10" si="0">+(5*F5*E5)/((4*E5)+F5)</f>
        <v>0.98</v>
      </c>
      <c r="K5" s="6" t="s">
        <v>40</v>
      </c>
      <c r="L5" s="23">
        <v>0.54</v>
      </c>
      <c r="M5" s="23">
        <f t="shared" ref="M5:M10" si="1">+F5</f>
        <v>0.98</v>
      </c>
      <c r="N5" s="9">
        <f t="shared" ref="N5:N10" si="2">+F14</f>
        <v>0.97</v>
      </c>
    </row>
    <row r="6" spans="2:14">
      <c r="B6" t="s">
        <v>36</v>
      </c>
      <c r="C6" s="6" t="s">
        <v>2</v>
      </c>
      <c r="D6" s="5">
        <v>0.96</v>
      </c>
      <c r="E6" s="5">
        <v>0.96</v>
      </c>
      <c r="F6" s="5">
        <v>0.97</v>
      </c>
      <c r="G6" s="5">
        <v>0.96</v>
      </c>
      <c r="H6" s="5">
        <v>0.96</v>
      </c>
      <c r="I6" s="10">
        <f t="shared" si="0"/>
        <v>0.96798336798336804</v>
      </c>
      <c r="K6" s="6" t="s">
        <v>41</v>
      </c>
      <c r="L6" s="23">
        <v>0.56999999999999995</v>
      </c>
      <c r="M6" s="23">
        <f t="shared" si="1"/>
        <v>0.97</v>
      </c>
      <c r="N6" s="9">
        <f t="shared" si="2"/>
        <v>0.91</v>
      </c>
    </row>
    <row r="7" spans="2:14">
      <c r="B7" t="s">
        <v>36</v>
      </c>
      <c r="C7" s="6" t="s">
        <v>4</v>
      </c>
      <c r="D7" s="5">
        <v>0.96</v>
      </c>
      <c r="E7" s="5">
        <v>0.96</v>
      </c>
      <c r="F7" s="5">
        <v>0.96</v>
      </c>
      <c r="G7" s="5">
        <v>0.99</v>
      </c>
      <c r="H7" s="5">
        <v>0.96</v>
      </c>
      <c r="I7" s="10">
        <f t="shared" si="0"/>
        <v>0.96</v>
      </c>
      <c r="K7" s="6" t="s">
        <v>4</v>
      </c>
      <c r="L7" s="23">
        <v>0.63</v>
      </c>
      <c r="M7" s="23">
        <f t="shared" si="1"/>
        <v>0.96</v>
      </c>
      <c r="N7" s="9">
        <f t="shared" si="2"/>
        <v>0.94</v>
      </c>
    </row>
    <row r="8" spans="2:14">
      <c r="B8" t="s">
        <v>36</v>
      </c>
      <c r="C8" s="6" t="s">
        <v>5</v>
      </c>
      <c r="D8" s="5">
        <v>0.94</v>
      </c>
      <c r="E8" s="5">
        <v>0.95</v>
      </c>
      <c r="F8" s="5">
        <v>0.94</v>
      </c>
      <c r="G8" s="5">
        <v>0.99</v>
      </c>
      <c r="H8" s="5">
        <v>0.94</v>
      </c>
      <c r="I8" s="10">
        <f t="shared" si="0"/>
        <v>0.94198312236286896</v>
      </c>
      <c r="K8" s="6" t="s">
        <v>42</v>
      </c>
      <c r="L8" s="23">
        <v>0.56000000000000005</v>
      </c>
      <c r="M8" s="23">
        <f t="shared" si="1"/>
        <v>0.94</v>
      </c>
      <c r="N8" s="9">
        <f t="shared" si="2"/>
        <v>0.88</v>
      </c>
    </row>
    <row r="9" spans="2:14">
      <c r="B9" t="s">
        <v>36</v>
      </c>
      <c r="C9" s="6" t="s">
        <v>6</v>
      </c>
      <c r="D9" s="5">
        <v>0.96</v>
      </c>
      <c r="E9" s="5">
        <v>0.96</v>
      </c>
      <c r="F9" s="5">
        <v>0.96</v>
      </c>
      <c r="G9" s="5">
        <v>0.99</v>
      </c>
      <c r="H9" s="5">
        <v>0.96</v>
      </c>
      <c r="I9" s="10">
        <f t="shared" si="0"/>
        <v>0.96</v>
      </c>
      <c r="K9" s="6" t="s">
        <v>43</v>
      </c>
      <c r="L9" s="23">
        <v>0.6</v>
      </c>
      <c r="M9" s="23">
        <f t="shared" si="1"/>
        <v>0.96</v>
      </c>
      <c r="N9" s="9">
        <f t="shared" si="2"/>
        <v>0.94</v>
      </c>
    </row>
    <row r="10" spans="2:14">
      <c r="B10" t="s">
        <v>36</v>
      </c>
      <c r="C10" s="6" t="s">
        <v>28</v>
      </c>
      <c r="D10" s="5">
        <v>0.98</v>
      </c>
      <c r="E10" s="5">
        <v>0.98</v>
      </c>
      <c r="F10" s="5">
        <v>0.99</v>
      </c>
      <c r="G10" s="5">
        <v>1</v>
      </c>
      <c r="H10" s="5">
        <v>0.98</v>
      </c>
      <c r="I10" s="10">
        <f t="shared" si="0"/>
        <v>0.98798370672097757</v>
      </c>
      <c r="K10" s="6" t="s">
        <v>44</v>
      </c>
      <c r="L10" s="24">
        <v>0.57999999999999996</v>
      </c>
      <c r="M10" s="23">
        <f t="shared" si="1"/>
        <v>0.99</v>
      </c>
      <c r="N10" s="9">
        <f t="shared" si="2"/>
        <v>0.95</v>
      </c>
    </row>
    <row r="12" spans="2:14">
      <c r="D12" s="3" t="s">
        <v>9</v>
      </c>
      <c r="E12" s="3" t="s">
        <v>8</v>
      </c>
      <c r="F12" s="3" t="s">
        <v>7</v>
      </c>
      <c r="G12" s="3" t="s">
        <v>10</v>
      </c>
      <c r="H12" s="3" t="s">
        <v>11</v>
      </c>
    </row>
    <row r="13" spans="2:14">
      <c r="B13" t="s">
        <v>51</v>
      </c>
      <c r="C13" s="6" t="s">
        <v>0</v>
      </c>
      <c r="D13" s="5">
        <v>0.85</v>
      </c>
      <c r="E13" s="5">
        <v>0.85</v>
      </c>
      <c r="F13" s="5">
        <v>0.86</v>
      </c>
      <c r="G13" s="5">
        <v>0.92</v>
      </c>
      <c r="H13" s="5">
        <v>0.85</v>
      </c>
      <c r="I13" s="10">
        <f>+(5*F13*E13)/((4*E13)+F13)</f>
        <v>0.857981220657277</v>
      </c>
    </row>
    <row r="14" spans="2:14">
      <c r="B14" t="s">
        <v>51</v>
      </c>
      <c r="C14" s="6" t="s">
        <v>1</v>
      </c>
      <c r="D14" s="5">
        <v>0.94</v>
      </c>
      <c r="E14" s="5">
        <v>0.91</v>
      </c>
      <c r="F14" s="5">
        <v>0.97</v>
      </c>
      <c r="G14" s="5">
        <v>0.99</v>
      </c>
      <c r="H14" s="5">
        <v>0.94</v>
      </c>
      <c r="I14" s="10">
        <f t="shared" ref="I14:I19" si="3">+(5*F14*E14)/((4*E14)+F14)</f>
        <v>0.95737527114967458</v>
      </c>
    </row>
    <row r="15" spans="2:14">
      <c r="B15" t="s">
        <v>51</v>
      </c>
      <c r="C15" s="6" t="s">
        <v>2</v>
      </c>
      <c r="D15" s="5">
        <v>0.9</v>
      </c>
      <c r="E15" s="5">
        <v>0.89</v>
      </c>
      <c r="F15" s="5">
        <v>0.91</v>
      </c>
      <c r="G15" s="5">
        <v>0.9</v>
      </c>
      <c r="H15" s="5">
        <v>0.9</v>
      </c>
      <c r="I15" s="10">
        <f t="shared" si="3"/>
        <v>0.90592841163310966</v>
      </c>
    </row>
    <row r="16" spans="2:14">
      <c r="B16" t="s">
        <v>51</v>
      </c>
      <c r="C16" s="6" t="s">
        <v>4</v>
      </c>
      <c r="D16" s="5">
        <v>0.89</v>
      </c>
      <c r="E16" s="5">
        <v>0.85</v>
      </c>
      <c r="F16" s="5">
        <v>0.94</v>
      </c>
      <c r="G16" s="5">
        <v>0.95</v>
      </c>
      <c r="H16" s="5">
        <v>0.89</v>
      </c>
      <c r="I16" s="10">
        <f t="shared" si="3"/>
        <v>0.92050691244239613</v>
      </c>
    </row>
    <row r="17" spans="2:14">
      <c r="B17" t="s">
        <v>51</v>
      </c>
      <c r="C17" s="6" t="s">
        <v>5</v>
      </c>
      <c r="D17" s="5">
        <v>0.88</v>
      </c>
      <c r="E17" s="5">
        <v>0.88</v>
      </c>
      <c r="F17" s="5">
        <v>0.88</v>
      </c>
      <c r="G17" s="5">
        <v>0.94</v>
      </c>
      <c r="H17" s="5">
        <v>0.88</v>
      </c>
      <c r="I17" s="10">
        <f t="shared" si="3"/>
        <v>0.88</v>
      </c>
    </row>
    <row r="18" spans="2:14">
      <c r="B18" t="s">
        <v>51</v>
      </c>
      <c r="C18" s="6" t="s">
        <v>6</v>
      </c>
      <c r="D18" s="5">
        <v>0.91</v>
      </c>
      <c r="E18" s="5">
        <v>0.88</v>
      </c>
      <c r="F18" s="5">
        <v>0.94</v>
      </c>
      <c r="G18" s="5">
        <v>0.97</v>
      </c>
      <c r="H18" s="5">
        <v>0.91</v>
      </c>
      <c r="I18" s="10">
        <f t="shared" si="3"/>
        <v>0.92735426008968591</v>
      </c>
    </row>
    <row r="19" spans="2:14">
      <c r="B19" t="s">
        <v>51</v>
      </c>
      <c r="C19" s="6" t="s">
        <v>28</v>
      </c>
      <c r="D19" s="5">
        <v>0.94</v>
      </c>
      <c r="E19" s="5">
        <v>0.93</v>
      </c>
      <c r="F19" s="5">
        <v>0.95</v>
      </c>
      <c r="G19" s="5">
        <v>0.99</v>
      </c>
      <c r="H19" s="5">
        <v>0.94</v>
      </c>
      <c r="I19" s="10">
        <f t="shared" si="3"/>
        <v>0.9459314775160601</v>
      </c>
    </row>
    <row r="21" spans="2:14" ht="45">
      <c r="L21" s="15" t="s">
        <v>46</v>
      </c>
      <c r="M21" t="s">
        <v>36</v>
      </c>
      <c r="N21" s="40" t="s">
        <v>51</v>
      </c>
    </row>
    <row r="22" spans="2:14">
      <c r="K22" s="6" t="s">
        <v>32</v>
      </c>
      <c r="L22" s="23">
        <v>0.61607142857142849</v>
      </c>
      <c r="M22" s="10">
        <f>+I4</f>
        <v>0.93393234672304459</v>
      </c>
      <c r="N22" s="23">
        <f t="shared" ref="N22:N28" si="4">+F13</f>
        <v>0.86</v>
      </c>
    </row>
    <row r="23" spans="2:14">
      <c r="K23" s="6" t="s">
        <v>40</v>
      </c>
      <c r="L23" s="23">
        <v>0.57203389830508489</v>
      </c>
      <c r="M23" s="10">
        <f t="shared" ref="M23:M28" si="5">+I5</f>
        <v>0.98</v>
      </c>
      <c r="N23" s="23">
        <f t="shared" si="4"/>
        <v>0.97</v>
      </c>
    </row>
    <row r="24" spans="2:14">
      <c r="K24" s="6" t="s">
        <v>41</v>
      </c>
      <c r="L24" s="23">
        <v>0.56588447653429597</v>
      </c>
      <c r="M24" s="10">
        <f t="shared" si="5"/>
        <v>0.96798336798336804</v>
      </c>
      <c r="N24" s="23">
        <f t="shared" si="4"/>
        <v>0.91</v>
      </c>
    </row>
    <row r="25" spans="2:14">
      <c r="C25" s="3"/>
      <c r="D25" s="3"/>
      <c r="E25" s="3"/>
      <c r="F25" s="3"/>
      <c r="G25" s="3"/>
      <c r="H25" s="25"/>
      <c r="K25" s="6" t="s">
        <v>4</v>
      </c>
      <c r="L25" s="23">
        <v>0.64285714285714279</v>
      </c>
      <c r="M25" s="10">
        <f t="shared" si="5"/>
        <v>0.96</v>
      </c>
      <c r="N25" s="23">
        <f t="shared" si="4"/>
        <v>0.94</v>
      </c>
    </row>
    <row r="26" spans="2:14">
      <c r="C26" s="3"/>
      <c r="D26" s="5"/>
      <c r="E26" s="5"/>
      <c r="F26" s="5"/>
      <c r="G26" s="5"/>
      <c r="H26" s="5"/>
      <c r="K26" s="6" t="s">
        <v>42</v>
      </c>
      <c r="L26" s="23">
        <v>0.57901234567901239</v>
      </c>
      <c r="M26" s="10">
        <f t="shared" si="5"/>
        <v>0.94198312236286896</v>
      </c>
      <c r="N26" s="23">
        <f t="shared" si="4"/>
        <v>0.88</v>
      </c>
    </row>
    <row r="27" spans="2:14">
      <c r="C27" s="3"/>
      <c r="D27" s="5"/>
      <c r="E27" s="5"/>
      <c r="F27" s="5"/>
      <c r="G27" s="5"/>
      <c r="H27" s="5"/>
      <c r="K27" s="6" t="s">
        <v>43</v>
      </c>
      <c r="L27" s="23">
        <v>0.62068965517241381</v>
      </c>
      <c r="M27" s="10">
        <f t="shared" si="5"/>
        <v>0.96</v>
      </c>
      <c r="N27" s="23">
        <f t="shared" si="4"/>
        <v>0.94</v>
      </c>
    </row>
    <row r="28" spans="2:14">
      <c r="C28" s="3"/>
      <c r="D28" s="5"/>
      <c r="E28" s="5"/>
      <c r="F28" s="5"/>
      <c r="G28" s="5"/>
      <c r="H28" s="5"/>
      <c r="K28" s="6" t="s">
        <v>44</v>
      </c>
      <c r="L28" s="23">
        <v>0.60059171597633132</v>
      </c>
      <c r="M28" s="10">
        <f t="shared" si="5"/>
        <v>0.98798370672097757</v>
      </c>
      <c r="N28" s="23">
        <f t="shared" si="4"/>
        <v>0.95</v>
      </c>
    </row>
    <row r="29" spans="2:14">
      <c r="C29" s="3"/>
      <c r="D29" s="5"/>
      <c r="E29" s="5"/>
      <c r="F29" s="5"/>
      <c r="G29" s="5"/>
      <c r="H29" s="5"/>
    </row>
    <row r="30" spans="2:14">
      <c r="C30" s="3"/>
      <c r="D30" s="5"/>
      <c r="E30" s="5"/>
      <c r="F30" s="5"/>
      <c r="G30" s="5"/>
      <c r="H30" s="5"/>
    </row>
    <row r="31" spans="2:14">
      <c r="C31" s="3"/>
      <c r="D31" s="5"/>
      <c r="E31" s="5"/>
      <c r="F31" s="5"/>
      <c r="G31" s="5"/>
      <c r="H31" s="5"/>
    </row>
    <row r="32" spans="2:14">
      <c r="C32" s="3"/>
      <c r="D32" s="5"/>
      <c r="E32" s="5"/>
      <c r="F32" s="5"/>
      <c r="G32" s="5"/>
      <c r="H32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8B7F-EBFC-48AA-8737-6509B3C48158}">
  <dimension ref="C2:O16"/>
  <sheetViews>
    <sheetView workbookViewId="0">
      <selection activeCell="D5" sqref="D5"/>
    </sheetView>
  </sheetViews>
  <sheetFormatPr defaultRowHeight="15"/>
  <cols>
    <col min="3" max="3" width="7.42578125" bestFit="1" customWidth="1"/>
    <col min="4" max="4" width="14.5703125" bestFit="1" customWidth="1"/>
    <col min="5" max="5" width="18.28515625" bestFit="1" customWidth="1"/>
    <col min="6" max="6" width="16.7109375" bestFit="1" customWidth="1"/>
    <col min="7" max="7" width="9.7109375" bestFit="1" customWidth="1"/>
    <col min="8" max="8" width="9.7109375" customWidth="1"/>
    <col min="9" max="9" width="14.5703125" bestFit="1" customWidth="1"/>
    <col min="10" max="10" width="20.42578125" bestFit="1" customWidth="1"/>
  </cols>
  <sheetData>
    <row r="2" spans="3:15">
      <c r="D2" s="4" t="s">
        <v>0</v>
      </c>
      <c r="E2" s="8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8" t="s">
        <v>6</v>
      </c>
    </row>
    <row r="3" spans="3:15">
      <c r="C3" s="4" t="s">
        <v>9</v>
      </c>
      <c r="D3" s="7">
        <v>0.9</v>
      </c>
      <c r="E3" s="7">
        <v>0.9</v>
      </c>
      <c r="F3" s="7">
        <v>0.86</v>
      </c>
      <c r="G3" s="7">
        <v>0.73</v>
      </c>
      <c r="H3" s="7">
        <v>0.85</v>
      </c>
      <c r="I3" s="7">
        <v>0.89</v>
      </c>
      <c r="J3" s="7">
        <v>0.9</v>
      </c>
    </row>
    <row r="4" spans="3:15">
      <c r="C4" s="4" t="s">
        <v>8</v>
      </c>
      <c r="D4" s="7">
        <v>0.69</v>
      </c>
      <c r="E4" s="7">
        <v>0.74</v>
      </c>
      <c r="F4" s="7">
        <v>0.55000000000000004</v>
      </c>
      <c r="G4" s="7">
        <v>0.35</v>
      </c>
      <c r="H4" s="7">
        <v>0</v>
      </c>
      <c r="I4" s="7">
        <v>0.68</v>
      </c>
      <c r="J4" s="7">
        <v>0.72</v>
      </c>
    </row>
    <row r="5" spans="3:15">
      <c r="C5" s="4" t="s">
        <v>7</v>
      </c>
      <c r="D5" s="7">
        <v>0.6</v>
      </c>
      <c r="E5" s="7">
        <v>0.55000000000000004</v>
      </c>
      <c r="F5" s="7">
        <v>0.56000000000000005</v>
      </c>
      <c r="G5" s="7">
        <v>0.84</v>
      </c>
      <c r="H5" s="7">
        <v>0</v>
      </c>
      <c r="I5" s="7">
        <v>0.56999999999999995</v>
      </c>
      <c r="J5" s="7">
        <v>0.61</v>
      </c>
    </row>
    <row r="6" spans="3:15">
      <c r="C6" s="4" t="s">
        <v>10</v>
      </c>
      <c r="D6" s="7">
        <v>0.91</v>
      </c>
      <c r="E6" s="7">
        <v>0.93</v>
      </c>
      <c r="F6" s="7">
        <v>0.74</v>
      </c>
      <c r="G6" s="7">
        <v>0.83</v>
      </c>
      <c r="H6" s="7">
        <v>0.87</v>
      </c>
      <c r="I6" s="7">
        <v>0.92</v>
      </c>
      <c r="J6" s="7">
        <v>0.93</v>
      </c>
    </row>
    <row r="7" spans="3:15">
      <c r="C7" s="4" t="s">
        <v>11</v>
      </c>
      <c r="D7" s="7">
        <v>0.9</v>
      </c>
      <c r="E7" s="7">
        <v>0.9</v>
      </c>
      <c r="F7" s="7">
        <v>0.86</v>
      </c>
      <c r="G7" s="7">
        <v>0.73</v>
      </c>
      <c r="H7" s="7">
        <v>0.85</v>
      </c>
      <c r="I7" s="7">
        <v>0.89</v>
      </c>
      <c r="J7" s="7">
        <v>0.9</v>
      </c>
    </row>
    <row r="14" spans="3:15">
      <c r="K14" s="2"/>
    </row>
    <row r="16" spans="3:15">
      <c r="O16" s="10"/>
    </row>
  </sheetData>
  <conditionalFormatting sqref="D3:J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J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J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Models</vt:lpstr>
      <vt:lpstr>Models kpis</vt:lpstr>
      <vt:lpstr>Default Models</vt:lpstr>
      <vt:lpstr>charts</vt:lpstr>
      <vt:lpstr>Undersampling</vt:lpstr>
      <vt:lpstr>Oversampling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M</dc:creator>
  <cp:lastModifiedBy>Gargee Singh</cp:lastModifiedBy>
  <dcterms:created xsi:type="dcterms:W3CDTF">2024-07-23T23:39:11Z</dcterms:created>
  <dcterms:modified xsi:type="dcterms:W3CDTF">2024-08-01T13:23:59Z</dcterms:modified>
</cp:coreProperties>
</file>