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CFF645BB-816E-4B87-BAC1-BE3E9C5D2E1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H345" i="3"/>
  <c r="G345" i="3"/>
  <c r="N345" i="3" s="1"/>
  <c r="D345" i="3"/>
  <c r="B345" i="3"/>
  <c r="O1017" i="7"/>
  <c r="O1016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C1013" i="7"/>
  <c r="O1014" i="7" s="1"/>
  <c r="A1012" i="7"/>
  <c r="D350" i="3"/>
  <c r="Q1007" i="7"/>
  <c r="Q1006" i="7"/>
  <c r="J1005" i="7"/>
  <c r="I1005" i="7"/>
  <c r="H1005" i="7"/>
  <c r="G1005" i="7"/>
  <c r="C1005" i="7"/>
  <c r="D1005" i="7"/>
  <c r="E1005" i="7"/>
  <c r="F1005" i="7"/>
  <c r="K1005" i="7"/>
  <c r="L1005" i="7"/>
  <c r="M1005" i="7"/>
  <c r="N1005" i="7"/>
  <c r="O1005" i="7"/>
  <c r="P1005" i="7"/>
  <c r="B1005" i="7"/>
  <c r="C1003" i="7"/>
  <c r="A100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882" i="7"/>
  <c r="H396" i="3"/>
  <c r="G396" i="3"/>
  <c r="D396" i="3"/>
  <c r="B396" i="3"/>
  <c r="H394" i="3"/>
  <c r="G394" i="3"/>
  <c r="D394" i="3"/>
  <c r="B394" i="3"/>
  <c r="H403" i="3"/>
  <c r="G403" i="3"/>
  <c r="D403" i="3"/>
  <c r="B403" i="3"/>
  <c r="H402" i="3"/>
  <c r="G402" i="3"/>
  <c r="D402" i="3"/>
  <c r="B402" i="3"/>
  <c r="H401" i="3"/>
  <c r="G401" i="3"/>
  <c r="D401" i="3"/>
  <c r="B401" i="3"/>
  <c r="H400" i="3"/>
  <c r="G400" i="3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5" i="3"/>
  <c r="G395" i="3"/>
  <c r="D395" i="3"/>
  <c r="B395" i="3"/>
  <c r="H393" i="3"/>
  <c r="G393" i="3"/>
  <c r="D393" i="3"/>
  <c r="B393" i="3"/>
  <c r="I33" i="2"/>
  <c r="H33" i="2"/>
  <c r="H387" i="3"/>
  <c r="G387" i="3"/>
  <c r="D387" i="3"/>
  <c r="B387" i="3"/>
  <c r="H354" i="3"/>
  <c r="G354" i="3"/>
  <c r="D354" i="3"/>
  <c r="B354" i="3"/>
  <c r="A260" i="7"/>
  <c r="C879" i="7"/>
  <c r="O881" i="7" s="1"/>
  <c r="A878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6" i="7"/>
  <c r="J627" i="7"/>
  <c r="J628" i="7"/>
  <c r="J633" i="7"/>
  <c r="J634" i="7"/>
  <c r="J635" i="7"/>
  <c r="J636" i="7"/>
  <c r="J637" i="7"/>
  <c r="J643" i="7"/>
  <c r="J644" i="7"/>
  <c r="J645" i="7"/>
  <c r="J646" i="7"/>
  <c r="J647" i="7"/>
  <c r="J648" i="7"/>
  <c r="J653" i="7"/>
  <c r="J654" i="7"/>
  <c r="J655" i="7"/>
  <c r="J656" i="7"/>
  <c r="J657" i="7"/>
  <c r="J658" i="7"/>
  <c r="J659" i="7"/>
  <c r="J660" i="7"/>
  <c r="J661" i="7"/>
  <c r="J662" i="7"/>
  <c r="J668" i="7"/>
  <c r="J669" i="7"/>
  <c r="J670" i="7"/>
  <c r="J671" i="7"/>
  <c r="J672" i="7"/>
  <c r="J673" i="7"/>
  <c r="J678" i="7"/>
  <c r="J679" i="7"/>
  <c r="J683" i="7"/>
  <c r="J684" i="7"/>
  <c r="J685" i="7"/>
  <c r="J689" i="7"/>
  <c r="J690" i="7"/>
  <c r="J691" i="7"/>
  <c r="J696" i="7"/>
  <c r="J697" i="7"/>
  <c r="J702" i="7"/>
  <c r="J703" i="7"/>
  <c r="J704" i="7"/>
  <c r="J705" i="7"/>
  <c r="J706" i="7"/>
  <c r="J707" i="7"/>
  <c r="J708" i="7"/>
  <c r="J713" i="7"/>
  <c r="J714" i="7"/>
  <c r="J715" i="7"/>
  <c r="J716" i="7"/>
  <c r="J722" i="7"/>
  <c r="J723" i="7"/>
  <c r="J724" i="7"/>
  <c r="J725" i="7"/>
  <c r="J726" i="7"/>
  <c r="J727" i="7"/>
  <c r="J728" i="7"/>
  <c r="J729" i="7"/>
  <c r="J730" i="7"/>
  <c r="J735" i="7"/>
  <c r="J736" i="7"/>
  <c r="J737" i="7"/>
  <c r="J738" i="7"/>
  <c r="J739" i="7"/>
  <c r="J740" i="7"/>
  <c r="J741" i="7"/>
  <c r="J747" i="7"/>
  <c r="J748" i="7"/>
  <c r="J749" i="7"/>
  <c r="J750" i="7"/>
  <c r="J756" i="7"/>
  <c r="J757" i="7"/>
  <c r="J758" i="7"/>
  <c r="J759" i="7"/>
  <c r="J760" i="7"/>
  <c r="J761" i="7"/>
  <c r="J762" i="7"/>
  <c r="J763" i="7"/>
  <c r="J769" i="7"/>
  <c r="J770" i="7"/>
  <c r="J771" i="7"/>
  <c r="J772" i="7"/>
  <c r="J773" i="7"/>
  <c r="J774" i="7"/>
  <c r="J780" i="7"/>
  <c r="J781" i="7"/>
  <c r="J782" i="7"/>
  <c r="J783" i="7"/>
  <c r="J784" i="7"/>
  <c r="J785" i="7"/>
  <c r="J802" i="7"/>
  <c r="J803" i="7"/>
  <c r="J804" i="7"/>
  <c r="J805" i="7"/>
  <c r="J806" i="7"/>
  <c r="J807" i="7"/>
  <c r="J808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54" i="7"/>
  <c r="J855" i="7"/>
  <c r="J856" i="7"/>
  <c r="J857" i="7"/>
  <c r="J858" i="7"/>
  <c r="J863" i="7"/>
  <c r="J864" i="7"/>
  <c r="J865" i="7"/>
  <c r="J866" i="7"/>
  <c r="J867" i="7"/>
  <c r="J868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07" i="7"/>
  <c r="D849" i="7"/>
  <c r="J849" i="7" s="1"/>
  <c r="D809" i="7"/>
  <c r="J809" i="7" s="1"/>
  <c r="G809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V636" i="7" s="1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6" i="7"/>
  <c r="G687" i="7"/>
  <c r="G688" i="7"/>
  <c r="G692" i="7"/>
  <c r="G693" i="7"/>
  <c r="G694" i="7"/>
  <c r="G695" i="7"/>
  <c r="G698" i="7"/>
  <c r="G699" i="7"/>
  <c r="G700" i="7"/>
  <c r="G701" i="7"/>
  <c r="G709" i="7"/>
  <c r="G710" i="7"/>
  <c r="G711" i="7"/>
  <c r="G712" i="7"/>
  <c r="G717" i="7"/>
  <c r="G718" i="7"/>
  <c r="G719" i="7"/>
  <c r="G720" i="7"/>
  <c r="G721" i="7"/>
  <c r="G731" i="7"/>
  <c r="G732" i="7"/>
  <c r="G733" i="7"/>
  <c r="G734" i="7"/>
  <c r="G742" i="7"/>
  <c r="G743" i="7"/>
  <c r="G744" i="7"/>
  <c r="G745" i="7"/>
  <c r="G746" i="7"/>
  <c r="G751" i="7"/>
  <c r="G752" i="7"/>
  <c r="G753" i="7"/>
  <c r="G754" i="7"/>
  <c r="G755" i="7"/>
  <c r="G764" i="7"/>
  <c r="G765" i="7"/>
  <c r="G766" i="7"/>
  <c r="G767" i="7"/>
  <c r="G768" i="7"/>
  <c r="G775" i="7"/>
  <c r="G776" i="7"/>
  <c r="G777" i="7"/>
  <c r="G778" i="7"/>
  <c r="G779" i="7"/>
  <c r="G798" i="7"/>
  <c r="G799" i="7"/>
  <c r="G800" i="7"/>
  <c r="G801" i="7"/>
  <c r="G810" i="7"/>
  <c r="G811" i="7"/>
  <c r="G812" i="7"/>
  <c r="G826" i="7"/>
  <c r="G827" i="7"/>
  <c r="G828" i="7"/>
  <c r="G829" i="7"/>
  <c r="G849" i="7"/>
  <c r="G850" i="7"/>
  <c r="G851" i="7"/>
  <c r="G852" i="7"/>
  <c r="G853" i="7"/>
  <c r="G859" i="7"/>
  <c r="G860" i="7"/>
  <c r="G861" i="7"/>
  <c r="G862" i="7"/>
  <c r="G622" i="7"/>
  <c r="D623" i="7"/>
  <c r="D624" i="7"/>
  <c r="D625" i="7"/>
  <c r="D629" i="7"/>
  <c r="J629" i="7" s="1"/>
  <c r="D630" i="7"/>
  <c r="D631" i="7"/>
  <c r="D632" i="7"/>
  <c r="D638" i="7"/>
  <c r="J638" i="7" s="1"/>
  <c r="D639" i="7"/>
  <c r="D640" i="7"/>
  <c r="D641" i="7"/>
  <c r="J641" i="7" s="1"/>
  <c r="D642" i="7"/>
  <c r="J642" i="7" s="1"/>
  <c r="D649" i="7"/>
  <c r="D650" i="7"/>
  <c r="J650" i="7" s="1"/>
  <c r="D651" i="7"/>
  <c r="J651" i="7" s="1"/>
  <c r="D652" i="7"/>
  <c r="J652" i="7" s="1"/>
  <c r="D665" i="7"/>
  <c r="D666" i="7"/>
  <c r="J666" i="7" s="1"/>
  <c r="D667" i="7"/>
  <c r="J667" i="7" s="1"/>
  <c r="D674" i="7"/>
  <c r="D675" i="7"/>
  <c r="J675" i="7" s="1"/>
  <c r="D676" i="7"/>
  <c r="J676" i="7" s="1"/>
  <c r="D677" i="7"/>
  <c r="J677" i="7" s="1"/>
  <c r="D680" i="7"/>
  <c r="D681" i="7"/>
  <c r="D682" i="7"/>
  <c r="J682" i="7" s="1"/>
  <c r="D686" i="7"/>
  <c r="J686" i="7" s="1"/>
  <c r="D687" i="7"/>
  <c r="D688" i="7"/>
  <c r="D692" i="7"/>
  <c r="J692" i="7" s="1"/>
  <c r="D693" i="7"/>
  <c r="J693" i="7" s="1"/>
  <c r="D694" i="7"/>
  <c r="J694" i="7" s="1"/>
  <c r="D695" i="7"/>
  <c r="J695" i="7" s="1"/>
  <c r="D698" i="7"/>
  <c r="D699" i="7"/>
  <c r="J699" i="7" s="1"/>
  <c r="D700" i="7"/>
  <c r="J700" i="7" s="1"/>
  <c r="D701" i="7"/>
  <c r="J701" i="7" s="1"/>
  <c r="D709" i="7"/>
  <c r="J709" i="7" s="1"/>
  <c r="D710" i="7"/>
  <c r="J710" i="7" s="1"/>
  <c r="D711" i="7"/>
  <c r="J711" i="7" s="1"/>
  <c r="D712" i="7"/>
  <c r="D717" i="7"/>
  <c r="J717" i="7" s="1"/>
  <c r="D718" i="7"/>
  <c r="J718" i="7" s="1"/>
  <c r="D719" i="7"/>
  <c r="J719" i="7" s="1"/>
  <c r="D720" i="7"/>
  <c r="D721" i="7"/>
  <c r="D731" i="7"/>
  <c r="J731" i="7" s="1"/>
  <c r="D732" i="7"/>
  <c r="J732" i="7" s="1"/>
  <c r="D733" i="7"/>
  <c r="J733" i="7" s="1"/>
  <c r="D734" i="7"/>
  <c r="J734" i="7" s="1"/>
  <c r="D742" i="7"/>
  <c r="J742" i="7" s="1"/>
  <c r="D743" i="7"/>
  <c r="D744" i="7"/>
  <c r="D745" i="7"/>
  <c r="D746" i="7"/>
  <c r="D751" i="7"/>
  <c r="J751" i="7" s="1"/>
  <c r="D752" i="7"/>
  <c r="D753" i="7"/>
  <c r="D754" i="7"/>
  <c r="J754" i="7" s="1"/>
  <c r="D755" i="7"/>
  <c r="J755" i="7" s="1"/>
  <c r="D764" i="7"/>
  <c r="J764" i="7" s="1"/>
  <c r="D765" i="7"/>
  <c r="J765" i="7" s="1"/>
  <c r="D766" i="7"/>
  <c r="J766" i="7" s="1"/>
  <c r="D767" i="7"/>
  <c r="D768" i="7"/>
  <c r="D775" i="7"/>
  <c r="D776" i="7"/>
  <c r="D777" i="7"/>
  <c r="D778" i="7"/>
  <c r="J778" i="7" s="1"/>
  <c r="D779" i="7"/>
  <c r="J779" i="7" s="1"/>
  <c r="D798" i="7"/>
  <c r="J798" i="7" s="1"/>
  <c r="D799" i="7"/>
  <c r="J799" i="7" s="1"/>
  <c r="D800" i="7"/>
  <c r="J800" i="7" s="1"/>
  <c r="D801" i="7"/>
  <c r="J801" i="7" s="1"/>
  <c r="D810" i="7"/>
  <c r="J810" i="7" s="1"/>
  <c r="D811" i="7"/>
  <c r="J811" i="7" s="1"/>
  <c r="D812" i="7"/>
  <c r="J812" i="7" s="1"/>
  <c r="D826" i="7"/>
  <c r="J826" i="7" s="1"/>
  <c r="D827" i="7"/>
  <c r="J827" i="7" s="1"/>
  <c r="D828" i="7"/>
  <c r="J828" i="7" s="1"/>
  <c r="D829" i="7"/>
  <c r="J829" i="7" s="1"/>
  <c r="D850" i="7"/>
  <c r="J850" i="7" s="1"/>
  <c r="D851" i="7"/>
  <c r="J851" i="7" s="1"/>
  <c r="D852" i="7"/>
  <c r="J852" i="7" s="1"/>
  <c r="D853" i="7"/>
  <c r="J853" i="7" s="1"/>
  <c r="D859" i="7"/>
  <c r="J859" i="7" s="1"/>
  <c r="D860" i="7"/>
  <c r="J860" i="7" s="1"/>
  <c r="D861" i="7"/>
  <c r="J861" i="7" s="1"/>
  <c r="D862" i="7"/>
  <c r="J862" i="7" s="1"/>
  <c r="D622" i="7"/>
  <c r="D664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V436" i="7" s="1"/>
  <c r="G437" i="7"/>
  <c r="G438" i="7"/>
  <c r="G439" i="7"/>
  <c r="G440" i="7"/>
  <c r="G441" i="7"/>
  <c r="G442" i="7"/>
  <c r="G443" i="7"/>
  <c r="G444" i="7"/>
  <c r="V444" i="7" s="1"/>
  <c r="G445" i="7"/>
  <c r="G446" i="7"/>
  <c r="G447" i="7"/>
  <c r="G448" i="7"/>
  <c r="G449" i="7"/>
  <c r="G450" i="7"/>
  <c r="G451" i="7"/>
  <c r="G452" i="7"/>
  <c r="V452" i="7" s="1"/>
  <c r="G453" i="7"/>
  <c r="G454" i="7"/>
  <c r="G455" i="7"/>
  <c r="G456" i="7"/>
  <c r="G457" i="7"/>
  <c r="G458" i="7"/>
  <c r="G459" i="7"/>
  <c r="G460" i="7"/>
  <c r="V460" i="7" s="1"/>
  <c r="G461" i="7"/>
  <c r="G462" i="7"/>
  <c r="G463" i="7"/>
  <c r="G464" i="7"/>
  <c r="G465" i="7"/>
  <c r="G466" i="7"/>
  <c r="G467" i="7"/>
  <c r="G468" i="7"/>
  <c r="V468" i="7" s="1"/>
  <c r="G469" i="7"/>
  <c r="G470" i="7"/>
  <c r="G471" i="7"/>
  <c r="G472" i="7"/>
  <c r="G473" i="7"/>
  <c r="G474" i="7"/>
  <c r="G475" i="7"/>
  <c r="G476" i="7"/>
  <c r="V476" i="7" s="1"/>
  <c r="G477" i="7"/>
  <c r="G478" i="7"/>
  <c r="G479" i="7"/>
  <c r="G480" i="7"/>
  <c r="G481" i="7"/>
  <c r="G482" i="7"/>
  <c r="G483" i="7"/>
  <c r="G484" i="7"/>
  <c r="V484" i="7" s="1"/>
  <c r="G485" i="7"/>
  <c r="G486" i="7"/>
  <c r="G487" i="7"/>
  <c r="G488" i="7"/>
  <c r="G489" i="7"/>
  <c r="G490" i="7"/>
  <c r="G491" i="7"/>
  <c r="G492" i="7"/>
  <c r="V492" i="7" s="1"/>
  <c r="G493" i="7"/>
  <c r="G494" i="7"/>
  <c r="G495" i="7"/>
  <c r="G496" i="7"/>
  <c r="G497" i="7"/>
  <c r="G498" i="7"/>
  <c r="G499" i="7"/>
  <c r="G500" i="7"/>
  <c r="V500" i="7" s="1"/>
  <c r="G501" i="7"/>
  <c r="G502" i="7"/>
  <c r="G503" i="7"/>
  <c r="G504" i="7"/>
  <c r="G505" i="7"/>
  <c r="G506" i="7"/>
  <c r="G507" i="7"/>
  <c r="G508" i="7"/>
  <c r="V508" i="7" s="1"/>
  <c r="G509" i="7"/>
  <c r="G510" i="7"/>
  <c r="G511" i="7"/>
  <c r="G512" i="7"/>
  <c r="G513" i="7"/>
  <c r="G514" i="7"/>
  <c r="G515" i="7"/>
  <c r="G516" i="7"/>
  <c r="V516" i="7" s="1"/>
  <c r="G517" i="7"/>
  <c r="G518" i="7"/>
  <c r="G519" i="7"/>
  <c r="G520" i="7"/>
  <c r="G521" i="7"/>
  <c r="G522" i="7"/>
  <c r="G523" i="7"/>
  <c r="G524" i="7"/>
  <c r="V524" i="7" s="1"/>
  <c r="G525" i="7"/>
  <c r="G526" i="7"/>
  <c r="G527" i="7"/>
  <c r="G528" i="7"/>
  <c r="G529" i="7"/>
  <c r="G530" i="7"/>
  <c r="G531" i="7"/>
  <c r="G532" i="7"/>
  <c r="V532" i="7" s="1"/>
  <c r="G533" i="7"/>
  <c r="G534" i="7"/>
  <c r="G535" i="7"/>
  <c r="G536" i="7"/>
  <c r="G537" i="7"/>
  <c r="G538" i="7"/>
  <c r="G539" i="7"/>
  <c r="G540" i="7"/>
  <c r="V540" i="7" s="1"/>
  <c r="G541" i="7"/>
  <c r="G542" i="7"/>
  <c r="G543" i="7"/>
  <c r="G544" i="7"/>
  <c r="G545" i="7"/>
  <c r="G546" i="7"/>
  <c r="G547" i="7"/>
  <c r="G548" i="7"/>
  <c r="V548" i="7" s="1"/>
  <c r="G549" i="7"/>
  <c r="G550" i="7"/>
  <c r="G551" i="7"/>
  <c r="G552" i="7"/>
  <c r="G553" i="7"/>
  <c r="G554" i="7"/>
  <c r="G555" i="7"/>
  <c r="G556" i="7"/>
  <c r="V556" i="7" s="1"/>
  <c r="G557" i="7"/>
  <c r="G558" i="7"/>
  <c r="G559" i="7"/>
  <c r="G560" i="7"/>
  <c r="G561" i="7"/>
  <c r="G562" i="7"/>
  <c r="G563" i="7"/>
  <c r="G564" i="7"/>
  <c r="V564" i="7" s="1"/>
  <c r="G565" i="7"/>
  <c r="G566" i="7"/>
  <c r="G567" i="7"/>
  <c r="G568" i="7"/>
  <c r="G569" i="7"/>
  <c r="G570" i="7"/>
  <c r="G571" i="7"/>
  <c r="G572" i="7"/>
  <c r="V572" i="7" s="1"/>
  <c r="G573" i="7"/>
  <c r="G574" i="7"/>
  <c r="G575" i="7"/>
  <c r="G576" i="7"/>
  <c r="G577" i="7"/>
  <c r="G578" i="7"/>
  <c r="G579" i="7"/>
  <c r="G580" i="7"/>
  <c r="V580" i="7" s="1"/>
  <c r="G581" i="7"/>
  <c r="G582" i="7"/>
  <c r="G583" i="7"/>
  <c r="V583" i="7" s="1"/>
  <c r="G584" i="7"/>
  <c r="G585" i="7"/>
  <c r="G586" i="7"/>
  <c r="G587" i="7"/>
  <c r="G588" i="7"/>
  <c r="V588" i="7" s="1"/>
  <c r="G589" i="7"/>
  <c r="G590" i="7"/>
  <c r="G591" i="7"/>
  <c r="V591" i="7" s="1"/>
  <c r="G592" i="7"/>
  <c r="G593" i="7"/>
  <c r="G594" i="7"/>
  <c r="G595" i="7"/>
  <c r="G596" i="7"/>
  <c r="V596" i="7" s="1"/>
  <c r="G597" i="7"/>
  <c r="G598" i="7"/>
  <c r="G599" i="7"/>
  <c r="V599" i="7" s="1"/>
  <c r="G600" i="7"/>
  <c r="G601" i="7"/>
  <c r="G602" i="7"/>
  <c r="G603" i="7"/>
  <c r="G604" i="7"/>
  <c r="V604" i="7" s="1"/>
  <c r="G605" i="7"/>
  <c r="G606" i="7"/>
  <c r="G607" i="7"/>
  <c r="V607" i="7" s="1"/>
  <c r="G608" i="7"/>
  <c r="G609" i="7"/>
  <c r="G610" i="7"/>
  <c r="G611" i="7"/>
  <c r="G612" i="7"/>
  <c r="V612" i="7" s="1"/>
  <c r="G613" i="7"/>
  <c r="G614" i="7"/>
  <c r="G615" i="7"/>
  <c r="V615" i="7" s="1"/>
  <c r="G616" i="7"/>
  <c r="G617" i="7"/>
  <c r="G618" i="7"/>
  <c r="G619" i="7"/>
  <c r="G620" i="7"/>
  <c r="V620" i="7" s="1"/>
  <c r="G621" i="7"/>
  <c r="G407" i="7"/>
  <c r="O1015" i="7" l="1"/>
  <c r="Q1005" i="7"/>
  <c r="V425" i="7"/>
  <c r="V417" i="7"/>
  <c r="V409" i="7"/>
  <c r="V575" i="7"/>
  <c r="V567" i="7"/>
  <c r="V559" i="7"/>
  <c r="V551" i="7"/>
  <c r="V543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V439" i="7"/>
  <c r="V431" i="7"/>
  <c r="V678" i="7"/>
  <c r="V661" i="7"/>
  <c r="V653" i="7"/>
  <c r="V655" i="7"/>
  <c r="V614" i="7"/>
  <c r="V598" i="7"/>
  <c r="V582" i="7"/>
  <c r="V566" i="7"/>
  <c r="V550" i="7"/>
  <c r="V534" i="7"/>
  <c r="V526" i="7"/>
  <c r="V518" i="7"/>
  <c r="V510" i="7"/>
  <c r="V502" i="7"/>
  <c r="V494" i="7"/>
  <c r="V486" i="7"/>
  <c r="V478" i="7"/>
  <c r="V470" i="7"/>
  <c r="V462" i="7"/>
  <c r="V454" i="7"/>
  <c r="V446" i="7"/>
  <c r="V438" i="7"/>
  <c r="V430" i="7"/>
  <c r="V606" i="7"/>
  <c r="V590" i="7"/>
  <c r="V574" i="7"/>
  <c r="V558" i="7"/>
  <c r="V542" i="7"/>
  <c r="V668" i="7"/>
  <c r="V643" i="7"/>
  <c r="V626" i="7"/>
  <c r="V427" i="7"/>
  <c r="V419" i="7"/>
  <c r="V411" i="7"/>
  <c r="N401" i="3"/>
  <c r="N403" i="3"/>
  <c r="N396" i="3"/>
  <c r="V618" i="7"/>
  <c r="V594" i="7"/>
  <c r="V570" i="7"/>
  <c r="V546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434" i="7"/>
  <c r="V634" i="7"/>
  <c r="V602" i="7"/>
  <c r="V578" i="7"/>
  <c r="V538" i="7"/>
  <c r="V672" i="7"/>
  <c r="V647" i="7"/>
  <c r="V610" i="7"/>
  <c r="V586" i="7"/>
  <c r="V562" i="7"/>
  <c r="V554" i="7"/>
  <c r="Q1004" i="7"/>
  <c r="V637" i="7"/>
  <c r="V621" i="7"/>
  <c r="V613" i="7"/>
  <c r="V605" i="7"/>
  <c r="V597" i="7"/>
  <c r="V589" i="7"/>
  <c r="V581" i="7"/>
  <c r="V573" i="7"/>
  <c r="V565" i="7"/>
  <c r="V557" i="7"/>
  <c r="V549" i="7"/>
  <c r="V541" i="7"/>
  <c r="V533" i="7"/>
  <c r="V525" i="7"/>
  <c r="V517" i="7"/>
  <c r="V509" i="7"/>
  <c r="V501" i="7"/>
  <c r="V493" i="7"/>
  <c r="V485" i="7"/>
  <c r="V477" i="7"/>
  <c r="V469" i="7"/>
  <c r="V461" i="7"/>
  <c r="V453" i="7"/>
  <c r="V445" i="7"/>
  <c r="V437" i="7"/>
  <c r="V429" i="7"/>
  <c r="V421" i="7"/>
  <c r="V413" i="7"/>
  <c r="V659" i="7"/>
  <c r="V426" i="7"/>
  <c r="V418" i="7"/>
  <c r="V410" i="7"/>
  <c r="V679" i="7"/>
  <c r="V662" i="7"/>
  <c r="V654" i="7"/>
  <c r="N402" i="3"/>
  <c r="N394" i="3"/>
  <c r="N400" i="3"/>
  <c r="N393" i="3"/>
  <c r="N397" i="3"/>
  <c r="N395" i="3"/>
  <c r="N398" i="3"/>
  <c r="N399" i="3"/>
  <c r="N387" i="3"/>
  <c r="N354" i="3"/>
  <c r="V617" i="7"/>
  <c r="V601" i="7"/>
  <c r="V585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09" i="7"/>
  <c r="V593" i="7"/>
  <c r="V671" i="7"/>
  <c r="V646" i="7"/>
  <c r="V407" i="7"/>
  <c r="V422" i="7"/>
  <c r="V414" i="7"/>
  <c r="V628" i="7"/>
  <c r="V658" i="7"/>
  <c r="V827" i="7"/>
  <c r="V798" i="7"/>
  <c r="V766" i="7"/>
  <c r="V731" i="7"/>
  <c r="V710" i="7"/>
  <c r="V657" i="7"/>
  <c r="V633" i="7"/>
  <c r="V859" i="7"/>
  <c r="V595" i="7"/>
  <c r="V563" i="7"/>
  <c r="V523" i="7"/>
  <c r="V491" i="7"/>
  <c r="V459" i="7"/>
  <c r="V650" i="7"/>
  <c r="V619" i="7"/>
  <c r="V587" i="7"/>
  <c r="V547" i="7"/>
  <c r="V515" i="7"/>
  <c r="V483" i="7"/>
  <c r="V443" i="7"/>
  <c r="V603" i="7"/>
  <c r="V571" i="7"/>
  <c r="V539" i="7"/>
  <c r="V507" i="7"/>
  <c r="V475" i="7"/>
  <c r="V451" i="7"/>
  <c r="V435" i="7"/>
  <c r="V616" i="7"/>
  <c r="V608" i="7"/>
  <c r="V600" i="7"/>
  <c r="V592" i="7"/>
  <c r="V584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811" i="7"/>
  <c r="V755" i="7"/>
  <c r="V642" i="7"/>
  <c r="O880" i="7"/>
  <c r="V611" i="7"/>
  <c r="V579" i="7"/>
  <c r="V555" i="7"/>
  <c r="V531" i="7"/>
  <c r="V499" i="7"/>
  <c r="V467" i="7"/>
  <c r="V423" i="7"/>
  <c r="V415" i="7"/>
  <c r="V851" i="7"/>
  <c r="V742" i="7"/>
  <c r="V718" i="7"/>
  <c r="V699" i="7"/>
  <c r="V686" i="7"/>
  <c r="V667" i="7"/>
  <c r="V670" i="7"/>
  <c r="V645" i="7"/>
  <c r="V779" i="7"/>
  <c r="V673" i="7"/>
  <c r="V656" i="7"/>
  <c r="V648" i="7"/>
  <c r="V424" i="7"/>
  <c r="V416" i="7"/>
  <c r="V408" i="7"/>
  <c r="V629" i="7"/>
  <c r="V660" i="7"/>
  <c r="V644" i="7"/>
  <c r="V635" i="7"/>
  <c r="V627" i="7"/>
  <c r="V694" i="7"/>
  <c r="V852" i="7"/>
  <c r="V719" i="7"/>
  <c r="J674" i="7"/>
  <c r="V674" i="7" s="1"/>
  <c r="V754" i="7"/>
  <c r="V641" i="7"/>
  <c r="J687" i="7"/>
  <c r="V687" i="7" s="1"/>
  <c r="V734" i="7"/>
  <c r="V682" i="7"/>
  <c r="V666" i="7"/>
  <c r="V669" i="7"/>
  <c r="J698" i="7"/>
  <c r="V698" i="7" s="1"/>
  <c r="J625" i="7"/>
  <c r="V625" i="7" s="1"/>
  <c r="V862" i="7"/>
  <c r="V695" i="7"/>
  <c r="J746" i="7"/>
  <c r="V746" i="7" s="1"/>
  <c r="V860" i="7"/>
  <c r="V428" i="7"/>
  <c r="V420" i="7"/>
  <c r="V412" i="7"/>
  <c r="V828" i="7"/>
  <c r="V799" i="7"/>
  <c r="V751" i="7"/>
  <c r="V711" i="7"/>
  <c r="V638" i="7"/>
  <c r="J767" i="7"/>
  <c r="V767" i="7" s="1"/>
  <c r="J743" i="7"/>
  <c r="V743" i="7" s="1"/>
  <c r="J649" i="7"/>
  <c r="V649" i="7" s="1"/>
  <c r="J777" i="7"/>
  <c r="V777" i="7" s="1"/>
  <c r="J753" i="7"/>
  <c r="V753" i="7" s="1"/>
  <c r="J745" i="7"/>
  <c r="V745" i="7" s="1"/>
  <c r="J721" i="7"/>
  <c r="V721" i="7" s="1"/>
  <c r="J681" i="7"/>
  <c r="V681" i="7" s="1"/>
  <c r="J665" i="7"/>
  <c r="V665" i="7" s="1"/>
  <c r="J640" i="7"/>
  <c r="V640" i="7" s="1"/>
  <c r="J632" i="7"/>
  <c r="V632" i="7" s="1"/>
  <c r="J624" i="7"/>
  <c r="V624" i="7" s="1"/>
  <c r="V861" i="7"/>
  <c r="V853" i="7"/>
  <c r="V829" i="7"/>
  <c r="V765" i="7"/>
  <c r="V733" i="7"/>
  <c r="V717" i="7"/>
  <c r="V709" i="7"/>
  <c r="V701" i="7"/>
  <c r="V693" i="7"/>
  <c r="V677" i="7"/>
  <c r="V652" i="7"/>
  <c r="J776" i="7"/>
  <c r="V776" i="7" s="1"/>
  <c r="J768" i="7"/>
  <c r="V768" i="7" s="1"/>
  <c r="J752" i="7"/>
  <c r="V752" i="7" s="1"/>
  <c r="J744" i="7"/>
  <c r="V744" i="7" s="1"/>
  <c r="J720" i="7"/>
  <c r="V720" i="7" s="1"/>
  <c r="J712" i="7"/>
  <c r="V712" i="7" s="1"/>
  <c r="J688" i="7"/>
  <c r="V688" i="7" s="1"/>
  <c r="J680" i="7"/>
  <c r="V680" i="7" s="1"/>
  <c r="J664" i="7"/>
  <c r="V664" i="7" s="1"/>
  <c r="J639" i="7"/>
  <c r="V639" i="7" s="1"/>
  <c r="J631" i="7"/>
  <c r="V631" i="7" s="1"/>
  <c r="J623" i="7"/>
  <c r="V623" i="7" s="1"/>
  <c r="V812" i="7"/>
  <c r="V764" i="7"/>
  <c r="V732" i="7"/>
  <c r="V700" i="7"/>
  <c r="V692" i="7"/>
  <c r="V676" i="7"/>
  <c r="V651" i="7"/>
  <c r="J775" i="7"/>
  <c r="V775" i="7" s="1"/>
  <c r="J630" i="7"/>
  <c r="V630" i="7" s="1"/>
  <c r="J622" i="7"/>
  <c r="V622" i="7" s="1"/>
  <c r="V675" i="7"/>
  <c r="V850" i="7"/>
  <c r="V826" i="7"/>
  <c r="V810" i="7"/>
  <c r="V778" i="7"/>
  <c r="V849" i="7"/>
  <c r="V809" i="7"/>
  <c r="V801" i="7"/>
  <c r="V800" i="7"/>
  <c r="I44" i="6"/>
  <c r="D44" i="6"/>
  <c r="B44" i="6"/>
  <c r="I43" i="6"/>
  <c r="D43" i="6"/>
  <c r="B43" i="6"/>
  <c r="C404" i="7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6" i="3"/>
  <c r="G376" i="3"/>
  <c r="D376" i="3"/>
  <c r="B376" i="3"/>
  <c r="H375" i="3"/>
  <c r="G375" i="3"/>
  <c r="D375" i="3"/>
  <c r="B375" i="3"/>
  <c r="H377" i="3"/>
  <c r="G377" i="3"/>
  <c r="D377" i="3"/>
  <c r="B377" i="3"/>
  <c r="H365" i="3"/>
  <c r="G365" i="3"/>
  <c r="D365" i="3"/>
  <c r="B365" i="3"/>
  <c r="H367" i="3"/>
  <c r="G367" i="3"/>
  <c r="D367" i="3"/>
  <c r="B367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0" i="3"/>
  <c r="G370" i="3"/>
  <c r="D370" i="3"/>
  <c r="B370" i="3"/>
  <c r="H369" i="3"/>
  <c r="G369" i="3"/>
  <c r="D369" i="3"/>
  <c r="B369" i="3"/>
  <c r="H366" i="3"/>
  <c r="G366" i="3"/>
  <c r="D366" i="3"/>
  <c r="B366" i="3"/>
  <c r="H368" i="3"/>
  <c r="G368" i="3"/>
  <c r="D368" i="3"/>
  <c r="B368" i="3"/>
  <c r="H364" i="3"/>
  <c r="G364" i="3"/>
  <c r="D364" i="3"/>
  <c r="B364" i="3"/>
  <c r="H355" i="3"/>
  <c r="G355" i="3"/>
  <c r="D355" i="3"/>
  <c r="B355" i="3"/>
  <c r="I37" i="6"/>
  <c r="D37" i="6"/>
  <c r="F37" i="6" s="1"/>
  <c r="B37" i="6"/>
  <c r="H346" i="3"/>
  <c r="G346" i="3"/>
  <c r="D346" i="3"/>
  <c r="B346" i="3"/>
  <c r="H350" i="3"/>
  <c r="G350" i="3"/>
  <c r="B350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2" i="3"/>
  <c r="G352" i="3"/>
  <c r="D352" i="3"/>
  <c r="B352" i="3"/>
  <c r="I36" i="6"/>
  <c r="H28" i="2" s="1"/>
  <c r="I40" i="6"/>
  <c r="I45" i="6"/>
  <c r="H32" i="2" s="1"/>
  <c r="B45" i="6"/>
  <c r="B40" i="6"/>
  <c r="B36" i="6"/>
  <c r="D36" i="6"/>
  <c r="F36" i="6" s="1"/>
  <c r="D40" i="6"/>
  <c r="D45" i="6"/>
  <c r="F45" i="6" s="1"/>
  <c r="H359" i="3"/>
  <c r="G359" i="3"/>
  <c r="D359" i="3"/>
  <c r="B359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3" i="3"/>
  <c r="G353" i="3"/>
  <c r="D353" i="3"/>
  <c r="B353" i="3"/>
  <c r="H351" i="3"/>
  <c r="G351" i="3"/>
  <c r="D351" i="3"/>
  <c r="B351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H31" i="2" l="1"/>
  <c r="V405" i="7"/>
  <c r="V406" i="7"/>
  <c r="N372" i="3"/>
  <c r="N374" i="3"/>
  <c r="N375" i="3"/>
  <c r="N371" i="3"/>
  <c r="N373" i="3"/>
  <c r="N377" i="3"/>
  <c r="N376" i="3"/>
  <c r="N365" i="3"/>
  <c r="N367" i="3"/>
  <c r="N379" i="3"/>
  <c r="N370" i="3"/>
  <c r="H30" i="2"/>
  <c r="N380" i="3"/>
  <c r="N368" i="3"/>
  <c r="N381" i="3"/>
  <c r="N383" i="3"/>
  <c r="N364" i="3"/>
  <c r="N366" i="3"/>
  <c r="N378" i="3"/>
  <c r="N382" i="3"/>
  <c r="N369" i="3"/>
  <c r="N355" i="3"/>
  <c r="N338" i="3"/>
  <c r="N340" i="3"/>
  <c r="N344" i="3"/>
  <c r="N348" i="3"/>
  <c r="N350" i="3"/>
  <c r="N352" i="3"/>
  <c r="N349" i="3"/>
  <c r="N346" i="3"/>
  <c r="N347" i="3"/>
  <c r="N342" i="3"/>
  <c r="N339" i="3"/>
  <c r="N341" i="3"/>
  <c r="N343" i="3"/>
  <c r="N390" i="3"/>
  <c r="N392" i="3"/>
  <c r="N359" i="3"/>
  <c r="N336" i="3"/>
  <c r="N386" i="3"/>
  <c r="N391" i="3"/>
  <c r="N331" i="3"/>
  <c r="N351" i="3"/>
  <c r="N356" i="3"/>
  <c r="N361" i="3"/>
  <c r="N363" i="3"/>
  <c r="N385" i="3"/>
  <c r="N334" i="3"/>
  <c r="N324" i="3"/>
  <c r="N353" i="3"/>
  <c r="N357" i="3"/>
  <c r="N360" i="3"/>
  <c r="N362" i="3"/>
  <c r="N384" i="3"/>
  <c r="N389" i="3"/>
  <c r="N388" i="3"/>
  <c r="N358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18" i="2" s="1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5" i="7"/>
  <c r="V685" i="7" s="1"/>
  <c r="G684" i="7"/>
  <c r="V684" i="7" s="1"/>
  <c r="G683" i="7"/>
  <c r="V683" i="7" s="1"/>
  <c r="G689" i="7"/>
  <c r="V689" i="7" s="1"/>
  <c r="G691" i="7"/>
  <c r="V691" i="7" s="1"/>
  <c r="G690" i="7"/>
  <c r="V690" i="7" s="1"/>
  <c r="G696" i="7"/>
  <c r="V696" i="7" s="1"/>
  <c r="G697" i="7"/>
  <c r="V697" i="7" s="1"/>
  <c r="G706" i="7"/>
  <c r="V706" i="7" s="1"/>
  <c r="G702" i="7"/>
  <c r="V702" i="7" s="1"/>
  <c r="G703" i="7"/>
  <c r="V703" i="7" s="1"/>
  <c r="G708" i="7"/>
  <c r="V708" i="7" s="1"/>
  <c r="G704" i="7"/>
  <c r="V704" i="7" s="1"/>
  <c r="G705" i="7"/>
  <c r="V705" i="7" s="1"/>
  <c r="G707" i="7"/>
  <c r="V707" i="7" s="1"/>
  <c r="G714" i="7"/>
  <c r="V714" i="7" s="1"/>
  <c r="G716" i="7"/>
  <c r="V716" i="7" s="1"/>
  <c r="G713" i="7"/>
  <c r="V713" i="7" s="1"/>
  <c r="G715" i="7"/>
  <c r="V715" i="7" s="1"/>
  <c r="G728" i="7"/>
  <c r="V728" i="7" s="1"/>
  <c r="G727" i="7"/>
  <c r="V727" i="7" s="1"/>
  <c r="G722" i="7"/>
  <c r="V722" i="7" s="1"/>
  <c r="G730" i="7"/>
  <c r="V730" i="7" s="1"/>
  <c r="G726" i="7"/>
  <c r="V726" i="7" s="1"/>
  <c r="G725" i="7"/>
  <c r="V725" i="7" s="1"/>
  <c r="G724" i="7"/>
  <c r="V724" i="7" s="1"/>
  <c r="G723" i="7"/>
  <c r="V723" i="7" s="1"/>
  <c r="G729" i="7"/>
  <c r="V729" i="7" s="1"/>
  <c r="G741" i="7"/>
  <c r="V741" i="7" s="1"/>
  <c r="G737" i="7"/>
  <c r="V737" i="7" s="1"/>
  <c r="G739" i="7"/>
  <c r="V739" i="7" s="1"/>
  <c r="G736" i="7"/>
  <c r="V736" i="7" s="1"/>
  <c r="G735" i="7"/>
  <c r="V735" i="7" s="1"/>
  <c r="G740" i="7"/>
  <c r="V740" i="7" s="1"/>
  <c r="G738" i="7"/>
  <c r="V738" i="7" s="1"/>
  <c r="G750" i="7"/>
  <c r="V750" i="7" s="1"/>
  <c r="G749" i="7"/>
  <c r="V749" i="7" s="1"/>
  <c r="G748" i="7"/>
  <c r="V748" i="7" s="1"/>
  <c r="G747" i="7"/>
  <c r="V747" i="7" s="1"/>
  <c r="G761" i="7"/>
  <c r="V761" i="7" s="1"/>
  <c r="G759" i="7"/>
  <c r="V759" i="7" s="1"/>
  <c r="G762" i="7"/>
  <c r="V762" i="7" s="1"/>
  <c r="G758" i="7"/>
  <c r="V758" i="7" s="1"/>
  <c r="G760" i="7"/>
  <c r="V760" i="7" s="1"/>
  <c r="G756" i="7"/>
  <c r="V756" i="7" s="1"/>
  <c r="G757" i="7"/>
  <c r="V757" i="7" s="1"/>
  <c r="G763" i="7"/>
  <c r="V763" i="7" s="1"/>
  <c r="G769" i="7"/>
  <c r="V769" i="7" s="1"/>
  <c r="G773" i="7"/>
  <c r="V773" i="7" s="1"/>
  <c r="G770" i="7"/>
  <c r="V770" i="7" s="1"/>
  <c r="G772" i="7"/>
  <c r="V772" i="7" s="1"/>
  <c r="G774" i="7"/>
  <c r="V774" i="7" s="1"/>
  <c r="G771" i="7"/>
  <c r="V771" i="7" s="1"/>
  <c r="G789" i="7"/>
  <c r="V789" i="7" s="1"/>
  <c r="G792" i="7"/>
  <c r="V792" i="7" s="1"/>
  <c r="G782" i="7"/>
  <c r="V782" i="7" s="1"/>
  <c r="G788" i="7"/>
  <c r="V788" i="7" s="1"/>
  <c r="G793" i="7"/>
  <c r="V793" i="7" s="1"/>
  <c r="G784" i="7"/>
  <c r="V784" i="7" s="1"/>
  <c r="G786" i="7"/>
  <c r="V786" i="7" s="1"/>
  <c r="G795" i="7"/>
  <c r="V795" i="7" s="1"/>
  <c r="G780" i="7"/>
  <c r="V780" i="7" s="1"/>
  <c r="G785" i="7"/>
  <c r="V785" i="7" s="1"/>
  <c r="G796" i="7"/>
  <c r="V796" i="7" s="1"/>
  <c r="G797" i="7"/>
  <c r="V797" i="7" s="1"/>
  <c r="G787" i="7"/>
  <c r="V787" i="7" s="1"/>
  <c r="G790" i="7"/>
  <c r="V790" i="7" s="1"/>
  <c r="G781" i="7"/>
  <c r="V781" i="7" s="1"/>
  <c r="G791" i="7"/>
  <c r="V791" i="7" s="1"/>
  <c r="G794" i="7"/>
  <c r="V794" i="7" s="1"/>
  <c r="G783" i="7"/>
  <c r="V783" i="7" s="1"/>
  <c r="G805" i="7"/>
  <c r="V805" i="7" s="1"/>
  <c r="G808" i="7"/>
  <c r="V808" i="7" s="1"/>
  <c r="G807" i="7"/>
  <c r="V807" i="7" s="1"/>
  <c r="G803" i="7"/>
  <c r="V803" i="7" s="1"/>
  <c r="G804" i="7"/>
  <c r="V804" i="7" s="1"/>
  <c r="G802" i="7"/>
  <c r="V802" i="7" s="1"/>
  <c r="G806" i="7"/>
  <c r="V806" i="7" s="1"/>
  <c r="G825" i="7"/>
  <c r="V825" i="7" s="1"/>
  <c r="G816" i="7"/>
  <c r="V816" i="7" s="1"/>
  <c r="G818" i="7"/>
  <c r="V818" i="7" s="1"/>
  <c r="G815" i="7"/>
  <c r="V815" i="7" s="1"/>
  <c r="G813" i="7"/>
  <c r="V813" i="7" s="1"/>
  <c r="G820" i="7"/>
  <c r="V820" i="7" s="1"/>
  <c r="G821" i="7"/>
  <c r="V821" i="7" s="1"/>
  <c r="G819" i="7"/>
  <c r="V819" i="7" s="1"/>
  <c r="G823" i="7"/>
  <c r="V823" i="7" s="1"/>
  <c r="G822" i="7"/>
  <c r="V822" i="7" s="1"/>
  <c r="G817" i="7"/>
  <c r="V817" i="7" s="1"/>
  <c r="G814" i="7"/>
  <c r="V814" i="7" s="1"/>
  <c r="G824" i="7"/>
  <c r="V824" i="7" s="1"/>
  <c r="G843" i="7"/>
  <c r="V843" i="7" s="1"/>
  <c r="G841" i="7"/>
  <c r="V841" i="7" s="1"/>
  <c r="G842" i="7"/>
  <c r="V842" i="7" s="1"/>
  <c r="G845" i="7"/>
  <c r="V845" i="7" s="1"/>
  <c r="G834" i="7"/>
  <c r="V834" i="7" s="1"/>
  <c r="G837" i="7"/>
  <c r="V837" i="7" s="1"/>
  <c r="G840" i="7"/>
  <c r="V840" i="7" s="1"/>
  <c r="G846" i="7"/>
  <c r="V846" i="7" s="1"/>
  <c r="G835" i="7"/>
  <c r="V835" i="7" s="1"/>
  <c r="G833" i="7"/>
  <c r="V833" i="7" s="1"/>
  <c r="G836" i="7"/>
  <c r="V836" i="7" s="1"/>
  <c r="G847" i="7"/>
  <c r="V847" i="7" s="1"/>
  <c r="G838" i="7"/>
  <c r="V838" i="7" s="1"/>
  <c r="G831" i="7"/>
  <c r="V831" i="7" s="1"/>
  <c r="G832" i="7"/>
  <c r="V832" i="7" s="1"/>
  <c r="G848" i="7"/>
  <c r="V848" i="7" s="1"/>
  <c r="G830" i="7"/>
  <c r="V830" i="7" s="1"/>
  <c r="G839" i="7"/>
  <c r="V839" i="7" s="1"/>
  <c r="G844" i="7"/>
  <c r="V844" i="7" s="1"/>
  <c r="G855" i="7"/>
  <c r="V855" i="7" s="1"/>
  <c r="G854" i="7"/>
  <c r="V854" i="7" s="1"/>
  <c r="G857" i="7"/>
  <c r="V857" i="7" s="1"/>
  <c r="G858" i="7"/>
  <c r="V858" i="7" s="1"/>
  <c r="G856" i="7"/>
  <c r="V856" i="7" s="1"/>
  <c r="G866" i="7"/>
  <c r="V866" i="7" s="1"/>
  <c r="G864" i="7"/>
  <c r="V864" i="7" s="1"/>
  <c r="G867" i="7"/>
  <c r="V867" i="7" s="1"/>
  <c r="G863" i="7"/>
  <c r="V863" i="7" s="1"/>
  <c r="G865" i="7"/>
  <c r="V865" i="7" s="1"/>
  <c r="G868" i="7"/>
  <c r="V868" i="7" s="1"/>
  <c r="G663" i="7"/>
  <c r="J663" i="7"/>
  <c r="D663" i="7"/>
  <c r="V663" i="7"/>
</calcChain>
</file>

<file path=xl/sharedStrings.xml><?xml version="1.0" encoding="utf-8"?>
<sst xmlns="http://schemas.openxmlformats.org/spreadsheetml/2006/main" count="11252" uniqueCount="2265">
  <si>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</si>
  <si>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</si>
  <si>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</si>
  <si>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</si>
  <si>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</si>
  <si>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</si>
  <si>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</si>
  <si>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</si>
  <si>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</si>
  <si>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</si>
  <si>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</si>
  <si>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</si>
  <si>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</si>
  <si>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</si>
  <si>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</si>
  <si>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</si>
  <si>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</si>
  <si>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</si>
  <si>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</si>
  <si>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</si>
  <si>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</si>
  <si>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</si>
  <si>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</si>
  <si>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</si>
  <si>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</si>
  <si>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</si>
  <si>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</si>
  <si>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</si>
  <si>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</si>
  <si>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</si>
  <si>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</si>
  <si>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</si>
  <si>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</si>
  <si>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</si>
  <si>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</si>
  <si>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</si>
  <si>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</si>
  <si>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</si>
  <si>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</si>
  <si>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</si>
  <si>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</si>
  <si>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</si>
  <si>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</si>
  <si>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</si>
  <si>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</si>
  <si>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</si>
  <si>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</si>
  <si>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</si>
  <si>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</si>
  <si>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</si>
  <si>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</si>
  <si>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</si>
  <si>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</si>
  <si>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</si>
  <si>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</si>
  <si>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</si>
  <si>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</si>
  <si>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</si>
  <si>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</si>
  <si>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</si>
  <si>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</si>
  <si>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</si>
  <si>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</si>
  <si>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</si>
  <si>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</si>
  <si>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</si>
  <si>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</si>
  <si>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</si>
  <si>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</si>
  <si>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</si>
  <si>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</si>
  <si>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</si>
  <si>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</si>
  <si>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</si>
  <si>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</si>
  <si>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</si>
  <si>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</si>
  <si>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</si>
  <si>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</si>
  <si>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</si>
  <si>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</si>
  <si>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</si>
  <si>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</si>
  <si>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</si>
  <si>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</si>
  <si>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</si>
  <si>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</si>
  <si>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</si>
  <si>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</si>
  <si>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</si>
  <si>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</si>
  <si>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</si>
  <si>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</si>
  <si>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</si>
  <si>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</si>
  <si>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</si>
  <si>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</si>
  <si>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</si>
  <si>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</si>
  <si>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</si>
  <si>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</si>
  <si>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</si>
  <si>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</si>
  <si>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</si>
  <si>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</si>
  <si>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</si>
  <si>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</si>
  <si>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</si>
  <si>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</si>
  <si>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</si>
  <si>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</si>
  <si>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</si>
  <si>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</si>
  <si>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</si>
  <si>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</si>
  <si>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</si>
  <si>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</si>
  <si>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</si>
  <si>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</si>
  <si>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</si>
  <si>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</si>
  <si>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</si>
  <si>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</si>
  <si>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</si>
  <si>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</si>
  <si>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</si>
  <si>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</si>
  <si>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</si>
  <si>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</si>
  <si>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</si>
  <si>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</si>
  <si>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</si>
  <si>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</si>
  <si>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</si>
  <si>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</si>
  <si>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</si>
  <si>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</si>
  <si>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</si>
  <si>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</si>
  <si>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</si>
  <si>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</si>
  <si>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</si>
  <si>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</si>
  <si>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</si>
  <si>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</si>
  <si>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</si>
  <si>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</si>
  <si>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</si>
  <si>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</si>
  <si>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</si>
  <si>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</si>
  <si>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</si>
  <si>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</si>
  <si>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</si>
  <si>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</si>
  <si>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</si>
  <si>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</si>
  <si>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</si>
  <si>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</si>
  <si>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</si>
  <si>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</si>
  <si>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</si>
  <si>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</si>
  <si>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</si>
  <si>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</si>
  <si>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</si>
  <si>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</si>
  <si>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</si>
  <si>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</si>
  <si>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</si>
  <si>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</si>
  <si>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</si>
  <si>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</si>
  <si>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</si>
  <si>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</si>
  <si>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</si>
  <si>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</si>
  <si>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</si>
  <si>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</si>
  <si>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</si>
  <si>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</si>
  <si>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</si>
  <si>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</si>
  <si>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</si>
  <si>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</si>
  <si>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</si>
  <si>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</si>
  <si>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</si>
  <si>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</si>
  <si>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</si>
  <si>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</si>
  <si>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</si>
  <si>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</si>
  <si>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</si>
  <si>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</si>
  <si>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</si>
  <si>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</si>
  <si>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</si>
  <si>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</si>
  <si>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</si>
  <si>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</si>
  <si>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</si>
  <si>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</si>
  <si>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</si>
  <si>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</si>
  <si>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</si>
  <si>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</si>
  <si>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</si>
  <si>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</si>
  <si>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</si>
  <si>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</si>
  <si>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</si>
  <si>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</si>
  <si>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</si>
  <si>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</si>
  <si>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</si>
  <si>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</si>
  <si>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</si>
  <si>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</si>
  <si>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</si>
  <si>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</si>
  <si>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</si>
  <si>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</si>
  <si>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</si>
  <si>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</si>
  <si>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</si>
  <si>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</si>
  <si>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</si>
  <si>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</si>
  <si>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</si>
  <si>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</si>
  <si>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</si>
  <si>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</si>
  <si>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</si>
  <si>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</si>
  <si>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</si>
  <si>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</si>
  <si>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</si>
  <si>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</si>
  <si>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</si>
  <si>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</si>
  <si>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</si>
  <si>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</si>
  <si>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</si>
  <si>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</si>
  <si>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</si>
  <si>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</si>
  <si>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</si>
  <si>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</si>
  <si>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</si>
  <si>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</si>
  <si>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</si>
  <si>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</si>
  <si>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</si>
  <si>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</si>
  <si>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</si>
  <si>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</si>
  <si>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</si>
  <si>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</si>
  <si>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</si>
  <si>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</si>
  <si>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</si>
  <si>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</si>
  <si>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</si>
  <si>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</si>
  <si>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</si>
  <si>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</si>
  <si>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</si>
  <si>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</si>
  <si>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</si>
  <si>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</si>
  <si>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</si>
  <si>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</si>
  <si>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</si>
  <si>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</si>
  <si>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</si>
  <si>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</si>
  <si>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</si>
  <si>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</si>
  <si>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</si>
  <si>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</si>
  <si>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</si>
  <si>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</si>
  <si>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</si>
  <si>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</si>
  <si>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</si>
  <si>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</si>
  <si>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</si>
  <si>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</si>
  <si>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</si>
  <si>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</si>
  <si>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</si>
  <si>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</si>
  <si>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</si>
  <si>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</si>
  <si>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</si>
  <si>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</si>
  <si>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</si>
  <si>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</si>
  <si>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</si>
  <si>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</si>
  <si>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</si>
  <si>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</si>
  <si>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</si>
  <si>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</si>
  <si>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</si>
  <si>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</si>
  <si>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</si>
  <si>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</si>
  <si>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</si>
  <si>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</si>
  <si>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</si>
  <si>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</si>
  <si>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</si>
  <si>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</si>
  <si>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</si>
  <si>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</si>
  <si>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</si>
  <si>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</si>
  <si>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</si>
  <si>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</si>
  <si>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</si>
  <si>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</si>
  <si>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</si>
  <si>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</si>
  <si>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</si>
  <si>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</si>
  <si>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</si>
  <si>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</si>
  <si>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</si>
  <si>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</si>
  <si>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</si>
  <si>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</si>
  <si>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</si>
  <si>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</si>
  <si>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</si>
  <si>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</si>
  <si>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</si>
  <si>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</si>
  <si>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</si>
  <si>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</si>
  <si>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</si>
  <si>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</si>
  <si>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</si>
  <si>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</si>
  <si>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</si>
  <si>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</si>
  <si>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</si>
  <si>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</si>
  <si>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</si>
  <si>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</si>
  <si>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</si>
  <si>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</si>
  <si>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</si>
  <si>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</si>
  <si>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</si>
  <si>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</si>
  <si>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</si>
  <si>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</si>
  <si>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</si>
  <si>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</si>
  <si>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</si>
  <si>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</si>
  <si>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</si>
  <si>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</si>
  <si>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</si>
  <si>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</si>
  <si>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</si>
  <si>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</si>
  <si>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</si>
  <si>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</si>
  <si>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</si>
  <si>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</si>
  <si>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</si>
  <si>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</si>
  <si>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</si>
  <si>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</si>
  <si>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</si>
  <si>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</si>
  <si>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</si>
  <si>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</si>
  <si>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</si>
  <si>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</si>
  <si>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</si>
  <si>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</si>
  <si>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</si>
  <si>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</si>
  <si>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</si>
  <si>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</si>
  <si>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</si>
  <si>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</si>
  <si>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</si>
  <si>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</si>
  <si>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</si>
  <si>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</si>
  <si>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</si>
  <si>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</si>
  <si>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</si>
  <si>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</si>
  <si>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</si>
  <si>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</si>
  <si>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</si>
  <si>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</si>
  <si>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</si>
  <si>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</si>
  <si>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</si>
  <si>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</si>
  <si>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</si>
  <si>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</si>
  <si>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</si>
  <si>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</si>
  <si>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</si>
  <si>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</si>
  <si>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</si>
  <si>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</si>
  <si>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</si>
  <si>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</si>
  <si>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</si>
  <si>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</si>
  <si>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</si>
  <si>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</si>
  <si>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</si>
  <si>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</si>
  <si>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</si>
  <si>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</si>
  <si>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</si>
  <si>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</si>
  <si>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</si>
  <si>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</si>
  <si>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</si>
  <si>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</si>
  <si>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</si>
  <si>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</si>
  <si>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</si>
  <si>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</si>
  <si>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</si>
  <si>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</si>
  <si>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</si>
  <si>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</si>
  <si>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</si>
  <si>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</si>
  <si>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</si>
  <si>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</si>
  <si>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</si>
  <si>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</si>
  <si>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</si>
  <si>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</si>
  <si>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</si>
  <si>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</si>
  <si>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</si>
  <si>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</si>
  <si>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</si>
  <si>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</si>
  <si>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</si>
  <si>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</si>
  <si>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</si>
  <si>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</si>
  <si>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</si>
  <si>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</si>
  <si>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</si>
  <si>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</si>
  <si>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</si>
  <si>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</si>
  <si>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</si>
  <si>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</si>
  <si>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</si>
  <si>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</si>
  <si>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</si>
  <si>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</si>
  <si>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</si>
  <si>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</si>
  <si>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</si>
  <si>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</si>
  <si>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</si>
  <si>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</si>
  <si>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</si>
  <si>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</si>
  <si>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</si>
  <si>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</si>
  <si>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</si>
  <si>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</si>
  <si>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</si>
  <si>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</si>
  <si>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</si>
  <si>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</si>
  <si>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</si>
  <si>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</si>
  <si>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</si>
  <si>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</si>
  <si>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</si>
  <si>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</si>
  <si>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</si>
  <si>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</si>
  <si>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</si>
  <si>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</si>
  <si>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</si>
  <si>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</si>
  <si>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</si>
  <si>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</si>
  <si>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</si>
  <si>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</si>
  <si>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</si>
  <si>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</si>
  <si>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</si>
  <si>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</si>
  <si>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</si>
  <si>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</si>
  <si>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</si>
  <si>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</si>
  <si>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</si>
  <si>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</si>
  <si>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</si>
  <si>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</si>
  <si>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</si>
  <si>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</si>
  <si>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</si>
  <si>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</si>
  <si>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</si>
  <si>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</si>
  <si>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</si>
  <si>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</si>
  <si>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</si>
  <si>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</si>
  <si>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</si>
  <si>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</si>
  <si>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</si>
  <si>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</si>
  <si>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</si>
  <si>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</si>
  <si>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</si>
  <si>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</si>
  <si>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</si>
  <si>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</si>
  <si>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</si>
  <si>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</si>
  <si>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</si>
  <si>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</si>
  <si>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</si>
  <si>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</si>
  <si>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</si>
  <si>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</si>
  <si>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</si>
  <si>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</si>
  <si>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</si>
  <si>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</si>
  <si>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</si>
  <si>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</si>
  <si>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</si>
  <si>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</si>
  <si>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</si>
  <si>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</si>
  <si>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</si>
  <si>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</si>
  <si>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</si>
  <si>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</si>
  <si>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</si>
  <si>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</si>
  <si>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</si>
  <si>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</si>
  <si>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</si>
  <si>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</si>
  <si>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</si>
  <si>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</si>
  <si>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</si>
  <si>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</si>
  <si>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</si>
  <si>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</si>
  <si>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</si>
  <si>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</si>
  <si>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</si>
  <si>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</si>
  <si>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</si>
  <si>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</si>
  <si>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</si>
  <si>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</si>
  <si>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</si>
  <si>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</si>
  <si>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</si>
  <si>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</si>
  <si>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</si>
  <si>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</si>
  <si>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</si>
  <si>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</si>
  <si>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</si>
  <si>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</si>
  <si>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</si>
  <si>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</si>
  <si>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</si>
  <si>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</si>
  <si>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</si>
  <si>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</si>
  <si>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</si>
  <si>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</si>
  <si>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</si>
  <si>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</si>
  <si>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</si>
  <si>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</si>
  <si>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</si>
  <si>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</si>
  <si>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</si>
  <si>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</si>
  <si>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</si>
  <si>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</si>
  <si>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</si>
  <si>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</si>
  <si>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</si>
  <si>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</si>
  <si>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</si>
  <si>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</si>
  <si>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</si>
  <si>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</si>
  <si>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</si>
  <si>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</si>
  <si>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</si>
  <si>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</si>
  <si>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</si>
  <si>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</si>
  <si>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</si>
  <si>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</si>
  <si>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</si>
  <si>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</si>
  <si>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</si>
  <si>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</si>
  <si>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</si>
  <si>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</si>
  <si>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</si>
  <si>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</si>
  <si>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</si>
  <si>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</si>
  <si>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</si>
  <si>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</si>
  <si>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</si>
  <si>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</si>
  <si>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</si>
  <si>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</si>
  <si>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</si>
  <si>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</si>
  <si>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</si>
  <si>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</si>
  <si>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</si>
  <si>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</si>
  <si>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</si>
  <si>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</si>
  <si>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</si>
  <si>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</si>
  <si>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</si>
  <si>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</si>
  <si>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</si>
  <si>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</si>
  <si>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</si>
  <si>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</si>
  <si>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</si>
  <si>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</si>
  <si>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</si>
  <si>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</si>
  <si>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</si>
  <si>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</si>
  <si>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</si>
  <si>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</si>
  <si>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</si>
  <si>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</si>
  <si>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</si>
  <si>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</si>
  <si>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</si>
  <si>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</si>
  <si>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</si>
  <si>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</si>
  <si>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</si>
  <si>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</si>
  <si>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</si>
  <si>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</si>
  <si>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</si>
  <si>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</si>
  <si>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</si>
  <si>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</si>
  <si>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</si>
  <si>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</si>
  <si>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</si>
  <si>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</si>
  <si>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</si>
  <si>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</si>
  <si>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</si>
  <si>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</si>
  <si>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</si>
  <si>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</si>
  <si>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</si>
  <si>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</si>
  <si>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</si>
  <si>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</si>
  <si>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</si>
  <si>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</si>
  <si>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</si>
  <si>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</si>
  <si>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</si>
  <si>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</si>
  <si>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</si>
  <si>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</si>
  <si>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</si>
  <si>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</si>
  <si>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</si>
  <si>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</si>
  <si>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</si>
  <si>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</si>
  <si>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</si>
  <si>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</si>
  <si>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</si>
  <si>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</si>
  <si>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</si>
  <si>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</si>
  <si>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</si>
  <si>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</si>
  <si>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</si>
  <si>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</si>
  <si>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</si>
  <si>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</si>
  <si>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</si>
  <si>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</si>
  <si>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</si>
  <si>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</si>
  <si>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</si>
  <si>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</si>
  <si>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</si>
  <si>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</si>
  <si>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</si>
  <si>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</si>
  <si>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</si>
  <si>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</si>
  <si>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</si>
  <si>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</si>
  <si>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</si>
  <si>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</si>
  <si>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</si>
  <si>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</si>
  <si>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</si>
  <si>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</si>
  <si>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</si>
  <si>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</si>
  <si>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</si>
  <si>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</si>
  <si>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</si>
  <si>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</si>
  <si>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</si>
  <si>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</si>
  <si>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</si>
  <si>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</si>
  <si>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</si>
  <si>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</si>
  <si>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</si>
  <si>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</si>
  <si>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</si>
  <si>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</si>
  <si>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</si>
  <si>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</si>
  <si>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</si>
  <si>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</si>
  <si>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</si>
  <si>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</si>
  <si>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</si>
  <si>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</si>
  <si>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</si>
  <si>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</si>
  <si>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</si>
  <si>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</si>
  <si>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</si>
  <si>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</si>
  <si>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</si>
  <si>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</si>
  <si>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</si>
  <si>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</si>
  <si>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</si>
  <si>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</si>
  <si>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</si>
  <si>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</si>
  <si>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</si>
  <si>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</si>
  <si>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</si>
  <si>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</si>
  <si>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</si>
  <si>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</si>
  <si>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</si>
  <si>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</si>
  <si>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</si>
  <si>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</si>
  <si>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</si>
  <si>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</si>
  <si>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</si>
  <si>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</si>
  <si>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</si>
  <si>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</si>
  <si>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</si>
  <si>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</si>
  <si>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</si>
  <si>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</si>
  <si>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</si>
  <si>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</si>
  <si>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</si>
  <si>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</si>
  <si>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</si>
  <si>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</si>
  <si>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</si>
  <si>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</si>
  <si>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</si>
  <si>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</si>
  <si>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</si>
  <si>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</si>
  <si>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</si>
  <si>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</si>
  <si>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</si>
  <si>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</si>
  <si>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</si>
  <si>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</si>
  <si>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</si>
  <si>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</si>
  <si>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</si>
  <si>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</si>
  <si>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</si>
  <si>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</si>
  <si>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</si>
  <si>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</si>
  <si>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</si>
  <si>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</si>
  <si>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</si>
  <si>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</si>
  <si>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</si>
  <si>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</si>
  <si>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</si>
  <si>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</si>
  <si>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</si>
  <si>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</si>
  <si>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</si>
  <si>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</si>
  <si>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</si>
  <si>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</si>
  <si>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</si>
  <si>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</si>
  <si>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</si>
  <si>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</si>
  <si>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</si>
  <si>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</si>
  <si>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</si>
  <si>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</si>
  <si>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</si>
  <si>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</si>
  <si>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</si>
  <si>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</si>
  <si>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</si>
  <si>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</si>
  <si>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</si>
  <si>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</si>
  <si>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</si>
  <si>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</si>
  <si>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</si>
  <si>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</si>
  <si>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</si>
  <si>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</si>
  <si>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</si>
  <si>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</si>
  <si>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</si>
  <si>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</si>
  <si>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</si>
  <si>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</si>
  <si>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</si>
  <si>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</si>
  <si>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</si>
  <si>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</si>
  <si>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</si>
  <si>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</si>
  <si>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</si>
  <si>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</si>
  <si>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</si>
  <si>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</si>
  <si>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</si>
  <si>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</si>
  <si>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</si>
  <si>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</si>
  <si>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</si>
  <si>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</si>
  <si>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</si>
  <si>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</si>
  <si>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</si>
  <si>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</si>
  <si>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</si>
  <si>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</si>
  <si>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</si>
  <si>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</si>
  <si>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</si>
  <si>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</si>
  <si>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</si>
  <si>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</si>
  <si>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</si>
  <si>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</si>
  <si>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</si>
  <si>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</si>
  <si>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</si>
  <si>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</si>
  <si>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</si>
  <si>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</si>
  <si>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</si>
  <si>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</si>
  <si>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</si>
  <si>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</si>
  <si>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</si>
  <si>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</si>
  <si>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</si>
  <si>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</si>
  <si>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</si>
  <si>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</si>
  <si>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</si>
  <si>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</si>
  <si>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</si>
  <si>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</si>
  <si>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</si>
  <si>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</si>
  <si>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</si>
  <si>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</si>
  <si>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</si>
  <si>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</si>
  <si>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</si>
  <si>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</si>
  <si>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</si>
  <si>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</si>
  <si>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</si>
  <si>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</si>
  <si>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</si>
  <si>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</si>
  <si>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</si>
  <si>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</si>
  <si>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</si>
  <si>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</si>
  <si>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</si>
  <si>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</si>
  <si>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</si>
  <si>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</si>
  <si>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</si>
  <si>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</si>
  <si>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</si>
  <si>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</si>
  <si>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</si>
  <si>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</si>
  <si>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</si>
  <si>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</si>
  <si>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</si>
  <si>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</si>
  <si>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</si>
  <si>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</si>
  <si>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</si>
  <si>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</si>
  <si>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</si>
  <si>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</si>
  <si>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</si>
  <si>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</si>
  <si>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</si>
  <si>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</si>
  <si>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</si>
  <si>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</si>
  <si>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</si>
  <si>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</si>
  <si>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</si>
  <si>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</si>
  <si>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</si>
  <si>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</si>
  <si>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</si>
  <si>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</si>
  <si>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</si>
  <si>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</si>
  <si>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</si>
  <si>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</si>
  <si>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</si>
  <si>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</si>
  <si>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</si>
  <si>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</si>
  <si>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</si>
  <si>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</si>
  <si>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</si>
  <si>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</si>
  <si>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</si>
  <si>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</si>
  <si>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</si>
  <si>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</si>
  <si>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</si>
  <si>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</si>
  <si>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</si>
  <si>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</si>
  <si>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</si>
  <si>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</si>
  <si>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</si>
  <si>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</si>
  <si>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</si>
  <si>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</si>
  <si>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</si>
  <si>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</si>
  <si>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</si>
  <si>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</si>
  <si>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</si>
  <si>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</si>
  <si>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</si>
  <si>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</si>
  <si>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</si>
  <si>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</si>
  <si>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</si>
  <si>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</si>
  <si>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</si>
  <si>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</si>
  <si>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</si>
  <si>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</si>
  <si>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</si>
  <si>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</si>
  <si>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</si>
  <si>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</si>
  <si>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</si>
  <si>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</si>
  <si>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</si>
  <si>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</si>
  <si>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</si>
  <si>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</si>
  <si>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</si>
  <si>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</si>
  <si>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</si>
  <si>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</si>
  <si>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</si>
  <si>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</si>
  <si>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</si>
  <si>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</si>
  <si>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</si>
  <si>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</si>
  <si>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</si>
  <si>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</si>
  <si>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</si>
  <si>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</si>
  <si>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</si>
  <si>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</si>
  <si>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</si>
  <si>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</si>
  <si>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</si>
  <si>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</si>
  <si>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</si>
  <si>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</si>
  <si>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</si>
  <si>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</si>
  <si>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</si>
  <si>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</si>
  <si>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</si>
  <si>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</si>
  <si>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</si>
  <si>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</si>
  <si>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</si>
  <si>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</si>
  <si>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</si>
  <si>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</si>
  <si>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</si>
  <si>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</si>
  <si>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</si>
  <si>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</si>
  <si>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</si>
  <si>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</si>
  <si>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</si>
  <si>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</si>
  <si>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</si>
  <si>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</si>
  <si>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</si>
  <si>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</si>
  <si>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</si>
  <si>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</si>
  <si>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</si>
  <si>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</si>
  <si>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</si>
  <si>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</si>
  <si>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</si>
  <si>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</si>
  <si>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</si>
  <si>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</si>
  <si>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</si>
  <si>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</si>
  <si>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</si>
  <si>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</si>
  <si>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</si>
  <si>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</si>
  <si>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</si>
  <si>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</si>
  <si>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</si>
  <si>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</si>
  <si>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</si>
  <si>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</si>
  <si>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</si>
  <si>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</si>
  <si>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</si>
  <si>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</si>
  <si>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</si>
  <si>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</si>
  <si>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</si>
  <si>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</si>
  <si>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</si>
  <si>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</si>
  <si>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</si>
  <si>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</si>
  <si>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</si>
  <si>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</si>
  <si>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</si>
  <si>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</si>
  <si>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</si>
  <si>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</si>
  <si>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</si>
  <si>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</si>
  <si>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</si>
  <si>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</si>
  <si>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</si>
  <si>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</si>
  <si>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</si>
  <si>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</si>
  <si>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</si>
  <si>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</si>
  <si>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</si>
  <si>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</si>
  <si>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</si>
  <si>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</si>
  <si>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</si>
  <si>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</si>
  <si>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</si>
  <si>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</si>
  <si>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</si>
  <si>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</si>
  <si>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</si>
  <si>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</si>
  <si>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</si>
  <si>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</si>
  <si>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</si>
  <si>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</si>
  <si>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</si>
  <si>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</si>
  <si>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</si>
  <si>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</si>
  <si>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</si>
  <si>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</si>
  <si>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</si>
  <si>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</si>
  <si>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</si>
  <si>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</si>
  <si>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</si>
  <si>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</si>
  <si>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</si>
  <si>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</si>
  <si>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</si>
  <si>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</si>
  <si>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</si>
  <si>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</si>
  <si>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</si>
  <si>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</si>
  <si>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</si>
  <si>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</si>
  <si>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</si>
  <si>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</si>
  <si>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</si>
  <si>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</si>
  <si>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</si>
  <si>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</si>
  <si>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</si>
  <si>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</si>
  <si>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</si>
  <si>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</si>
  <si>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</si>
  <si>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</si>
  <si>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</si>
  <si>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</si>
  <si>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</si>
  <si>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</si>
  <si>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</si>
  <si>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</si>
  <si>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</si>
  <si>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</si>
  <si>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</si>
  <si>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</si>
  <si>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</si>
  <si>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</si>
  <si>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</si>
  <si>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</si>
  <si>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</si>
  <si>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</si>
  <si>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</si>
  <si>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</si>
  <si>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</si>
  <si>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</si>
  <si>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</si>
  <si>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</si>
  <si>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</si>
  <si>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</si>
  <si>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</si>
  <si>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</si>
  <si>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</si>
  <si>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</si>
  <si>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</si>
  <si>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</si>
  <si>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</si>
  <si>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</si>
  <si>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</si>
  <si>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</si>
  <si>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</si>
  <si>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</si>
  <si>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</si>
  <si>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</si>
  <si>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</si>
  <si>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</si>
  <si>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</si>
  <si>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</si>
  <si>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</si>
  <si>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</si>
  <si>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</si>
  <si>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</si>
  <si>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</si>
  <si>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</si>
  <si>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</si>
  <si>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</si>
  <si>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</si>
  <si>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</si>
  <si>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</si>
  <si>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</si>
  <si>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</si>
  <si>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</si>
  <si>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</si>
  <si>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</si>
  <si>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</si>
  <si>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</si>
  <si>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</si>
  <si>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</si>
  <si>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</si>
  <si>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</si>
  <si>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</si>
  <si>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</si>
  <si>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</si>
  <si>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</si>
  <si>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</si>
  <si>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</si>
  <si>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</si>
  <si>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</si>
  <si>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</si>
  <si>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</si>
  <si>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</si>
  <si>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</si>
  <si>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</si>
  <si>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</si>
  <si>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</si>
  <si>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</si>
  <si>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</si>
  <si>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</si>
  <si>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</si>
  <si>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</si>
  <si>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</si>
  <si>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</si>
  <si>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</si>
  <si>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</si>
  <si>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</si>
  <si>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</si>
  <si>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</si>
  <si>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</si>
  <si>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</si>
  <si>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</si>
  <si>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</si>
  <si>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</si>
  <si>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</si>
  <si>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</si>
  <si>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</si>
  <si>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</si>
  <si>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</si>
  <si>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</si>
  <si>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</si>
  <si>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</si>
  <si>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</si>
  <si>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</si>
  <si>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</si>
  <si>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</si>
  <si>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</si>
  <si>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</si>
  <si>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</si>
  <si>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</si>
  <si>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</si>
  <si>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</si>
  <si>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</si>
  <si>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</si>
  <si>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</si>
  <si>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</si>
  <si>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</si>
  <si>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</si>
  <si>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</si>
  <si>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</si>
  <si>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</si>
  <si>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</si>
  <si>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</si>
  <si>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</si>
  <si>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</si>
  <si>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</si>
  <si>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</si>
  <si>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</si>
  <si>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</si>
  <si>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</si>
  <si>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</si>
  <si>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</si>
  <si>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</si>
  <si>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</si>
  <si>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</si>
  <si>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</si>
  <si>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</si>
  <si>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</si>
  <si>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</si>
  <si>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</si>
  <si>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</si>
  <si>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</si>
  <si>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</si>
  <si>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</si>
  <si>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</si>
  <si>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</si>
  <si>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</si>
  <si>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</si>
  <si>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</si>
  <si>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</si>
  <si>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</si>
  <si>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</si>
  <si>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</si>
  <si>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</si>
  <si>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</si>
  <si>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</si>
  <si>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</si>
  <si>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</si>
  <si>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</si>
  <si>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</si>
  <si>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</si>
  <si>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</si>
  <si>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</si>
  <si>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</si>
  <si>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</si>
  <si>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</si>
  <si>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</si>
  <si>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</si>
  <si>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</si>
  <si>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</si>
  <si>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</si>
  <si>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</si>
  <si>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</si>
  <si>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</si>
  <si>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</si>
  <si>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</si>
  <si>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</si>
  <si>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</si>
  <si>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</si>
  <si>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</si>
  <si>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</si>
  <si>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</si>
  <si>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</si>
  <si>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</si>
  <si>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</si>
  <si>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</si>
  <si>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</si>
  <si>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</si>
  <si>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</si>
  <si>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</si>
  <si>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</si>
  <si>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</si>
  <si>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</si>
  <si>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</si>
  <si>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</si>
  <si>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</si>
  <si>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</si>
  <si>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</si>
  <si>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</si>
  <si>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</si>
  <si>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</si>
  <si>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</si>
  <si>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</si>
  <si>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</si>
  <si>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</si>
  <si>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</si>
  <si>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</si>
  <si>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</si>
  <si>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</si>
  <si>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</si>
  <si>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</si>
  <si>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</si>
  <si>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</si>
  <si>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</si>
  <si>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</si>
  <si>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</si>
  <si>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</si>
  <si>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</si>
  <si>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</si>
  <si>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</si>
  <si>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</si>
  <si>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</si>
  <si>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</si>
  <si>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</si>
  <si>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</si>
  <si>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</si>
  <si>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</si>
  <si>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</si>
  <si>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</si>
  <si>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</si>
  <si>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</si>
  <si>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</si>
  <si>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</si>
  <si>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</si>
  <si>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</si>
  <si>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</si>
  <si>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</si>
  <si>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</si>
  <si>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</si>
  <si>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</si>
  <si>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</si>
  <si>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</si>
  <si>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</si>
  <si>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</si>
  <si>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</si>
  <si>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</si>
  <si>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</si>
  <si>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</si>
  <si>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</si>
  <si>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</si>
  <si>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</si>
  <si>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</si>
  <si>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</si>
  <si>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</si>
  <si>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</si>
  <si>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</si>
  <si>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</si>
  <si>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</si>
  <si>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</si>
  <si>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</si>
  <si>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</si>
  <si>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</si>
  <si>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</si>
  <si>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</si>
  <si>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</si>
  <si>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</si>
  <si>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</si>
  <si>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</si>
  <si>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</si>
  <si>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</si>
  <si>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</si>
  <si>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</si>
  <si>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</si>
  <si>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</si>
  <si>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</si>
  <si>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</si>
  <si>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</si>
  <si>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</si>
  <si>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</si>
  <si>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</si>
  <si>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</si>
  <si>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</si>
  <si>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</si>
  <si>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</si>
  <si>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</si>
  <si>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</si>
  <si>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</si>
  <si>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</si>
  <si>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</si>
  <si>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</si>
  <si>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</si>
  <si>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</si>
  <si>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</si>
  <si>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</si>
  <si>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</si>
  <si>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</si>
  <si>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</si>
  <si>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</si>
  <si>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</si>
  <si>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</si>
  <si>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</si>
  <si>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</si>
  <si>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</si>
  <si>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</si>
  <si>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</si>
  <si>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</si>
  <si>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</si>
  <si>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</si>
  <si>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</si>
  <si>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</si>
  <si>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</si>
  <si>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</si>
  <si>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</si>
  <si>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</si>
  <si>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</si>
  <si>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</si>
  <si>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</si>
  <si>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</si>
  <si>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</si>
  <si>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</si>
  <si>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</si>
  <si>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</si>
  <si>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</si>
  <si>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</si>
  <si>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</si>
  <si>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</si>
  <si>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</si>
  <si>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</si>
  <si>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</si>
  <si>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</si>
  <si>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</si>
  <si>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</si>
  <si>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</si>
  <si>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</si>
  <si>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</si>
  <si>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</si>
  <si>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</si>
  <si>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</si>
  <si>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</si>
  <si>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</si>
  <si>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</si>
  <si>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</si>
  <si>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</si>
  <si>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</si>
  <si>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</si>
  <si>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</si>
  <si>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</si>
  <si>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</si>
  <si>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</si>
  <si>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</si>
  <si>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</si>
  <si>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</si>
  <si>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</si>
  <si>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</si>
  <si>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</si>
  <si>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</si>
  <si>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</si>
  <si>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</si>
  <si>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</si>
  <si>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</si>
  <si>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</si>
  <si>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</si>
  <si>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</si>
  <si>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</si>
  <si>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</si>
  <si>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</si>
  <si>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</si>
  <si>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</si>
  <si>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</si>
  <si>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</si>
  <si>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</si>
  <si>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</si>
  <si>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</si>
  <si>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</si>
  <si>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</si>
  <si>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</si>
  <si>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</si>
  <si>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</si>
  <si>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</si>
  <si>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</si>
  <si>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</si>
  <si>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</si>
  <si>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</si>
  <si>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</si>
  <si>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</si>
  <si>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</si>
  <si>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</si>
  <si>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</si>
  <si>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</si>
  <si>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</si>
  <si>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</si>
  <si>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</si>
  <si>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</si>
  <si>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</si>
  <si>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</si>
  <si>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</si>
  <si>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</si>
  <si>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</si>
  <si>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</si>
  <si>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</si>
  <si>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</si>
  <si>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</si>
  <si>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</si>
  <si>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</si>
  <si>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</si>
  <si>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</si>
  <si>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</si>
  <si>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</si>
  <si>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</si>
  <si>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</si>
  <si>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</si>
  <si>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</si>
  <si>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</si>
  <si>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</si>
  <si>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</si>
  <si>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</si>
  <si>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</si>
  <si>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</si>
  <si>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</si>
  <si>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</si>
  <si>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</si>
  <si>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</si>
  <si>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</si>
  <si>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</si>
  <si>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</si>
  <si>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</si>
  <si>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</si>
  <si>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</si>
  <si>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</si>
  <si>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</si>
  <si>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</si>
  <si>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</si>
  <si>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</si>
  <si>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</si>
  <si>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</si>
  <si>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</si>
  <si>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</si>
  <si>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</si>
  <si>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</si>
  <si>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</si>
  <si>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</si>
  <si>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</si>
  <si>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</si>
  <si>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</si>
  <si>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</si>
  <si>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</si>
  <si>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</si>
  <si>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</si>
  <si>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</si>
  <si>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</si>
  <si>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</si>
  <si>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</si>
  <si>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</si>
  <si>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</si>
  <si>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</si>
  <si>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</si>
  <si>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</si>
  <si>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</si>
  <si>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</si>
  <si>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</si>
  <si>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</si>
  <si>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</si>
  <si>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</si>
  <si>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</si>
  <si>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</si>
  <si>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</si>
  <si>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</si>
  <si>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</si>
  <si>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</si>
  <si>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</si>
  <si>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</si>
  <si>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</si>
  <si>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</si>
  <si>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</si>
  <si>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</si>
  <si>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</si>
  <si>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</si>
  <si>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</si>
  <si>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</si>
  <si>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</si>
  <si>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</si>
  <si>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</si>
  <si>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</si>
  <si>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</si>
  <si>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</si>
  <si>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</si>
  <si>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</si>
  <si>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</si>
  <si>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</si>
  <si>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</si>
  <si>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</si>
  <si>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</si>
  <si>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</si>
  <si>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</si>
  <si>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</si>
  <si>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</si>
  <si>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</si>
  <si>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</si>
  <si>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</si>
  <si>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</si>
  <si>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</si>
  <si>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</si>
  <si>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</si>
  <si>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</si>
  <si>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</si>
  <si>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</si>
  <si>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</si>
  <si>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</si>
  <si>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</si>
  <si>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</si>
  <si>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</si>
  <si>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</si>
  <si>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</si>
  <si>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</si>
  <si>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</si>
  <si>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</si>
  <si>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</si>
  <si>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</si>
  <si>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</si>
  <si>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</si>
  <si>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</si>
  <si>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</si>
  <si>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</si>
  <si>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</si>
  <si>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</si>
  <si>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</si>
  <si>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</si>
  <si>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</si>
  <si>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</si>
  <si>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</si>
  <si>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</si>
  <si>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</si>
  <si>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</si>
  <si>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</si>
  <si>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</si>
  <si>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</si>
  <si>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</si>
  <si>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</si>
  <si>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</si>
  <si>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</si>
  <si>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</si>
  <si>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</si>
  <si>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</si>
  <si>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</si>
  <si>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</si>
  <si>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</si>
  <si>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</si>
  <si>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</si>
  <si>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</si>
  <si>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</si>
  <si>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</si>
  <si>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</si>
  <si>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</si>
  <si>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</si>
  <si>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</si>
  <si>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</si>
  <si>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</si>
  <si>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</si>
  <si>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</si>
  <si>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</si>
  <si>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</si>
  <si>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</si>
  <si>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</si>
  <si>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</si>
  <si>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</si>
  <si>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</si>
  <si>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</si>
  <si>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</si>
  <si>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</si>
  <si>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</si>
  <si>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</si>
  <si>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</si>
  <si>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</si>
  <si>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</si>
  <si>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</si>
  <si>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</si>
  <si>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</si>
  <si>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</si>
  <si>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</si>
  <si>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</si>
  <si>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</si>
  <si>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</si>
  <si>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</si>
  <si>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</si>
  <si>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</si>
  <si>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</si>
  <si>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</si>
  <si>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</si>
  <si>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</si>
  <si>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</si>
  <si>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</si>
  <si>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</si>
  <si>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</si>
  <si>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</si>
  <si>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</si>
  <si>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</si>
  <si>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</si>
  <si>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</si>
  <si>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</si>
  <si>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</si>
  <si>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</si>
  <si>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</si>
  <si>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</si>
  <si>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</si>
  <si>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</si>
  <si>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</si>
  <si>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</si>
  <si>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</si>
  <si>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</si>
  <si>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</si>
  <si>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</si>
  <si>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</si>
  <si>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</si>
  <si>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</si>
  <si>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</si>
  <si>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</si>
  <si>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</si>
  <si>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</si>
  <si>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</si>
  <si>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</si>
  <si>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</si>
  <si>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</si>
  <si>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</si>
  <si>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</si>
  <si>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</si>
  <si>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</si>
  <si>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</si>
  <si>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</si>
  <si>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</si>
  <si>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</si>
  <si>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</si>
  <si>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</si>
  <si>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</si>
  <si>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</si>
  <si>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</si>
  <si>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</si>
  <si>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</si>
  <si>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</si>
  <si>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</si>
  <si>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</si>
  <si>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</si>
  <si>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</si>
  <si>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</si>
  <si>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</si>
  <si>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</si>
  <si>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</si>
  <si>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</si>
  <si>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</si>
  <si>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</si>
  <si>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</si>
  <si>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</si>
  <si>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</si>
  <si>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</si>
  <si>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</si>
  <si>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</si>
  <si>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</si>
  <si>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</si>
  <si>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</si>
  <si>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</si>
  <si>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</si>
  <si>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</si>
  <si>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</si>
  <si>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</si>
  <si>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</si>
  <si>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</si>
  <si>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</si>
  <si>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</si>
  <si>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</si>
  <si>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</si>
  <si>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</si>
  <si>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</si>
  <si>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</si>
  <si>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</si>
  <si>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</si>
  <si>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</si>
  <si>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</si>
  <si>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</si>
  <si>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</si>
  <si>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</si>
  <si>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</si>
  <si>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</si>
  <si>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</si>
  <si>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</si>
  <si>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</si>
  <si>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</si>
  <si>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</si>
  <si>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</si>
  <si>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</si>
  <si>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</si>
  <si>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</si>
  <si>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</si>
  <si>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</si>
  <si>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</si>
  <si>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</si>
  <si>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</si>
  <si>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</si>
  <si>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</si>
  <si>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</si>
  <si>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</si>
  <si>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</si>
  <si>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</si>
  <si>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</si>
  <si>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</si>
  <si>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</si>
  <si>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</si>
  <si>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</si>
  <si>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</si>
  <si>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</si>
  <si>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</si>
  <si>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</si>
  <si>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</si>
  <si>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</si>
  <si>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</si>
  <si>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</si>
  <si>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</si>
  <si>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</si>
  <si>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</si>
  <si>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</si>
  <si>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</si>
  <si>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</si>
  <si>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</si>
  <si>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</si>
  <si>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</si>
  <si>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</si>
  <si>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</si>
  <si>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</si>
  <si>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</si>
  <si>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</si>
  <si>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</si>
  <si>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</si>
  <si>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</si>
  <si>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</si>
  <si>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</si>
  <si>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</si>
  <si>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</si>
  <si>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</si>
  <si>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</si>
  <si>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</si>
  <si>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</si>
  <si>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</si>
  <si>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</si>
  <si>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</si>
  <si>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</si>
  <si>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</si>
  <si>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</si>
  <si>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</si>
  <si>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</si>
  <si>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</si>
  <si>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</si>
  <si>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</si>
  <si>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</si>
  <si>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</si>
  <si>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</si>
  <si>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</si>
  <si>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</si>
  <si>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</si>
  <si>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</si>
  <si>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</si>
  <si>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</si>
  <si>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</si>
  <si>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</si>
  <si>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</si>
  <si>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</si>
  <si>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</si>
  <si>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</si>
  <si>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</si>
  <si>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</si>
  <si>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</si>
  <si>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</si>
  <si>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</si>
  <si>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</si>
  <si>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</si>
  <si>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</si>
  <si>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</si>
  <si>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</si>
  <si>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</si>
  <si>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</si>
  <si>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</si>
  <si>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</si>
  <si>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</si>
  <si>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</si>
  <si>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</si>
  <si>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</si>
  <si>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</si>
  <si>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</si>
  <si>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</si>
  <si>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</si>
  <si>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</si>
  <si>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</si>
  <si>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</si>
  <si>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</si>
  <si>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</si>
  <si>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</si>
  <si>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</si>
  <si>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</si>
  <si>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</si>
  <si>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</si>
  <si>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</si>
  <si>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</si>
  <si>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</si>
  <si>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</si>
  <si>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</si>
  <si>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</si>
  <si>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</si>
  <si>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</si>
  <si>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</si>
  <si>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</si>
  <si>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</si>
  <si>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</si>
  <si>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</si>
  <si>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</si>
  <si>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</si>
  <si>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</si>
  <si>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</si>
  <si>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</si>
  <si>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</si>
  <si>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</si>
  <si>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</si>
  <si>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</si>
  <si>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</si>
  <si>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</si>
  <si>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</si>
  <si>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</si>
  <si>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</si>
  <si>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</si>
  <si>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</si>
  <si>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</si>
  <si>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</si>
  <si>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</si>
  <si>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</si>
  <si>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</si>
  <si>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</si>
  <si>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</si>
  <si>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</si>
  <si>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</si>
  <si>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</si>
  <si>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</si>
  <si>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</si>
  <si>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</si>
  <si>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</si>
  <si>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</si>
  <si>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</si>
  <si>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</si>
  <si>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</si>
  <si>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</si>
  <si>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</si>
  <si>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</si>
  <si>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</si>
  <si>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</si>
  <si>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</si>
  <si>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</si>
  <si>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</si>
  <si>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</si>
  <si>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</si>
  <si>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</si>
  <si>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</si>
  <si>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</si>
  <si>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</si>
  <si>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</si>
  <si>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</si>
  <si>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</si>
  <si>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</si>
  <si>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</si>
  <si>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</si>
  <si>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</si>
  <si>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</si>
  <si>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</si>
  <si>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</si>
  <si>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</si>
  <si>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</si>
  <si>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</si>
  <si>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</si>
  <si>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</si>
  <si>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</si>
  <si>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</si>
  <si>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</si>
  <si>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</si>
  <si>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</si>
  <si>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</si>
  <si>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</si>
  <si>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</si>
  <si>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</si>
  <si>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</si>
  <si>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</si>
  <si>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</si>
  <si>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</si>
  <si>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</si>
  <si>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</si>
  <si>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</si>
  <si>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</si>
  <si>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</si>
  <si>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</si>
  <si>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</si>
  <si>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</si>
  <si>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</si>
  <si>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</si>
  <si>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</si>
  <si>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</si>
  <si>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</si>
  <si>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</si>
  <si>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</si>
  <si>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</si>
  <si>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</si>
  <si>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</si>
  <si>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</si>
  <si>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</si>
  <si>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</si>
  <si>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</si>
  <si>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</si>
  <si>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</si>
  <si>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</si>
  <si>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</si>
  <si>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</si>
  <si>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</si>
  <si>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</si>
  <si>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</si>
  <si>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</si>
  <si>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</si>
  <si>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</si>
  <si>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</si>
  <si>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</si>
  <si>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</si>
  <si>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</si>
  <si>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</si>
  <si>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</si>
  <si>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</si>
  <si>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</si>
  <si>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</si>
  <si>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</si>
  <si>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</si>
  <si>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</si>
  <si>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</si>
  <si>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</si>
  <si>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</si>
  <si>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</si>
  <si>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</si>
  <si>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</si>
  <si>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</si>
  <si>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</si>
  <si>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</si>
  <si>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</si>
  <si>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</si>
  <si>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</si>
  <si>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</si>
  <si>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</si>
  <si>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</si>
  <si>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</si>
  <si>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</si>
  <si>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</si>
  <si>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</si>
  <si>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</si>
  <si>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</si>
  <si>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</si>
  <si>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</si>
  <si>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</si>
  <si>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</si>
  <si>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</si>
  <si>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</si>
  <si>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</si>
  <si>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</si>
  <si>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</si>
  <si>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</si>
  <si>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</si>
  <si>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</si>
  <si>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</si>
  <si>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</si>
  <si>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</si>
  <si>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</si>
  <si>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</si>
  <si>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</si>
  <si>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</si>
  <si>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</si>
  <si>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</si>
  <si>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</si>
  <si>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</si>
  <si>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</si>
  <si>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</si>
  <si>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</si>
  <si>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</si>
  <si>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</si>
  <si>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</si>
  <si>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</si>
  <si>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</si>
  <si>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</si>
  <si>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</si>
  <si>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</si>
  <si>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</si>
  <si>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</si>
  <si>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</si>
  <si>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</si>
  <si>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</si>
  <si>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</si>
  <si>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</si>
  <si>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</si>
  <si>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</si>
  <si>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</si>
  <si>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</si>
  <si>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</si>
  <si>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</si>
  <si>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</si>
  <si>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</si>
  <si>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</si>
  <si>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</si>
  <si>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</si>
  <si>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</si>
  <si>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</si>
  <si>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</si>
  <si>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</si>
  <si>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</si>
  <si>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</si>
  <si>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</si>
  <si>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</si>
  <si>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</si>
  <si>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</si>
  <si>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</si>
  <si>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</si>
  <si>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</si>
  <si>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</si>
  <si>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</si>
  <si>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</si>
  <si>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</si>
  <si>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</si>
  <si>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</si>
  <si>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</si>
  <si>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</si>
  <si>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</si>
  <si>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</si>
  <si>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</si>
  <si>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</si>
  <si>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</si>
  <si>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</si>
  <si>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</si>
  <si>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</si>
  <si>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</si>
  <si>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</si>
  <si>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</si>
  <si>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</si>
  <si>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</si>
  <si>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</si>
  <si>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</si>
  <si>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</si>
  <si>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</si>
  <si>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</si>
  <si>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</si>
  <si>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</si>
  <si>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</si>
  <si>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</si>
  <si>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</si>
  <si>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</si>
  <si>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</si>
  <si>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</si>
  <si>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</si>
  <si>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</si>
  <si>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</si>
  <si>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</si>
  <si>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</si>
  <si>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</si>
  <si>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</si>
  <si>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</si>
  <si>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</si>
  <si>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</si>
  <si>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</si>
  <si>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</si>
  <si>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</si>
  <si>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</si>
  <si>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</si>
  <si>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</si>
  <si>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</si>
  <si>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비고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</si>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</sst>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opLeftCell="A13" workbookViewId="0">
      <selection activeCell="G32" sqref="G32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3" t="s">
        <v>2</v>
      </c>
      <c r="B1" s="103" t="s">
        <v>3</v>
      </c>
      <c r="C1" s="103"/>
      <c r="D1" s="103" t="s">
        <v>4</v>
      </c>
      <c r="E1" s="103" t="s">
        <v>5</v>
      </c>
      <c r="F1" s="104" t="s">
        <v>17</v>
      </c>
      <c r="G1" s="103" t="s">
        <v>0</v>
      </c>
    </row>
    <row r="2" spans="1:19" x14ac:dyDescent="0.35">
      <c r="A2" s="103"/>
      <c r="B2" s="1" t="s">
        <v>8</v>
      </c>
      <c r="C2" s="1" t="s">
        <v>7</v>
      </c>
      <c r="D2" s="103"/>
      <c r="E2" s="103"/>
      <c r="F2" s="105"/>
      <c r="G2" s="103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1281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>"|||-- "&amp;D18&amp;" "&amp;B18&amp;"|DROP TABLE IF EXISTS "&amp;C18&amp;" CASCADE;|CREATE TABLE IF NOT EXISTS "&amp;C18&amp;" (||) ENGINE=InnoDB DEFAULT CHARSET=utf8 COMMENT '"&amp;B18&amp;IF(E18="","","["&amp;E18&amp;"]")&amp;"';|ALTER TABLE "&amp;C18&amp;" ADD CONSTRAINT "&amp;C18&amp;"_PK PRIMARY KEY("&amp;index!$I21&amp;");|-- CREATE INDEX "&amp;C18&amp;"_IX1 ON "&amp;C18&amp;"("&amp;index!$I21&amp;");"</f>
        <v>|||-- 관리자 그룹 메뉴|DROP TABLE IF EXISTS T_GROUP_MENU CASCADE;|CREATE TABLE IF NOT EXISTS T_GROUP_MENU (||) ENGINE=InnoDB DEFAULT CHARSET=utf8 COMMENT '그룹 메뉴[그룹 메뉴]';|ALTER TABLE T_GROUP_MENU ADD CONSTRAINT T_GROUP_MENU_PK PRIMARY KEY(MENU_ID);|-- CREATE INDEX T_GROUP_MENU_IX1 ON T_GROUP_MENU(MENU_ID);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1273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1123</v>
      </c>
      <c r="C28" s="2" t="s">
        <v>1116</v>
      </c>
      <c r="D28" s="43" t="s">
        <v>546</v>
      </c>
      <c r="E28" s="2" t="s">
        <v>1123</v>
      </c>
      <c r="F28" s="43"/>
      <c r="G28" s="2"/>
      <c r="H28" s="35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1130</v>
      </c>
      <c r="C29" s="2" t="s">
        <v>1131</v>
      </c>
      <c r="D29" s="43" t="s">
        <v>546</v>
      </c>
      <c r="E29" s="2" t="s">
        <v>1130</v>
      </c>
      <c r="F29" s="43"/>
      <c r="G29" s="2"/>
      <c r="H29" s="35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1125</v>
      </c>
      <c r="C30" s="2" t="s">
        <v>1110</v>
      </c>
      <c r="D30" s="43" t="s">
        <v>304</v>
      </c>
      <c r="E30" s="2" t="s">
        <v>1125</v>
      </c>
      <c r="F30" s="43"/>
      <c r="G30" s="2"/>
      <c r="H30" s="35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1148</v>
      </c>
      <c r="C31" s="2" t="s">
        <v>1149</v>
      </c>
      <c r="D31" s="43" t="s">
        <v>304</v>
      </c>
      <c r="E31" s="2" t="s">
        <v>1148</v>
      </c>
      <c r="F31" s="43"/>
      <c r="G31" s="2"/>
      <c r="H31" s="35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1989</v>
      </c>
      <c r="D32" s="43" t="s">
        <v>304</v>
      </c>
      <c r="E32" s="2" t="s">
        <v>1112</v>
      </c>
      <c r="F32" s="43"/>
      <c r="G32" s="2"/>
      <c r="H32" s="35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관리|DROP TABLE IF EXISTS T_PRODUCT CASCADE;|CREATE TABLE IF NOT EXISTS T_PRODUCT (||) ENGINE=InnoDB DEFAULT CHARSET=utf8 COMMENT '제품 관리[제품 관리]';|ALTER TABLE T_PRODUCT ADD CONSTRAINT T_PRODUCT_PK PRIMARY KEY(PRODUCT_ID);|-- CREATE INDEX T_PRODUCT_IX1 ON T_PRODUCT(PRODUCT_ID);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1994</v>
      </c>
      <c r="C33" s="2" t="s">
        <v>1995</v>
      </c>
      <c r="D33" s="43" t="s">
        <v>304</v>
      </c>
      <c r="E33" s="2" t="s">
        <v>1994</v>
      </c>
      <c r="F33" s="43"/>
      <c r="G33" s="2"/>
      <c r="H33" s="35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/>
      <c r="B34" s="2"/>
      <c r="C34" s="2"/>
      <c r="D34" s="43"/>
      <c r="E34" s="2"/>
      <c r="F34" s="43"/>
      <c r="G34" s="2"/>
      <c r="H34" s="35"/>
      <c r="I34" s="35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3"/>
  <sheetViews>
    <sheetView zoomScaleNormal="100" workbookViewId="0">
      <pane xSplit="5" ySplit="2" topLeftCell="F334" activePane="bottomRight" state="frozen"/>
      <selection pane="topRight" activeCell="F1" sqref="F1"/>
      <selection pane="bottomLeft" activeCell="A3" sqref="A3"/>
      <selection pane="bottomRight" activeCell="F338" sqref="F338:F350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3" t="s">
        <v>2</v>
      </c>
      <c r="B1" s="103" t="s">
        <v>4</v>
      </c>
      <c r="C1" s="103" t="s">
        <v>3</v>
      </c>
      <c r="D1" s="103"/>
      <c r="E1" s="106" t="s">
        <v>10</v>
      </c>
      <c r="F1" s="103" t="s">
        <v>6</v>
      </c>
      <c r="G1" s="103"/>
      <c r="H1" s="103" t="s">
        <v>9</v>
      </c>
      <c r="I1" s="103" t="s">
        <v>113</v>
      </c>
      <c r="J1" s="103" t="s">
        <v>114</v>
      </c>
      <c r="K1" s="103" t="s">
        <v>11</v>
      </c>
      <c r="L1" s="103" t="s">
        <v>5</v>
      </c>
      <c r="M1" s="103" t="s">
        <v>0</v>
      </c>
    </row>
    <row r="2" spans="1:26" x14ac:dyDescent="0.35">
      <c r="A2" s="103"/>
      <c r="B2" s="103"/>
      <c r="C2" s="1" t="s">
        <v>8</v>
      </c>
      <c r="D2" s="1" t="s">
        <v>7</v>
      </c>
      <c r="E2" s="103"/>
      <c r="F2" s="64" t="s">
        <v>8</v>
      </c>
      <c r="G2" s="1" t="s">
        <v>7</v>
      </c>
      <c r="H2" s="103"/>
      <c r="I2" s="103"/>
      <c r="J2" s="103"/>
      <c r="K2" s="103"/>
      <c r="L2" s="103"/>
      <c r="M2" s="103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1123</v>
      </c>
      <c r="D323" s="80" t="str">
        <f>VLOOKUP($C323,table!$B:$D,2,FALSE)</f>
        <v>T_SUPPLIER</v>
      </c>
      <c r="E323" s="85">
        <v>1</v>
      </c>
      <c r="F323" s="66" t="s">
        <v>2217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'공급 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1123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1123</v>
      </c>
      <c r="D325" s="80" t="str">
        <f>VLOOKUP($C325,table!$B:$D,2,FALSE)</f>
        <v>T_SUPPLIER</v>
      </c>
      <c r="E325" s="85">
        <v>3</v>
      </c>
      <c r="F325" s="66" t="s">
        <v>2220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'공급 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1123</v>
      </c>
      <c r="D326" s="80" t="str">
        <f>VLOOKUP($C326,table!$B:$D,2,FALSE)</f>
        <v>T_SUPPLIER</v>
      </c>
      <c r="E326" s="85">
        <v>4</v>
      </c>
      <c r="F326" s="66" t="s">
        <v>2221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'공급 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1123</v>
      </c>
      <c r="D327" s="80" t="str">
        <f>VLOOKUP($C327,table!$B:$D,2,FALSE)</f>
        <v>T_SUPPLIER</v>
      </c>
      <c r="E327" s="85">
        <v>5</v>
      </c>
      <c r="F327" s="66" t="s">
        <v>2218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'공급 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1123</v>
      </c>
      <c r="D328" s="80" t="str">
        <f>VLOOKUP($C328,table!$B:$D,2,FALSE)</f>
        <v>T_SUPPLIER</v>
      </c>
      <c r="E328" s="85">
        <v>6</v>
      </c>
      <c r="F328" s="66" t="s">
        <v>2219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'공급 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1123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1123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1123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1123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1123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1123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1123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1123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1123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1130</v>
      </c>
      <c r="D338" s="40" t="str">
        <f>VLOOKUP($C338,table!$B:$D,2,FALSE)</f>
        <v>T_SUPPLIER_MANAGER</v>
      </c>
      <c r="E338" s="43">
        <v>1</v>
      </c>
      <c r="F338" s="67" t="s">
        <v>1132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50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1130</v>
      </c>
      <c r="D339" s="40" t="str">
        <f>VLOOKUP($C339,table!$B:$D,2,FALSE)</f>
        <v>T_SUPPLIER_MANAGER</v>
      </c>
      <c r="E339" s="43">
        <v>2</v>
      </c>
      <c r="F339" s="67" t="s">
        <v>2220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'공급 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1130</v>
      </c>
      <c r="D340" s="40" t="str">
        <f>VLOOKUP($C340,table!$B:$D,2,FALSE)</f>
        <v>T_SUPPLIER_MANAGER</v>
      </c>
      <c r="E340" s="43">
        <v>3</v>
      </c>
      <c r="F340" s="67" t="s">
        <v>1133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1130</v>
      </c>
      <c r="D341" s="40" t="str">
        <f>VLOOKUP($C341,table!$B:$D,2,FALSE)</f>
        <v>T_SUPPLIER_MANAGER</v>
      </c>
      <c r="E341" s="43">
        <v>4</v>
      </c>
      <c r="F341" s="67" t="s">
        <v>1134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1130</v>
      </c>
      <c r="D342" s="40" t="str">
        <f>VLOOKUP($C342,table!$B:$D,2,FALSE)</f>
        <v>T_SUPPLIER_MANAGER</v>
      </c>
      <c r="E342" s="43">
        <v>5</v>
      </c>
      <c r="F342" s="67" t="s">
        <v>1135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1130</v>
      </c>
      <c r="D343" s="40" t="str">
        <f>VLOOKUP($C343,table!$B:$D,2,FALSE)</f>
        <v>T_SUPPLIER_MANAGER</v>
      </c>
      <c r="E343" s="43">
        <v>6</v>
      </c>
      <c r="F343" s="67" t="s">
        <v>1136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1130</v>
      </c>
      <c r="D344" s="40" t="str">
        <f>VLOOKUP($C344,table!$B:$D,2,FALSE)</f>
        <v>T_SUPPLIER_MANAGER</v>
      </c>
      <c r="E344" s="43">
        <v>7</v>
      </c>
      <c r="F344" s="67" t="s">
        <v>1137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1130</v>
      </c>
      <c r="D345" s="79" t="str">
        <f>VLOOKUP($C345,table!$B:$D,2,FALSE)</f>
        <v>T_SUPPLIER_MANAGER</v>
      </c>
      <c r="E345" s="43">
        <v>8</v>
      </c>
      <c r="F345" s="67" t="s">
        <v>2244</v>
      </c>
      <c r="G345" s="6" t="str">
        <f>VLOOKUP($F345,domain!$B:$D,2,FALSE)</f>
        <v>MANAGER_REPRESENT</v>
      </c>
      <c r="H345" s="6" t="str">
        <f>VLOOKUP($F345,domain!$B:$D,3,FALSE)</f>
        <v>VARCHAR(256)</v>
      </c>
      <c r="I345" s="14" t="s">
        <v>172</v>
      </c>
      <c r="J345" s="2"/>
      <c r="K345" s="14"/>
      <c r="L345" s="6"/>
      <c r="M345" s="6"/>
      <c r="N345" s="61" t="str">
        <f t="shared" ref="N345" si="7">IF(E345=1,"    ","  , ")&amp;G345&amp;" "&amp;H345&amp;IF(J345="",""," "&amp;J345)&amp;IF(I345="N"," NOT NULL","")&amp;" COMMENT '"&amp;F345&amp;IF(L345="",""," "&amp;L345)&amp;"'"</f>
        <v xml:space="preserve">  , MANAGER_REPRESENT VARCHAR(256) COMMENT '담당자 대표'</v>
      </c>
    </row>
    <row r="346" spans="1:14" s="61" customFormat="1" x14ac:dyDescent="0.35">
      <c r="A346" s="43">
        <v>343</v>
      </c>
      <c r="B346" s="14" t="str">
        <f>VLOOKUP($C346,table!$B:$D,3,FALSE)</f>
        <v>관리자</v>
      </c>
      <c r="C346" s="2" t="s">
        <v>1130</v>
      </c>
      <c r="D346" s="79" t="str">
        <f>VLOOKUP($C346,table!$B:$D,2,FALSE)</f>
        <v>T_SUPPLIER_MANAGER</v>
      </c>
      <c r="E346" s="43">
        <v>8</v>
      </c>
      <c r="F346" s="67" t="s">
        <v>446</v>
      </c>
      <c r="G346" s="6" t="str">
        <f>VLOOKUP($F346,domain!$B:$D,2,FALSE)</f>
        <v>USE_YN</v>
      </c>
      <c r="H346" s="6" t="str">
        <f>VLOOKUP($F346,domain!$B:$D,3,FALSE)</f>
        <v>VARCHAR(1)</v>
      </c>
      <c r="I346" s="14" t="s">
        <v>173</v>
      </c>
      <c r="J346" s="2" t="s">
        <v>761</v>
      </c>
      <c r="K346" s="14"/>
      <c r="L346" s="6"/>
      <c r="M346" s="6"/>
      <c r="N346" s="61" t="str">
        <f t="shared" si="6"/>
        <v xml:space="preserve">  , USE_YN VARCHAR(1) DEFAULT 'Y' NOT NULL COMMENT '사용 여부'</v>
      </c>
    </row>
    <row r="347" spans="1:14" s="35" customFormat="1" x14ac:dyDescent="0.35">
      <c r="A347" s="43">
        <v>344</v>
      </c>
      <c r="B347" s="14" t="str">
        <f>VLOOKUP($C347,table!$B:$D,3,FALSE)</f>
        <v>관리자</v>
      </c>
      <c r="C347" s="2" t="s">
        <v>1130</v>
      </c>
      <c r="D347" s="40" t="str">
        <f>VLOOKUP($C347,table!$B:$D,2,FALSE)</f>
        <v>T_SUPPLIER_MANAGER</v>
      </c>
      <c r="E347" s="43">
        <v>9</v>
      </c>
      <c r="F347" s="67" t="s">
        <v>57</v>
      </c>
      <c r="G347" s="6" t="str">
        <f>VLOOKUP($F347,domain!$B:$D,2,FALSE)</f>
        <v>RGST_ID</v>
      </c>
      <c r="H347" s="6" t="str">
        <f>VLOOKUP($F347,domain!$B:$D,3,FALSE)</f>
        <v>VARCHAR(32)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RGST_ID VARCHAR(32) NOT NULL COMMENT '등록 ID'</v>
      </c>
    </row>
    <row r="348" spans="1:14" s="35" customFormat="1" x14ac:dyDescent="0.35">
      <c r="A348" s="43">
        <v>345</v>
      </c>
      <c r="B348" s="14" t="str">
        <f>VLOOKUP($C348,table!$B:$D,3,FALSE)</f>
        <v>관리자</v>
      </c>
      <c r="C348" s="2" t="s">
        <v>1130</v>
      </c>
      <c r="D348" s="40" t="str">
        <f>VLOOKUP($C348,table!$B:$D,2,FALSE)</f>
        <v>T_SUPPLIER_MANAGER</v>
      </c>
      <c r="E348" s="43">
        <v>10</v>
      </c>
      <c r="F348" s="67" t="s">
        <v>379</v>
      </c>
      <c r="G348" s="6" t="str">
        <f>VLOOKUP($F348,domain!$B:$D,2,FALSE)</f>
        <v>RGST_DT</v>
      </c>
      <c r="H348" s="6" t="str">
        <f>VLOOKUP($F348,domain!$B:$D,3,FALSE)</f>
        <v>TIMESTAMP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RGST_DT TIMESTAMP NOT NULL COMMENT '등록 일시'</v>
      </c>
    </row>
    <row r="349" spans="1:14" s="35" customFormat="1" x14ac:dyDescent="0.35">
      <c r="A349" s="43">
        <v>346</v>
      </c>
      <c r="B349" s="14" t="str">
        <f>VLOOKUP($C349,table!$B:$D,3,FALSE)</f>
        <v>관리자</v>
      </c>
      <c r="C349" s="2" t="s">
        <v>1130</v>
      </c>
      <c r="D349" s="40" t="str">
        <f>VLOOKUP($C349,table!$B:$D,2,FALSE)</f>
        <v>T_SUPPLIER_MANAGER</v>
      </c>
      <c r="E349" s="43">
        <v>11</v>
      </c>
      <c r="F349" s="67" t="s">
        <v>84</v>
      </c>
      <c r="G349" s="6" t="str">
        <f>VLOOKUP($F349,domain!$B:$D,2,FALSE)</f>
        <v>MODI_ID</v>
      </c>
      <c r="H349" s="6" t="str">
        <f>VLOOKUP($F349,domain!$B:$D,3,FALSE)</f>
        <v>VARCHAR(32)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MODI_ID VARCHAR(32) NOT NULL COMMENT '수정 ID'</v>
      </c>
    </row>
    <row r="350" spans="1:14" s="35" customFormat="1" x14ac:dyDescent="0.35">
      <c r="A350" s="43">
        <v>347</v>
      </c>
      <c r="B350" s="14" t="str">
        <f>VLOOKUP($C350,table!$B:$D,3,FALSE)</f>
        <v>관리자</v>
      </c>
      <c r="C350" s="2" t="s">
        <v>1130</v>
      </c>
      <c r="D350" s="40" t="str">
        <f>VLOOKUP($C350,table!$B:$D,2,FALSE)</f>
        <v>T_SUPPLIER_MANAGER</v>
      </c>
      <c r="E350" s="43">
        <v>12</v>
      </c>
      <c r="F350" s="67" t="s">
        <v>88</v>
      </c>
      <c r="G350" s="6" t="str">
        <f>VLOOKUP($F350,domain!$B:$D,2,FALSE)</f>
        <v>MODI_DT</v>
      </c>
      <c r="H350" s="6" t="str">
        <f>VLOOKUP($F350,domain!$B:$D,3,FALSE)</f>
        <v>TIMESTAMP</v>
      </c>
      <c r="I350" s="14" t="s">
        <v>173</v>
      </c>
      <c r="J350" s="2"/>
      <c r="K350" s="43"/>
      <c r="L350" s="2"/>
      <c r="M350" s="2"/>
      <c r="N350" s="35" t="str">
        <f t="shared" si="6"/>
        <v xml:space="preserve">  , MODI_DT TIMESTAMP NOT NULL COMMENT '수정 일시'</v>
      </c>
    </row>
    <row r="351" spans="1:14" s="60" customFormat="1" x14ac:dyDescent="0.35">
      <c r="A351" s="43">
        <v>348</v>
      </c>
      <c r="B351" s="90" t="str">
        <f>VLOOKUP($C351,table!$B:$D,3,FALSE)</f>
        <v>공통</v>
      </c>
      <c r="C351" s="53" t="s">
        <v>1125</v>
      </c>
      <c r="D351" s="80" t="str">
        <f>VLOOKUP($C351,table!$B:$D,2,FALSE)</f>
        <v>T_PACKAGING_CODE</v>
      </c>
      <c r="E351" s="90">
        <v>1</v>
      </c>
      <c r="F351" s="66" t="s">
        <v>53</v>
      </c>
      <c r="G351" s="53" t="str">
        <f>VLOOKUP($F351,domain!$B:$D,2,FALSE)</f>
        <v>GROUP_ID</v>
      </c>
      <c r="H351" s="53" t="str">
        <f>VLOOKUP($F351,domain!$B:$D,3,FALSE)</f>
        <v>VARCHAR(64)</v>
      </c>
      <c r="I351" s="90" t="s">
        <v>173</v>
      </c>
      <c r="J351" s="53"/>
      <c r="K351" s="90">
        <v>1</v>
      </c>
      <c r="L351" s="53"/>
      <c r="M351" s="53"/>
      <c r="N351" s="60" t="str">
        <f t="shared" ref="N351:N365" si="8">IF(E351=1,"    ","  , ")&amp;G351&amp;" "&amp;H351&amp;IF(J351="",""," "&amp;J351)&amp;IF(I351="N"," NOT NULL","")&amp;" COMMENT '"&amp;F351&amp;IF(L351="",""," "&amp;L351)&amp;"'"</f>
        <v xml:space="preserve">    GROUP_ID VARCHAR(64) NOT NULL COMMENT '그룹 ID'</v>
      </c>
    </row>
    <row r="352" spans="1:14" s="60" customFormat="1" x14ac:dyDescent="0.35">
      <c r="A352" s="43">
        <v>349</v>
      </c>
      <c r="B352" s="90" t="str">
        <f>VLOOKUP($C352,table!$B:$D,3,FALSE)</f>
        <v>공통</v>
      </c>
      <c r="C352" s="53" t="s">
        <v>1125</v>
      </c>
      <c r="D352" s="80" t="str">
        <f>VLOOKUP($C352,table!$B:$D,2,FALSE)</f>
        <v>T_PACKAGING_CODE</v>
      </c>
      <c r="E352" s="102">
        <v>2</v>
      </c>
      <c r="F352" s="66" t="s">
        <v>1111</v>
      </c>
      <c r="G352" s="53" t="str">
        <f>VLOOKUP($F352,domain!$B:$D,2,FALSE)</f>
        <v>UP_COMPANY_CODE</v>
      </c>
      <c r="H352" s="53" t="str">
        <f>VLOOKUP($F352,domain!$B:$D,3,FALSE)</f>
        <v>VARCHAR(16)</v>
      </c>
      <c r="I352" s="90" t="s">
        <v>173</v>
      </c>
      <c r="J352" s="53"/>
      <c r="K352" s="90">
        <v>2</v>
      </c>
      <c r="L352" s="53"/>
      <c r="M352" s="53"/>
      <c r="N352" s="60" t="str">
        <f t="shared" si="8"/>
        <v xml:space="preserve">  , UP_COMPANY_CODE VARCHAR(16) NOT NULL COMMENT '소속 회사 코드'</v>
      </c>
    </row>
    <row r="353" spans="1:14" s="60" customFormat="1" x14ac:dyDescent="0.35">
      <c r="A353" s="43">
        <v>351</v>
      </c>
      <c r="B353" s="90" t="str">
        <f>VLOOKUP($C353,table!$B:$D,3,FALSE)</f>
        <v>공통</v>
      </c>
      <c r="C353" s="53" t="s">
        <v>1125</v>
      </c>
      <c r="D353" s="80" t="str">
        <f>VLOOKUP($C353,table!$B:$D,2,FALSE)</f>
        <v>T_PACKAGING_CODE</v>
      </c>
      <c r="E353" s="102">
        <v>4</v>
      </c>
      <c r="F353" s="66" t="s">
        <v>103</v>
      </c>
      <c r="G353" s="53" t="str">
        <f>VLOOKUP($F353,domain!$B:$D,2,FALSE)</f>
        <v>CODE_ID</v>
      </c>
      <c r="H353" s="53" t="str">
        <f>VLOOKUP($F353,domain!$B:$D,3,FALSE)</f>
        <v>VARCHAR(64)</v>
      </c>
      <c r="I353" s="90" t="s">
        <v>173</v>
      </c>
      <c r="J353" s="53"/>
      <c r="K353" s="90">
        <v>3</v>
      </c>
      <c r="L353" s="53"/>
      <c r="M353" s="53"/>
      <c r="N353" s="60" t="str">
        <f t="shared" si="8"/>
        <v xml:space="preserve">  , CODE_ID VARCHAR(64) NOT NULL COMMENT '코드 ID'</v>
      </c>
    </row>
    <row r="354" spans="1:14" s="60" customFormat="1" x14ac:dyDescent="0.35">
      <c r="A354" s="43">
        <v>350</v>
      </c>
      <c r="B354" s="102" t="str">
        <f>VLOOKUP($C354,table!$B:$D,3,FALSE)</f>
        <v>공통</v>
      </c>
      <c r="C354" s="53" t="s">
        <v>1125</v>
      </c>
      <c r="D354" s="80" t="str">
        <f>VLOOKUP($C354,table!$B:$D,2,FALSE)</f>
        <v>T_PACKAGING_CODE</v>
      </c>
      <c r="E354" s="102">
        <v>3</v>
      </c>
      <c r="F354" s="66" t="s">
        <v>1985</v>
      </c>
      <c r="G354" s="53" t="str">
        <f>VLOOKUP($F354,domain!$B:$D,2,FALSE)</f>
        <v>CODE_TYPE</v>
      </c>
      <c r="H354" s="53" t="str">
        <f>VLOOKUP($F354,domain!$B:$D,3,FALSE)</f>
        <v>VARCHAR(2)</v>
      </c>
      <c r="I354" s="102" t="s">
        <v>172</v>
      </c>
      <c r="J354" s="53"/>
      <c r="K354" s="102"/>
      <c r="L354" s="53"/>
      <c r="M354" s="53"/>
      <c r="N354" s="60" t="str">
        <f>IF(E354=1,"    ","  , ")&amp;G354&amp;" "&amp;H354&amp;IF(J354="",""," "&amp;J354)&amp;IF(I354="N"," NOT NULL","")&amp;" COMMENT '"&amp;F354&amp;IF(L354="",""," "&amp;L354)&amp;"'"</f>
        <v xml:space="preserve">  , CODE_TYPE VARCHAR(2) COMMENT '코드 타입'</v>
      </c>
    </row>
    <row r="355" spans="1:14" s="60" customFormat="1" x14ac:dyDescent="0.35">
      <c r="A355" s="43">
        <v>352</v>
      </c>
      <c r="B355" s="90" t="str">
        <f>VLOOKUP($C355,table!$B:$D,3,FALSE)</f>
        <v>공통</v>
      </c>
      <c r="C355" s="53" t="s">
        <v>1125</v>
      </c>
      <c r="D355" s="80" t="str">
        <f>VLOOKUP($C355,table!$B:$D,2,FALSE)</f>
        <v>T_PACKAGING_CODE</v>
      </c>
      <c r="E355" s="102">
        <v>5</v>
      </c>
      <c r="F355" s="66" t="s">
        <v>1144</v>
      </c>
      <c r="G355" s="53" t="str">
        <f>VLOOKUP($F355,domain!$B:$D,2,FALSE)</f>
        <v>CODE_KEY</v>
      </c>
      <c r="H355" s="53" t="str">
        <f>VLOOKUP($F355,domain!$B:$D,3,FALSE)</f>
        <v>VARCHAR(16)</v>
      </c>
      <c r="I355" s="90" t="s">
        <v>172</v>
      </c>
      <c r="J355" s="53"/>
      <c r="K355" s="90"/>
      <c r="L355" s="53"/>
      <c r="M355" s="53"/>
      <c r="N355" s="60" t="str">
        <f t="shared" si="8"/>
        <v xml:space="preserve">  , CODE_KEY VARCHAR(16) COMMENT '코드 키'</v>
      </c>
    </row>
    <row r="356" spans="1:14" s="60" customFormat="1" x14ac:dyDescent="0.35">
      <c r="A356" s="43">
        <v>353</v>
      </c>
      <c r="B356" s="90" t="str">
        <f>VLOOKUP($C356,table!$B:$D,3,FALSE)</f>
        <v>공통</v>
      </c>
      <c r="C356" s="53" t="s">
        <v>1125</v>
      </c>
      <c r="D356" s="80" t="str">
        <f>VLOOKUP($C356,table!$B:$D,2,FALSE)</f>
        <v>T_PACKAGING_CODE</v>
      </c>
      <c r="E356" s="102">
        <v>6</v>
      </c>
      <c r="F356" s="66" t="s">
        <v>105</v>
      </c>
      <c r="G356" s="53" t="str">
        <f>VLOOKUP($F356,domain!$B:$D,2,FALSE)</f>
        <v>CODE_NM</v>
      </c>
      <c r="H356" s="53" t="str">
        <f>VLOOKUP($F356,domain!$B:$D,3,FALSE)</f>
        <v>VARCHAR(256)</v>
      </c>
      <c r="I356" s="90" t="s">
        <v>173</v>
      </c>
      <c r="J356" s="53"/>
      <c r="K356" s="90"/>
      <c r="L356" s="53"/>
      <c r="M356" s="53"/>
      <c r="N356" s="60" t="str">
        <f t="shared" si="8"/>
        <v xml:space="preserve">  , CODE_NM VARCHAR(256) NOT NULL COMMENT '코드 명'</v>
      </c>
    </row>
    <row r="357" spans="1:14" s="60" customFormat="1" x14ac:dyDescent="0.35">
      <c r="A357" s="43">
        <v>354</v>
      </c>
      <c r="B357" s="90" t="str">
        <f>VLOOKUP($C357,table!$B:$D,3,FALSE)</f>
        <v>공통</v>
      </c>
      <c r="C357" s="53" t="s">
        <v>1125</v>
      </c>
      <c r="D357" s="80" t="str">
        <f>VLOOKUP($C357,table!$B:$D,2,FALSE)</f>
        <v>T_PACKAGING_CODE</v>
      </c>
      <c r="E357" s="102">
        <v>7</v>
      </c>
      <c r="F357" s="66" t="s">
        <v>107</v>
      </c>
      <c r="G357" s="53" t="str">
        <f>VLOOKUP($F357,domain!$B:$D,2,FALSE)</f>
        <v>CODE_DSC</v>
      </c>
      <c r="H357" s="53" t="str">
        <f>VLOOKUP($F357,domain!$B:$D,3,FALSE)</f>
        <v>VARCHAR(1000)</v>
      </c>
      <c r="I357" s="90" t="s">
        <v>172</v>
      </c>
      <c r="J357" s="53"/>
      <c r="K357" s="90"/>
      <c r="L357" s="53"/>
      <c r="M357" s="53"/>
      <c r="N357" s="60" t="str">
        <f t="shared" si="8"/>
        <v xml:space="preserve">  , CODE_DSC VARCHAR(1000) COMMENT '코드 설명'</v>
      </c>
    </row>
    <row r="358" spans="1:14" s="60" customFormat="1" x14ac:dyDescent="0.35">
      <c r="A358" s="43">
        <v>355</v>
      </c>
      <c r="B358" s="90" t="str">
        <f>VLOOKUP($C358,table!$B:$D,3,FALSE)</f>
        <v>공통</v>
      </c>
      <c r="C358" s="53" t="s">
        <v>1125</v>
      </c>
      <c r="D358" s="80" t="str">
        <f>VLOOKUP($C358,table!$B:$D,2,FALSE)</f>
        <v>T_PACKAGING_CODE</v>
      </c>
      <c r="E358" s="102">
        <v>8</v>
      </c>
      <c r="F358" s="66" t="s">
        <v>255</v>
      </c>
      <c r="G358" s="53" t="str">
        <f>VLOOKUP($F358,domain!$B:$D,2,FALSE)</f>
        <v>ORD_SEQ</v>
      </c>
      <c r="H358" s="53" t="str">
        <f>VLOOKUP($F358,domain!$B:$D,3,FALSE)</f>
        <v>NUMERIC(5,0)</v>
      </c>
      <c r="I358" s="90" t="s">
        <v>173</v>
      </c>
      <c r="J358" s="53"/>
      <c r="K358" s="90"/>
      <c r="L358" s="53"/>
      <c r="M358" s="53"/>
      <c r="N358" s="60" t="str">
        <f t="shared" si="8"/>
        <v xml:space="preserve">  , ORD_SEQ NUMERIC(5,0) NOT NULL COMMENT '정렬 순서'</v>
      </c>
    </row>
    <row r="359" spans="1:14" s="60" customFormat="1" x14ac:dyDescent="0.35">
      <c r="A359" s="43">
        <v>356</v>
      </c>
      <c r="B359" s="90" t="str">
        <f>VLOOKUP($C359,table!$B:$D,3,FALSE)</f>
        <v>공통</v>
      </c>
      <c r="C359" s="53" t="s">
        <v>1125</v>
      </c>
      <c r="D359" s="80" t="str">
        <f>VLOOKUP($C359,table!$B:$D,2,FALSE)</f>
        <v>T_PACKAGING_CODE</v>
      </c>
      <c r="E359" s="102">
        <v>9</v>
      </c>
      <c r="F359" s="66" t="s">
        <v>446</v>
      </c>
      <c r="G359" s="53" t="str">
        <f>VLOOKUP($F359,domain!$B:$D,2,FALSE)</f>
        <v>USE_YN</v>
      </c>
      <c r="H359" s="53" t="str">
        <f>VLOOKUP($F359,domain!$B:$D,3,FALSE)</f>
        <v>VARCHAR(1)</v>
      </c>
      <c r="I359" s="90" t="s">
        <v>173</v>
      </c>
      <c r="J359" s="53" t="s">
        <v>761</v>
      </c>
      <c r="K359" s="90"/>
      <c r="L359" s="53"/>
      <c r="M359" s="53"/>
      <c r="N359" s="60" t="str">
        <f t="shared" si="8"/>
        <v xml:space="preserve">  , USE_YN VARCHAR(1) DEFAULT 'Y' NOT NULL COMMENT '사용 여부'</v>
      </c>
    </row>
    <row r="360" spans="1:14" s="60" customFormat="1" x14ac:dyDescent="0.35">
      <c r="A360" s="43">
        <v>357</v>
      </c>
      <c r="B360" s="90" t="str">
        <f>VLOOKUP($C360,table!$B:$D,3,FALSE)</f>
        <v>공통</v>
      </c>
      <c r="C360" s="53" t="s">
        <v>1125</v>
      </c>
      <c r="D360" s="80" t="str">
        <f>VLOOKUP($C360,table!$B:$D,2,FALSE)</f>
        <v>T_PACKAGING_CODE</v>
      </c>
      <c r="E360" s="102">
        <v>10</v>
      </c>
      <c r="F360" s="66" t="s">
        <v>57</v>
      </c>
      <c r="G360" s="53" t="str">
        <f>VLOOKUP($F360,domain!$B:$D,2,FALSE)</f>
        <v>RGST_ID</v>
      </c>
      <c r="H360" s="53" t="str">
        <f>VLOOKUP($F360,domain!$B:$D,3,FALSE)</f>
        <v>VARCHAR(32)</v>
      </c>
      <c r="I360" s="90" t="s">
        <v>173</v>
      </c>
      <c r="J360" s="53"/>
      <c r="K360" s="90"/>
      <c r="L360" s="53"/>
      <c r="M360" s="53"/>
      <c r="N360" s="60" t="str">
        <f t="shared" si="8"/>
        <v xml:space="preserve">  , RGST_ID VARCHAR(32) NOT NULL COMMENT '등록 ID'</v>
      </c>
    </row>
    <row r="361" spans="1:14" s="60" customFormat="1" x14ac:dyDescent="0.35">
      <c r="A361" s="43">
        <v>358</v>
      </c>
      <c r="B361" s="90" t="str">
        <f>VLOOKUP($C361,table!$B:$D,3,FALSE)</f>
        <v>공통</v>
      </c>
      <c r="C361" s="53" t="s">
        <v>1125</v>
      </c>
      <c r="D361" s="80" t="str">
        <f>VLOOKUP($C361,table!$B:$D,2,FALSE)</f>
        <v>T_PACKAGING_CODE</v>
      </c>
      <c r="E361" s="102">
        <v>11</v>
      </c>
      <c r="F361" s="66" t="s">
        <v>379</v>
      </c>
      <c r="G361" s="53" t="str">
        <f>VLOOKUP($F361,domain!$B:$D,2,FALSE)</f>
        <v>RGST_DT</v>
      </c>
      <c r="H361" s="53" t="str">
        <f>VLOOKUP($F361,domain!$B:$D,3,FALSE)</f>
        <v>TIMESTAMP</v>
      </c>
      <c r="I361" s="90" t="s">
        <v>173</v>
      </c>
      <c r="J361" s="53"/>
      <c r="K361" s="90"/>
      <c r="L361" s="53"/>
      <c r="M361" s="53"/>
      <c r="N361" s="60" t="str">
        <f t="shared" si="8"/>
        <v xml:space="preserve">  , RGST_DT TIMESTAMP NOT NULL COMMENT '등록 일시'</v>
      </c>
    </row>
    <row r="362" spans="1:14" s="60" customFormat="1" x14ac:dyDescent="0.35">
      <c r="A362" s="43">
        <v>359</v>
      </c>
      <c r="B362" s="90" t="str">
        <f>VLOOKUP($C362,table!$B:$D,3,FALSE)</f>
        <v>공통</v>
      </c>
      <c r="C362" s="53" t="s">
        <v>1125</v>
      </c>
      <c r="D362" s="80" t="str">
        <f>VLOOKUP($C362,table!$B:$D,2,FALSE)</f>
        <v>T_PACKAGING_CODE</v>
      </c>
      <c r="E362" s="102">
        <v>12</v>
      </c>
      <c r="F362" s="66" t="s">
        <v>84</v>
      </c>
      <c r="G362" s="53" t="str">
        <f>VLOOKUP($F362,domain!$B:$D,2,FALSE)</f>
        <v>MODI_ID</v>
      </c>
      <c r="H362" s="53" t="str">
        <f>VLOOKUP($F362,domain!$B:$D,3,FALSE)</f>
        <v>VARCHAR(32)</v>
      </c>
      <c r="I362" s="90" t="s">
        <v>173</v>
      </c>
      <c r="J362" s="53"/>
      <c r="K362" s="90"/>
      <c r="L362" s="53"/>
      <c r="M362" s="53"/>
      <c r="N362" s="60" t="str">
        <f t="shared" si="8"/>
        <v xml:space="preserve">  , MODI_ID VARCHAR(32) NOT NULL COMMENT '수정 ID'</v>
      </c>
    </row>
    <row r="363" spans="1:14" s="60" customFormat="1" x14ac:dyDescent="0.35">
      <c r="A363" s="43">
        <v>360</v>
      </c>
      <c r="B363" s="90" t="str">
        <f>VLOOKUP($C363,table!$B:$D,3,FALSE)</f>
        <v>공통</v>
      </c>
      <c r="C363" s="53" t="s">
        <v>1125</v>
      </c>
      <c r="D363" s="80" t="str">
        <f>VLOOKUP($C363,table!$B:$D,2,FALSE)</f>
        <v>T_PACKAGING_CODE</v>
      </c>
      <c r="E363" s="102">
        <v>13</v>
      </c>
      <c r="F363" s="66" t="s">
        <v>88</v>
      </c>
      <c r="G363" s="53" t="str">
        <f>VLOOKUP($F363,domain!$B:$D,2,FALSE)</f>
        <v>MODI_DT</v>
      </c>
      <c r="H363" s="53" t="str">
        <f>VLOOKUP($F363,domain!$B:$D,3,FALSE)</f>
        <v>TIMESTAMP</v>
      </c>
      <c r="I363" s="90" t="s">
        <v>173</v>
      </c>
      <c r="J363" s="53"/>
      <c r="K363" s="90"/>
      <c r="L363" s="53"/>
      <c r="M363" s="53"/>
      <c r="N363" s="60" t="str">
        <f t="shared" si="8"/>
        <v xml:space="preserve">  , MODI_DT TIMESTAMP NOT NULL COMMENT '수정 일시'</v>
      </c>
    </row>
    <row r="364" spans="1:14" s="61" customFormat="1" x14ac:dyDescent="0.35">
      <c r="A364" s="43">
        <v>361</v>
      </c>
      <c r="B364" s="14" t="str">
        <f>VLOOKUP($C364,table!$B:$D,3,FALSE)</f>
        <v>공통</v>
      </c>
      <c r="C364" s="6" t="s">
        <v>1148</v>
      </c>
      <c r="D364" s="79" t="str">
        <f>VLOOKUP($C364,table!$B:$D,2,FALSE)</f>
        <v>T_ENVIRONMENT_CODE</v>
      </c>
      <c r="E364" s="14">
        <v>1</v>
      </c>
      <c r="F364" s="67" t="s">
        <v>53</v>
      </c>
      <c r="G364" s="6" t="str">
        <f>VLOOKUP($F364,domain!$B:$D,2,FALSE)</f>
        <v>GROUP_ID</v>
      </c>
      <c r="H364" s="6" t="str">
        <f>VLOOKUP($F364,domain!$B:$D,3,FALSE)</f>
        <v>VARCHAR(64)</v>
      </c>
      <c r="I364" s="14" t="s">
        <v>173</v>
      </c>
      <c r="J364" s="6"/>
      <c r="K364" s="14">
        <v>1</v>
      </c>
      <c r="L364" s="6"/>
      <c r="M364" s="6"/>
      <c r="N364" s="61" t="str">
        <f t="shared" si="8"/>
        <v xml:space="preserve">    GROUP_ID VARCHAR(64) NOT NULL COMMENT '그룹 ID'</v>
      </c>
    </row>
    <row r="365" spans="1:14" s="61" customFormat="1" x14ac:dyDescent="0.35">
      <c r="A365" s="43">
        <v>362</v>
      </c>
      <c r="B365" s="14" t="str">
        <f>VLOOKUP($C365,table!$B:$D,3,FALSE)</f>
        <v>공통</v>
      </c>
      <c r="C365" s="6" t="s">
        <v>1148</v>
      </c>
      <c r="D365" s="79" t="str">
        <f>VLOOKUP($C365,table!$B:$D,2,FALSE)</f>
        <v>T_ENVIRONMENT_CODE</v>
      </c>
      <c r="E365" s="14">
        <v>2</v>
      </c>
      <c r="F365" s="67" t="s">
        <v>1111</v>
      </c>
      <c r="G365" s="6" t="str">
        <f>VLOOKUP($F365,domain!$B:$D,2,FALSE)</f>
        <v>UP_COMPANY_CODE</v>
      </c>
      <c r="H365" s="6" t="str">
        <f>VLOOKUP($F365,domain!$B:$D,3,FALSE)</f>
        <v>VARCHAR(16)</v>
      </c>
      <c r="I365" s="14" t="s">
        <v>172</v>
      </c>
      <c r="J365" s="6"/>
      <c r="K365" s="14"/>
      <c r="L365" s="6"/>
      <c r="M365" s="6"/>
      <c r="N365" s="61" t="str">
        <f t="shared" si="8"/>
        <v xml:space="preserve">  , UP_COMPANY_CODE VARCHAR(16) COMMENT '소속 회사 코드'</v>
      </c>
    </row>
    <row r="366" spans="1:14" s="61" customFormat="1" x14ac:dyDescent="0.35">
      <c r="A366" s="43">
        <v>363</v>
      </c>
      <c r="B366" s="14" t="str">
        <f>VLOOKUP($C366,table!$B:$D,3,FALSE)</f>
        <v>공통</v>
      </c>
      <c r="C366" s="6" t="s">
        <v>1148</v>
      </c>
      <c r="D366" s="79" t="str">
        <f>VLOOKUP($C366,table!$B:$D,2,FALSE)</f>
        <v>T_ENVIRONMENT_CODE</v>
      </c>
      <c r="E366" s="14">
        <v>3</v>
      </c>
      <c r="F366" s="67" t="s">
        <v>103</v>
      </c>
      <c r="G366" s="6" t="str">
        <f>VLOOKUP($F366,domain!$B:$D,2,FALSE)</f>
        <v>CODE_ID</v>
      </c>
      <c r="H366" s="6" t="str">
        <f>VLOOKUP($F366,domain!$B:$D,3,FALSE)</f>
        <v>VARCHAR(64)</v>
      </c>
      <c r="I366" s="14" t="s">
        <v>173</v>
      </c>
      <c r="J366" s="6"/>
      <c r="K366" s="14">
        <v>2</v>
      </c>
      <c r="L366" s="6"/>
      <c r="M366" s="6"/>
      <c r="N366" s="61" t="str">
        <f t="shared" ref="N366:N383" si="9">IF(E366=1,"    ","  , ")&amp;G366&amp;" "&amp;H366&amp;IF(J366="",""," "&amp;J366)&amp;IF(I366="N"," NOT NULL","")&amp;" COMMENT '"&amp;F366&amp;IF(L366="",""," "&amp;L366)&amp;"'"</f>
        <v xml:space="preserve">  , CODE_ID VARCHAR(64) NOT NULL COMMENT '코드 ID'</v>
      </c>
    </row>
    <row r="367" spans="1:14" s="61" customFormat="1" x14ac:dyDescent="0.35">
      <c r="A367" s="43">
        <v>364</v>
      </c>
      <c r="B367" s="14" t="str">
        <f>VLOOKUP($C367,table!$B:$D,3,FALSE)</f>
        <v>공통</v>
      </c>
      <c r="C367" s="6" t="s">
        <v>1148</v>
      </c>
      <c r="D367" s="79" t="str">
        <f>VLOOKUP($C367,table!$B:$D,2,FALSE)</f>
        <v>T_ENVIRONMENT_CODE</v>
      </c>
      <c r="E367" s="14">
        <v>4</v>
      </c>
      <c r="F367" s="67" t="s">
        <v>1153</v>
      </c>
      <c r="G367" s="6" t="str">
        <f>VLOOKUP($F367,domain!$B:$D,2,FALSE)</f>
        <v>REVISION_YEAR</v>
      </c>
      <c r="H367" s="6" t="str">
        <f>VLOOKUP($F367,domain!$B:$D,3,FALSE)</f>
        <v>VARCHAR(4)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REVISION_YEAR VARCHAR(4) NOT NULL COMMENT '개정 년'</v>
      </c>
    </row>
    <row r="368" spans="1:14" s="61" customFormat="1" x14ac:dyDescent="0.35">
      <c r="A368" s="43">
        <v>365</v>
      </c>
      <c r="B368" s="14" t="str">
        <f>VLOOKUP($C368,table!$B:$D,3,FALSE)</f>
        <v>공통</v>
      </c>
      <c r="C368" s="6" t="s">
        <v>1148</v>
      </c>
      <c r="D368" s="79" t="str">
        <f>VLOOKUP($C368,table!$B:$D,2,FALSE)</f>
        <v>T_ENVIRONMENT_CODE</v>
      </c>
      <c r="E368" s="14">
        <v>5</v>
      </c>
      <c r="F368" s="67" t="s">
        <v>1151</v>
      </c>
      <c r="G368" s="6" t="str">
        <f>VLOOKUP($F368,domain!$B:$D,2,FALSE)</f>
        <v>REVISION_MONTH</v>
      </c>
      <c r="H368" s="6" t="str">
        <f>VLOOKUP($F368,domain!$B:$D,3,FALSE)</f>
        <v>VARCHAR(2)</v>
      </c>
      <c r="I368" s="14" t="s">
        <v>173</v>
      </c>
      <c r="J368" s="6"/>
      <c r="K368" s="14"/>
      <c r="L368" s="6"/>
      <c r="M368" s="6"/>
      <c r="N368" s="61" t="str">
        <f>IF(E368=1,"    ","  , ")&amp;G368&amp;" "&amp;H368&amp;IF(J368="",""," "&amp;J368)&amp;IF(I368="N"," NOT NULL","")&amp;" COMMENT '"&amp;F368&amp;IF(L368="",""," "&amp;L368)&amp;"'"</f>
        <v xml:space="preserve">  , REVISION_MONTH VARCHAR(2) NOT NULL COMMENT '개정 월'</v>
      </c>
    </row>
    <row r="369" spans="1:14" s="61" customFormat="1" x14ac:dyDescent="0.35">
      <c r="A369" s="43">
        <v>366</v>
      </c>
      <c r="B369" s="14" t="str">
        <f>VLOOKUP($C369,table!$B:$D,3,FALSE)</f>
        <v>공통</v>
      </c>
      <c r="C369" s="6" t="s">
        <v>1148</v>
      </c>
      <c r="D369" s="79" t="str">
        <f>VLOOKUP($C369,table!$B:$D,2,FALSE)</f>
        <v>T_ENVIRONMENT_CODE</v>
      </c>
      <c r="E369" s="14">
        <v>6</v>
      </c>
      <c r="F369" s="67" t="s">
        <v>1144</v>
      </c>
      <c r="G369" s="6" t="str">
        <f>VLOOKUP($F369,domain!$B:$D,2,FALSE)</f>
        <v>CODE_KEY</v>
      </c>
      <c r="H369" s="6" t="str">
        <f>VLOOKUP($F369,domain!$B:$D,3,FALSE)</f>
        <v>VARCHAR(16)</v>
      </c>
      <c r="I369" s="14" t="s">
        <v>172</v>
      </c>
      <c r="J369" s="6"/>
      <c r="K369" s="14"/>
      <c r="L369" s="6"/>
      <c r="M369" s="6"/>
      <c r="N369" s="61" t="str">
        <f t="shared" si="9"/>
        <v xml:space="preserve">  , CODE_KEY VARCHAR(16) COMMENT '코드 키'</v>
      </c>
    </row>
    <row r="370" spans="1:14" s="61" customFormat="1" x14ac:dyDescent="0.35">
      <c r="A370" s="43">
        <v>367</v>
      </c>
      <c r="B370" s="14" t="str">
        <f>VLOOKUP($C370,table!$B:$D,3,FALSE)</f>
        <v>공통</v>
      </c>
      <c r="C370" s="6" t="s">
        <v>1148</v>
      </c>
      <c r="D370" s="79" t="str">
        <f>VLOOKUP($C370,table!$B:$D,2,FALSE)</f>
        <v>T_ENVIRONMENT_CODE</v>
      </c>
      <c r="E370" s="14">
        <v>7</v>
      </c>
      <c r="F370" s="67" t="s">
        <v>105</v>
      </c>
      <c r="G370" s="6" t="str">
        <f>VLOOKUP($F370,domain!$B:$D,2,FALSE)</f>
        <v>CODE_NM</v>
      </c>
      <c r="H370" s="6" t="str">
        <f>VLOOKUP($F370,domain!$B:$D,3,FALSE)</f>
        <v>VARCHAR(256)</v>
      </c>
      <c r="I370" s="14" t="s">
        <v>173</v>
      </c>
      <c r="J370" s="6"/>
      <c r="K370" s="14"/>
      <c r="L370" s="6"/>
      <c r="M370" s="6"/>
      <c r="N370" s="61" t="str">
        <f t="shared" si="9"/>
        <v xml:space="preserve">  , CODE_NM VARCHAR(256) NOT NULL COMMENT '코드 명'</v>
      </c>
    </row>
    <row r="371" spans="1:14" s="61" customFormat="1" x14ac:dyDescent="0.35">
      <c r="A371" s="43">
        <v>368</v>
      </c>
      <c r="B371" s="14" t="str">
        <f>VLOOKUP($C371,table!$B:$D,3,FALSE)</f>
        <v>공통</v>
      </c>
      <c r="C371" s="6" t="s">
        <v>1148</v>
      </c>
      <c r="D371" s="79" t="str">
        <f>VLOOKUP($C371,table!$B:$D,2,FALSE)</f>
        <v>T_ENVIRONMENT_CODE</v>
      </c>
      <c r="E371" s="14">
        <v>8</v>
      </c>
      <c r="F371" s="67" t="s">
        <v>107</v>
      </c>
      <c r="G371" s="6" t="str">
        <f>VLOOKUP($F371,domain!$B:$D,2,FALSE)</f>
        <v>CODE_DSC</v>
      </c>
      <c r="H371" s="6" t="str">
        <f>VLOOKUP($F371,domain!$B:$D,3,FALSE)</f>
        <v>VARCHAR(1000)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CODE_DSC VARCHAR(1000) COMMENT '코드 설명'</v>
      </c>
    </row>
    <row r="372" spans="1:14" s="61" customFormat="1" x14ac:dyDescent="0.35">
      <c r="A372" s="43">
        <v>369</v>
      </c>
      <c r="B372" s="14" t="str">
        <f>VLOOKUP($C372,table!$B:$D,3,FALSE)</f>
        <v>공통</v>
      </c>
      <c r="C372" s="6" t="s">
        <v>1148</v>
      </c>
      <c r="D372" s="79" t="str">
        <f>VLOOKUP($C372,table!$B:$D,2,FALSE)</f>
        <v>T_ENVIRONMENT_CODE</v>
      </c>
      <c r="E372" s="14">
        <v>9</v>
      </c>
      <c r="F372" s="67" t="s">
        <v>1161</v>
      </c>
      <c r="G372" s="6" t="str">
        <f>VLOOKUP($F372,domain!$B:$D,2,FALSE)</f>
        <v>RPT_MAT_STRUCT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RPT_MAT_STRUCT VARCHAR(1) COMMENT '포장재질구조증명서'</v>
      </c>
    </row>
    <row r="373" spans="1:14" s="61" customFormat="1" x14ac:dyDescent="0.35">
      <c r="A373" s="43">
        <v>370</v>
      </c>
      <c r="B373" s="14" t="str">
        <f>VLOOKUP($C373,table!$B:$D,3,FALSE)</f>
        <v>공통</v>
      </c>
      <c r="C373" s="6" t="s">
        <v>1148</v>
      </c>
      <c r="D373" s="79" t="str">
        <f>VLOOKUP($C373,table!$B:$D,2,FALSE)</f>
        <v>T_ENVIRONMENT_CODE</v>
      </c>
      <c r="E373" s="14">
        <v>10</v>
      </c>
      <c r="F373" s="67" t="s">
        <v>1173</v>
      </c>
      <c r="G373" s="6" t="str">
        <f>VLOOKUP($F373,domain!$B:$D,2,FALSE)</f>
        <v>RPT_DEV_ANAL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RPT_DEV_ANAL VARCHAR(1) COMMENT '기기분석증명서'</v>
      </c>
    </row>
    <row r="374" spans="1:14" s="61" customFormat="1" x14ac:dyDescent="0.35">
      <c r="A374" s="43">
        <v>371</v>
      </c>
      <c r="B374" s="14" t="str">
        <f>VLOOKUP($C374,table!$B:$D,3,FALSE)</f>
        <v>공통</v>
      </c>
      <c r="C374" s="6" t="s">
        <v>1148</v>
      </c>
      <c r="D374" s="79" t="str">
        <f>VLOOKUP($C374,table!$B:$D,2,FALSE)</f>
        <v>T_ENVIRONMENT_CODE</v>
      </c>
      <c r="E374" s="14">
        <v>11</v>
      </c>
      <c r="F374" s="67" t="s">
        <v>1176</v>
      </c>
      <c r="G374" s="6" t="str">
        <f>VLOOKUP($F374,domain!$B:$D,2,FALSE)</f>
        <v>RPT_VISUAL_JUDG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>IF(E374=1,"    ","  , ")&amp;G374&amp;" "&amp;H374&amp;IF(J374="",""," "&amp;J374)&amp;IF(I374="N"," NOT NULL","")&amp;" COMMENT '"&amp;F374&amp;IF(L374="",""," "&amp;L374)&amp;"'"</f>
        <v xml:space="preserve">  , RPT_VISUAL_JUDG VARCHAR(1) COMMENT '육안판정서'</v>
      </c>
    </row>
    <row r="375" spans="1:14" s="61" customFormat="1" x14ac:dyDescent="0.35">
      <c r="A375" s="43">
        <v>372</v>
      </c>
      <c r="B375" s="14" t="str">
        <f>VLOOKUP($C375,table!$B:$D,3,FALSE)</f>
        <v>공통</v>
      </c>
      <c r="C375" s="6" t="s">
        <v>1148</v>
      </c>
      <c r="D375" s="79" t="str">
        <f>VLOOKUP($C375,table!$B:$D,2,FALSE)</f>
        <v>T_ENVIRONMENT_CODE</v>
      </c>
      <c r="E375" s="14">
        <v>12</v>
      </c>
      <c r="F375" s="67" t="s">
        <v>1163</v>
      </c>
      <c r="G375" s="6" t="str">
        <f>VLOOKUP($F375,domain!$B:$D,2,FALSE)</f>
        <v>RPT_TEST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 t="shared" si="9"/>
        <v xml:space="preserve">  , RPT_TEST VARCHAR(1) COMMENT '공인시험성적서'</v>
      </c>
    </row>
    <row r="376" spans="1:14" s="61" customFormat="1" x14ac:dyDescent="0.35">
      <c r="A376" s="43">
        <v>373</v>
      </c>
      <c r="B376" s="14" t="str">
        <f>VLOOKUP($C376,table!$B:$D,3,FALSE)</f>
        <v>공통</v>
      </c>
      <c r="C376" s="6" t="s">
        <v>1148</v>
      </c>
      <c r="D376" s="79" t="str">
        <f>VLOOKUP($C376,table!$B:$D,2,FALSE)</f>
        <v>T_ENVIRONMENT_CODE</v>
      </c>
      <c r="E376" s="14">
        <v>13</v>
      </c>
      <c r="F376" s="67" t="s">
        <v>1165</v>
      </c>
      <c r="G376" s="6" t="str">
        <f>VLOOKUP($F376,domain!$B:$D,2,FALSE)</f>
        <v>RPT_PERMISSION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RPT_PERMISSION VARCHAR(1) COMMENT '신고허가서류'</v>
      </c>
    </row>
    <row r="377" spans="1:14" s="61" customFormat="1" x14ac:dyDescent="0.35">
      <c r="A377" s="43">
        <v>374</v>
      </c>
      <c r="B377" s="14" t="str">
        <f>VLOOKUP($C377,table!$B:$D,3,FALSE)</f>
        <v>공통</v>
      </c>
      <c r="C377" s="6" t="s">
        <v>1148</v>
      </c>
      <c r="D377" s="79" t="str">
        <f>VLOOKUP($C377,table!$B:$D,2,FALSE)</f>
        <v>T_ENVIRONMENT_CODE</v>
      </c>
      <c r="E377" s="14">
        <v>14</v>
      </c>
      <c r="F377" s="67" t="s">
        <v>1175</v>
      </c>
      <c r="G377" s="6" t="str">
        <f>VLOOKUP($F377,domain!$B:$D,2,FALSE)</f>
        <v>RPT_ETC</v>
      </c>
      <c r="H377" s="6" t="str">
        <f>VLOOKUP($F377,domain!$B:$D,3,FALSE)</f>
        <v>VARCHAR(1)</v>
      </c>
      <c r="I377" s="14" t="s">
        <v>172</v>
      </c>
      <c r="J377" s="6"/>
      <c r="K377" s="14"/>
      <c r="L377" s="6"/>
      <c r="M377" s="6"/>
      <c r="N377" s="61" t="str">
        <f>IF(E377=1,"    ","  , ")&amp;G377&amp;" "&amp;H377&amp;IF(J377="",""," "&amp;J377)&amp;IF(I377="N"," NOT NULL","")&amp;" COMMENT '"&amp;F377&amp;IF(L377="",""," "&amp;L377)&amp;"'"</f>
        <v xml:space="preserve">  , RPT_ETC VARCHAR(1) COMMENT '기타서류'</v>
      </c>
    </row>
    <row r="378" spans="1:14" s="61" customFormat="1" x14ac:dyDescent="0.35">
      <c r="A378" s="43">
        <v>375</v>
      </c>
      <c r="B378" s="14" t="str">
        <f>VLOOKUP($C378,table!$B:$D,3,FALSE)</f>
        <v>공통</v>
      </c>
      <c r="C378" s="6" t="s">
        <v>1148</v>
      </c>
      <c r="D378" s="79" t="str">
        <f>VLOOKUP($C378,table!$B:$D,2,FALSE)</f>
        <v>T_ENVIRONMENT_CODE</v>
      </c>
      <c r="E378" s="14">
        <v>15</v>
      </c>
      <c r="F378" s="67" t="s">
        <v>255</v>
      </c>
      <c r="G378" s="6" t="str">
        <f>VLOOKUP($F378,domain!$B:$D,2,FALSE)</f>
        <v>ORD_SEQ</v>
      </c>
      <c r="H378" s="6" t="str">
        <f>VLOOKUP($F378,domain!$B:$D,3,FALSE)</f>
        <v>NUMERIC(5,0)</v>
      </c>
      <c r="I378" s="14" t="s">
        <v>173</v>
      </c>
      <c r="J378" s="6"/>
      <c r="K378" s="14"/>
      <c r="L378" s="6"/>
      <c r="M378" s="6"/>
      <c r="N378" s="61" t="str">
        <f t="shared" si="9"/>
        <v xml:space="preserve">  , ORD_SEQ NUMERIC(5,0) NOT NULL COMMENT '정렬 순서'</v>
      </c>
    </row>
    <row r="379" spans="1:14" s="61" customFormat="1" x14ac:dyDescent="0.35">
      <c r="A379" s="43">
        <v>376</v>
      </c>
      <c r="B379" s="14" t="str">
        <f>VLOOKUP($C379,table!$B:$D,3,FALSE)</f>
        <v>공통</v>
      </c>
      <c r="C379" s="6" t="s">
        <v>1148</v>
      </c>
      <c r="D379" s="79" t="str">
        <f>VLOOKUP($C379,table!$B:$D,2,FALSE)</f>
        <v>T_ENVIRONMENT_CODE</v>
      </c>
      <c r="E379" s="14">
        <v>16</v>
      </c>
      <c r="F379" s="67" t="s">
        <v>446</v>
      </c>
      <c r="G379" s="6" t="str">
        <f>VLOOKUP($F379,domain!$B:$D,2,FALSE)</f>
        <v>USE_YN</v>
      </c>
      <c r="H379" s="6" t="str">
        <f>VLOOKUP($F379,domain!$B:$D,3,FALSE)</f>
        <v>VARCHAR(1)</v>
      </c>
      <c r="I379" s="14" t="s">
        <v>173</v>
      </c>
      <c r="J379" s="6" t="s">
        <v>761</v>
      </c>
      <c r="K379" s="14"/>
      <c r="L379" s="6"/>
      <c r="M379" s="6"/>
      <c r="N379" s="61" t="str">
        <f t="shared" si="9"/>
        <v xml:space="preserve">  , USE_YN VARCHAR(1) DEFAULT 'Y' NOT NULL COMMENT '사용 여부'</v>
      </c>
    </row>
    <row r="380" spans="1:14" s="61" customFormat="1" x14ac:dyDescent="0.35">
      <c r="A380" s="43">
        <v>377</v>
      </c>
      <c r="B380" s="14" t="str">
        <f>VLOOKUP($C380,table!$B:$D,3,FALSE)</f>
        <v>공통</v>
      </c>
      <c r="C380" s="6" t="s">
        <v>1148</v>
      </c>
      <c r="D380" s="79" t="str">
        <f>VLOOKUP($C380,table!$B:$D,2,FALSE)</f>
        <v>T_ENVIRONMENT_CODE</v>
      </c>
      <c r="E380" s="14">
        <v>17</v>
      </c>
      <c r="F380" s="67" t="s">
        <v>57</v>
      </c>
      <c r="G380" s="6" t="str">
        <f>VLOOKUP($F380,domain!$B:$D,2,FALSE)</f>
        <v>RGST_ID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1" t="str">
        <f t="shared" si="9"/>
        <v xml:space="preserve">  , RGST_ID VARCHAR(32) NOT NULL COMMENT '등록 ID'</v>
      </c>
    </row>
    <row r="381" spans="1:14" s="61" customFormat="1" x14ac:dyDescent="0.35">
      <c r="A381" s="43">
        <v>378</v>
      </c>
      <c r="B381" s="14" t="str">
        <f>VLOOKUP($C381,table!$B:$D,3,FALSE)</f>
        <v>공통</v>
      </c>
      <c r="C381" s="6" t="s">
        <v>1148</v>
      </c>
      <c r="D381" s="79" t="str">
        <f>VLOOKUP($C381,table!$B:$D,2,FALSE)</f>
        <v>T_ENVIRONMENT_CODE</v>
      </c>
      <c r="E381" s="14">
        <v>18</v>
      </c>
      <c r="F381" s="67" t="s">
        <v>379</v>
      </c>
      <c r="G381" s="6" t="str">
        <f>VLOOKUP($F381,domain!$B:$D,2,FALSE)</f>
        <v>RGST_DT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1" t="str">
        <f t="shared" si="9"/>
        <v xml:space="preserve">  , RGST_DT TIMESTAMP NOT NULL COMMENT '등록 일시'</v>
      </c>
    </row>
    <row r="382" spans="1:14" s="61" customFormat="1" x14ac:dyDescent="0.35">
      <c r="A382" s="43">
        <v>379</v>
      </c>
      <c r="B382" s="14" t="str">
        <f>VLOOKUP($C382,table!$B:$D,3,FALSE)</f>
        <v>공통</v>
      </c>
      <c r="C382" s="6" t="s">
        <v>1148</v>
      </c>
      <c r="D382" s="79" t="str">
        <f>VLOOKUP($C382,table!$B:$D,2,FALSE)</f>
        <v>T_ENVIRONMENT_CODE</v>
      </c>
      <c r="E382" s="14">
        <v>19</v>
      </c>
      <c r="F382" s="67" t="s">
        <v>84</v>
      </c>
      <c r="G382" s="6" t="str">
        <f>VLOOKUP($F382,domain!$B:$D,2,FALSE)</f>
        <v>MODI_ID</v>
      </c>
      <c r="H382" s="6" t="str">
        <f>VLOOKUP($F382,domain!$B:$D,3,FALSE)</f>
        <v>VARCHAR(32)</v>
      </c>
      <c r="I382" s="14" t="s">
        <v>173</v>
      </c>
      <c r="J382" s="6"/>
      <c r="K382" s="14"/>
      <c r="L382" s="6"/>
      <c r="M382" s="6"/>
      <c r="N382" s="61" t="str">
        <f t="shared" si="9"/>
        <v xml:space="preserve">  , MODI_ID VARCHAR(32) NOT NULL COMMENT '수정 ID'</v>
      </c>
    </row>
    <row r="383" spans="1:14" s="61" customFormat="1" x14ac:dyDescent="0.35">
      <c r="A383" s="43">
        <v>380</v>
      </c>
      <c r="B383" s="14" t="str">
        <f>VLOOKUP($C383,table!$B:$D,3,FALSE)</f>
        <v>공통</v>
      </c>
      <c r="C383" s="6" t="s">
        <v>1148</v>
      </c>
      <c r="D383" s="79" t="str">
        <f>VLOOKUP($C383,table!$B:$D,2,FALSE)</f>
        <v>T_ENVIRONMENT_CODE</v>
      </c>
      <c r="E383" s="14">
        <v>20</v>
      </c>
      <c r="F383" s="67" t="s">
        <v>88</v>
      </c>
      <c r="G383" s="6" t="str">
        <f>VLOOKUP($F383,domain!$B:$D,2,FALSE)</f>
        <v>MODI_DT</v>
      </c>
      <c r="H383" s="6" t="str">
        <f>VLOOKUP($F383,domain!$B:$D,3,FALSE)</f>
        <v>TIMESTAMP</v>
      </c>
      <c r="I383" s="14" t="s">
        <v>173</v>
      </c>
      <c r="J383" s="6"/>
      <c r="K383" s="14"/>
      <c r="L383" s="6"/>
      <c r="M383" s="6"/>
      <c r="N383" s="61" t="str">
        <f t="shared" si="9"/>
        <v xml:space="preserve">  , MODI_DT TIMESTAMP NOT NULL COMMENT '수정 일시'</v>
      </c>
    </row>
    <row r="384" spans="1:14" s="60" customFormat="1" x14ac:dyDescent="0.35">
      <c r="A384" s="102">
        <v>389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1</v>
      </c>
      <c r="F384" s="53" t="s">
        <v>1114</v>
      </c>
      <c r="G384" s="53" t="str">
        <f>VLOOKUP($F384,domain!$B:$D,2,FALSE)</f>
        <v>PRODUCT_ID</v>
      </c>
      <c r="H384" s="53" t="str">
        <f>VLOOKUP($F384,domain!$B:$D,3,FALSE)</f>
        <v>VARCHAR(16)</v>
      </c>
      <c r="I384" s="102" t="s">
        <v>173</v>
      </c>
      <c r="J384" s="53"/>
      <c r="K384" s="102"/>
      <c r="L384" s="53"/>
      <c r="M384" s="53"/>
      <c r="N384" s="60" t="str">
        <f t="shared" ref="N384:N392" si="10">IF(E384=1,"    ","  , ")&amp;G384&amp;" "&amp;H384&amp;IF(J384="",""," "&amp;J384)&amp;IF(I384="N"," NOT NULL","")&amp;" COMMENT '"&amp;F384&amp;IF(L384="",""," "&amp;L384)&amp;"'"</f>
        <v xml:space="preserve">    PRODUCT_ID VARCHAR(16) NOT NULL COMMENT '제품 ID'</v>
      </c>
    </row>
    <row r="385" spans="1:14" s="60" customFormat="1" x14ac:dyDescent="0.35">
      <c r="A385" s="102">
        <v>390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2</v>
      </c>
      <c r="F385" s="53" t="s">
        <v>1115</v>
      </c>
      <c r="G385" s="53" t="str">
        <f>VLOOKUP($F385,domain!$B:$D,2,FALSE)</f>
        <v>PRODUCT_NM</v>
      </c>
      <c r="H385" s="53" t="str">
        <f>VLOOKUP($F385,domain!$B:$D,3,FALSE)</f>
        <v>VARCHAR(4000)</v>
      </c>
      <c r="I385" s="102" t="s">
        <v>173</v>
      </c>
      <c r="J385" s="53"/>
      <c r="K385" s="102"/>
      <c r="L385" s="53"/>
      <c r="M385" s="53"/>
      <c r="N385" s="60" t="str">
        <f t="shared" si="10"/>
        <v xml:space="preserve">  , PRODUCT_NM VARCHAR(4000) NOT NULL COMMENT '제품 명'</v>
      </c>
    </row>
    <row r="386" spans="1:14" s="60" customFormat="1" x14ac:dyDescent="0.35">
      <c r="A386" s="102">
        <v>391</v>
      </c>
      <c r="B386" s="102" t="str">
        <f>VLOOKUP($C386,table!$B:$D,3,FALSE)</f>
        <v>공통</v>
      </c>
      <c r="C386" s="53" t="s">
        <v>1113</v>
      </c>
      <c r="D386" s="80" t="str">
        <f>VLOOKUP($C386,table!$B:$D,2,FALSE)</f>
        <v>T_PRODUCT</v>
      </c>
      <c r="E386" s="102">
        <v>3</v>
      </c>
      <c r="F386" s="53" t="s">
        <v>1984</v>
      </c>
      <c r="G386" s="53" t="str">
        <f>VLOOKUP($F386,domain!$B:$D,2,FALSE)</f>
        <v>PRODUCT_CODE</v>
      </c>
      <c r="H386" s="53" t="str">
        <f>VLOOKUP($F386,domain!$B:$D,3,FALSE)</f>
        <v>VARCHAR(16)</v>
      </c>
      <c r="I386" s="102" t="s">
        <v>173</v>
      </c>
      <c r="J386" s="53"/>
      <c r="K386" s="102"/>
      <c r="L386" s="53"/>
      <c r="M386" s="53"/>
      <c r="N386" s="60" t="str">
        <f t="shared" si="10"/>
        <v xml:space="preserve">  , PRODUCT_CODE VARCHAR(16) NOT NULL COMMENT '제품 코드'</v>
      </c>
    </row>
    <row r="387" spans="1:14" s="60" customFormat="1" x14ac:dyDescent="0.35">
      <c r="A387" s="102">
        <v>392</v>
      </c>
      <c r="B387" s="102" t="str">
        <f>VLOOKUP($C387,table!$B:$D,3,FALSE)</f>
        <v>공통</v>
      </c>
      <c r="C387" s="53" t="s">
        <v>1112</v>
      </c>
      <c r="D387" s="80" t="str">
        <f>VLOOKUP($C387,table!$B:$D,2,FALSE)</f>
        <v>T_PRODUCT</v>
      </c>
      <c r="E387" s="102">
        <v>4</v>
      </c>
      <c r="F387" s="53" t="s">
        <v>1983</v>
      </c>
      <c r="G387" s="53" t="str">
        <f>VLOOKUP($F387,domain!$B:$D,2,FALSE)</f>
        <v>PRODUCT_TYPE</v>
      </c>
      <c r="H387" s="53" t="str">
        <f>VLOOKUP($F387,domain!$B:$D,3,FALSE)</f>
        <v>VARCHAR(2)</v>
      </c>
      <c r="I387" s="102" t="s">
        <v>173</v>
      </c>
      <c r="J387" s="53"/>
      <c r="K387" s="102"/>
      <c r="L387" s="53"/>
      <c r="M387" s="53"/>
      <c r="N387" s="60" t="str">
        <f t="shared" ref="N387" si="11">IF(E387=1,"    ","  , ")&amp;G387&amp;" "&amp;H387&amp;IF(J387="",""," "&amp;J387)&amp;IF(I387="N"," NOT NULL","")&amp;" COMMENT '"&amp;F387&amp;IF(L387="",""," "&amp;L387)&amp;"'"</f>
        <v xml:space="preserve">  , PRODUCT_TYPE VARCHAR(2) NOT NULL COMMENT '제품 타입'</v>
      </c>
    </row>
    <row r="388" spans="1:14" s="60" customFormat="1" x14ac:dyDescent="0.35">
      <c r="A388" s="102">
        <v>393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5</v>
      </c>
      <c r="F388" s="66" t="s">
        <v>446</v>
      </c>
      <c r="G388" s="53" t="str">
        <f>VLOOKUP($F388,domain!$B:$D,2,FALSE)</f>
        <v>USE_YN</v>
      </c>
      <c r="H388" s="53" t="str">
        <f>VLOOKUP($F388,domain!$B:$D,3,FALSE)</f>
        <v>VARCHAR(1)</v>
      </c>
      <c r="I388" s="102" t="s">
        <v>173</v>
      </c>
      <c r="J388" s="53"/>
      <c r="K388" s="102"/>
      <c r="L388" s="53"/>
      <c r="M388" s="53"/>
      <c r="N388" s="60" t="str">
        <f t="shared" si="10"/>
        <v xml:space="preserve">  , USE_YN VARCHAR(1) NOT NULL COMMENT '사용 여부'</v>
      </c>
    </row>
    <row r="389" spans="1:14" s="60" customFormat="1" x14ac:dyDescent="0.35">
      <c r="A389" s="102">
        <v>394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6</v>
      </c>
      <c r="F389" s="66" t="s">
        <v>57</v>
      </c>
      <c r="G389" s="53" t="str">
        <f>VLOOKUP($F389,domain!$B:$D,2,FALSE)</f>
        <v>RGST_ID</v>
      </c>
      <c r="H389" s="53" t="str">
        <f>VLOOKUP($F389,domain!$B:$D,3,FALSE)</f>
        <v>VARCHAR(32)</v>
      </c>
      <c r="I389" s="102" t="s">
        <v>173</v>
      </c>
      <c r="J389" s="53"/>
      <c r="K389" s="102"/>
      <c r="L389" s="53"/>
      <c r="M389" s="53"/>
      <c r="N389" s="60" t="str">
        <f t="shared" si="10"/>
        <v xml:space="preserve">  , RGST_ID VARCHAR(32) NOT NULL COMMENT '등록 ID'</v>
      </c>
    </row>
    <row r="390" spans="1:14" s="60" customFormat="1" x14ac:dyDescent="0.35">
      <c r="A390" s="102">
        <v>395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7</v>
      </c>
      <c r="F390" s="66" t="s">
        <v>379</v>
      </c>
      <c r="G390" s="53" t="str">
        <f>VLOOKUP($F390,domain!$B:$D,2,FALSE)</f>
        <v>RGST_DT</v>
      </c>
      <c r="H390" s="53" t="str">
        <f>VLOOKUP($F390,domain!$B:$D,3,FALSE)</f>
        <v>TIMESTAMP</v>
      </c>
      <c r="I390" s="102" t="s">
        <v>173</v>
      </c>
      <c r="J390" s="53"/>
      <c r="K390" s="102"/>
      <c r="L390" s="53"/>
      <c r="M390" s="53"/>
      <c r="N390" s="60" t="str">
        <f t="shared" si="10"/>
        <v xml:space="preserve">  , RGST_DT TIMESTAMP NOT NULL COMMENT '등록 일시'</v>
      </c>
    </row>
    <row r="391" spans="1:14" s="60" customFormat="1" x14ac:dyDescent="0.35">
      <c r="A391" s="102">
        <v>396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8</v>
      </c>
      <c r="F391" s="66" t="s">
        <v>84</v>
      </c>
      <c r="G391" s="53" t="str">
        <f>VLOOKUP($F391,domain!$B:$D,2,FALSE)</f>
        <v>MODI_ID</v>
      </c>
      <c r="H391" s="53" t="str">
        <f>VLOOKUP($F391,domain!$B:$D,3,FALSE)</f>
        <v>VARCHAR(32)</v>
      </c>
      <c r="I391" s="102" t="s">
        <v>173</v>
      </c>
      <c r="J391" s="53"/>
      <c r="K391" s="102"/>
      <c r="L391" s="53"/>
      <c r="M391" s="53"/>
      <c r="N391" s="60" t="str">
        <f t="shared" si="10"/>
        <v xml:space="preserve">  , MODI_ID VARCHAR(32) NOT NULL COMMENT '수정 ID'</v>
      </c>
    </row>
    <row r="392" spans="1:14" s="60" customFormat="1" x14ac:dyDescent="0.35">
      <c r="A392" s="102">
        <v>397</v>
      </c>
      <c r="B392" s="102" t="str">
        <f>VLOOKUP($C392,table!$B:$D,3,FALSE)</f>
        <v>공통</v>
      </c>
      <c r="C392" s="53" t="s">
        <v>1113</v>
      </c>
      <c r="D392" s="80" t="str">
        <f>VLOOKUP($C392,table!$B:$D,2,FALSE)</f>
        <v>T_PRODUCT</v>
      </c>
      <c r="E392" s="102">
        <v>9</v>
      </c>
      <c r="F392" s="66" t="s">
        <v>88</v>
      </c>
      <c r="G392" s="53" t="str">
        <f>VLOOKUP($F392,domain!$B:$D,2,FALSE)</f>
        <v>MODI_DT</v>
      </c>
      <c r="H392" s="53" t="str">
        <f>VLOOKUP($F392,domain!$B:$D,3,FALSE)</f>
        <v>TIMESTAMP</v>
      </c>
      <c r="I392" s="102" t="s">
        <v>173</v>
      </c>
      <c r="J392" s="53"/>
      <c r="K392" s="102"/>
      <c r="L392" s="53"/>
      <c r="M392" s="53"/>
      <c r="N392" s="60" t="str">
        <f t="shared" si="10"/>
        <v xml:space="preserve">  , MODI_DT TIMESTAMP NOT NULL COMMENT '수정 일시'</v>
      </c>
    </row>
    <row r="393" spans="1:14" s="61" customFormat="1" x14ac:dyDescent="0.35">
      <c r="A393" s="43">
        <v>389</v>
      </c>
      <c r="B393" s="14" t="str">
        <f>VLOOKUP($C393,table!$B:$D,3,FALSE)</f>
        <v>공통</v>
      </c>
      <c r="C393" s="6" t="s">
        <v>1994</v>
      </c>
      <c r="D393" s="79" t="str">
        <f>VLOOKUP($C393,table!$B:$D,2,FALSE)</f>
        <v>T_PRODUCT_PACK</v>
      </c>
      <c r="E393" s="14">
        <v>1</v>
      </c>
      <c r="F393" s="6" t="s">
        <v>1996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ref="N393:N403" si="12">IF(E393=1,"    ","  , ")&amp;G393&amp;" "&amp;H393&amp;IF(J393="",""," "&amp;J393)&amp;IF(I393="N"," NOT NULL","")&amp;" COMMENT '"&amp;F393&amp;IF(L393="",""," "&amp;L393)&amp;"'"</f>
        <v xml:space="preserve">    PRODUCT_ID VARCHAR(16) NOT NULL COMMENT '포장 ID'</v>
      </c>
    </row>
    <row r="394" spans="1:14" s="61" customFormat="1" x14ac:dyDescent="0.35">
      <c r="A394" s="14">
        <v>389</v>
      </c>
      <c r="B394" s="14" t="str">
        <f>VLOOKUP($C394,table!$B:$D,3,FALSE)</f>
        <v>공통</v>
      </c>
      <c r="C394" s="6" t="s">
        <v>1994</v>
      </c>
      <c r="D394" s="79" t="str">
        <f>VLOOKUP($C394,table!$B:$D,2,FALSE)</f>
        <v>T_PRODUCT_PACK</v>
      </c>
      <c r="E394" s="14">
        <v>2</v>
      </c>
      <c r="F394" s="6" t="s">
        <v>1114</v>
      </c>
      <c r="G394" s="6" t="str">
        <f>VLOOKUP($F394,domain!$B:$D,2,FALSE)</f>
        <v>PRODUCT_ID</v>
      </c>
      <c r="H394" s="6" t="str">
        <f>VLOOKUP($F394,domain!$B:$D,3,FALSE)</f>
        <v>VARCHAR(16)</v>
      </c>
      <c r="I394" s="14" t="s">
        <v>173</v>
      </c>
      <c r="J394" s="6"/>
      <c r="K394" s="14"/>
      <c r="L394" s="6"/>
      <c r="M394" s="6"/>
      <c r="N394" s="61" t="str">
        <f t="shared" si="12"/>
        <v xml:space="preserve">  , PRODUCT_ID VARCHAR(16) NOT NULL COMMENT '제품 ID'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1994</v>
      </c>
      <c r="D395" s="79" t="str">
        <f>VLOOKUP($C395,table!$B:$D,2,FALSE)</f>
        <v>T_PRODUCT_PACK</v>
      </c>
      <c r="E395" s="14">
        <v>3</v>
      </c>
      <c r="F395" s="6" t="s">
        <v>1997</v>
      </c>
      <c r="G395" s="6" t="str">
        <f>VLOOKUP($F395,domain!$B:$D,2,FALSE)</f>
        <v>PRODUCT_NM</v>
      </c>
      <c r="H395" s="6" t="str">
        <f>VLOOKUP($F395,domain!$B:$D,3,FALSE)</f>
        <v>VARCHAR(256)</v>
      </c>
      <c r="I395" s="14" t="s">
        <v>173</v>
      </c>
      <c r="J395" s="6"/>
      <c r="K395" s="14"/>
      <c r="L395" s="6"/>
      <c r="M395" s="6"/>
      <c r="N395" s="61" t="str">
        <f t="shared" si="12"/>
        <v xml:space="preserve">  , PRODUCT_NM VARCHAR(256) NOT NULL COMMENT '포장 명'</v>
      </c>
    </row>
    <row r="396" spans="1:14" s="61" customFormat="1" x14ac:dyDescent="0.35">
      <c r="A396" s="43">
        <v>390</v>
      </c>
      <c r="B396" s="14" t="str">
        <f>VLOOKUP($C396,table!$B:$D,3,FALSE)</f>
        <v>공통</v>
      </c>
      <c r="C396" s="6" t="s">
        <v>1994</v>
      </c>
      <c r="D396" s="79" t="str">
        <f>VLOOKUP($C396,table!$B:$D,2,FALSE)</f>
        <v>T_PRODUCT_PACK</v>
      </c>
      <c r="E396" s="14">
        <v>4</v>
      </c>
      <c r="F396" s="6" t="s">
        <v>1999</v>
      </c>
      <c r="G396" s="6" t="str">
        <f>VLOOKUP($F396,domain!$B:$D,2,FALSE)</f>
        <v>PRODUCT_DSC</v>
      </c>
      <c r="H396" s="6" t="str">
        <f>VLOOKUP($F396,domain!$B:$D,3,FALSE)</f>
        <v>VARCHAR(4000)</v>
      </c>
      <c r="I396" s="14" t="s">
        <v>173</v>
      </c>
      <c r="J396" s="6"/>
      <c r="K396" s="14"/>
      <c r="L396" s="6"/>
      <c r="M396" s="6"/>
      <c r="N396" s="61" t="str">
        <f t="shared" ref="N396" si="13">IF(E396=1,"    ","  , ")&amp;G396&amp;" "&amp;H396&amp;IF(J396="",""," "&amp;J396)&amp;IF(I396="N"," NOT NULL","")&amp;" COMMENT '"&amp;F396&amp;IF(L396="",""," "&amp;L396)&amp;"'"</f>
        <v xml:space="preserve">  , PRODUCT_DSC VARCHAR(4000) NOT NULL COMMENT '포장 설명'</v>
      </c>
    </row>
    <row r="397" spans="1:14" s="61" customFormat="1" x14ac:dyDescent="0.35">
      <c r="A397" s="43">
        <v>391</v>
      </c>
      <c r="B397" s="14" t="str">
        <f>VLOOKUP($C397,table!$B:$D,3,FALSE)</f>
        <v>공통</v>
      </c>
      <c r="C397" s="6" t="s">
        <v>1994</v>
      </c>
      <c r="D397" s="79" t="str">
        <f>VLOOKUP($C397,table!$B:$D,2,FALSE)</f>
        <v>T_PRODUCT_PACK</v>
      </c>
      <c r="E397" s="14">
        <v>5</v>
      </c>
      <c r="F397" s="6" t="s">
        <v>1998</v>
      </c>
      <c r="G397" s="6" t="str">
        <f>VLOOKUP($F397,domain!$B:$D,2,FALSE)</f>
        <v>PRODUCT_CODE</v>
      </c>
      <c r="H397" s="6" t="str">
        <f>VLOOKUP($F397,domain!$B:$D,3,FALSE)</f>
        <v>VARCHAR(16)</v>
      </c>
      <c r="I397" s="14" t="s">
        <v>173</v>
      </c>
      <c r="J397" s="6"/>
      <c r="K397" s="14"/>
      <c r="L397" s="6"/>
      <c r="M397" s="6"/>
      <c r="N397" s="61" t="str">
        <f t="shared" si="12"/>
        <v xml:space="preserve">  , PRODUCT_CODE VARCHAR(16) NOT NULL COMMENT '포장 코드'</v>
      </c>
    </row>
    <row r="398" spans="1:14" s="61" customFormat="1" x14ac:dyDescent="0.35">
      <c r="A398" s="43">
        <v>392</v>
      </c>
      <c r="B398" s="14" t="str">
        <f>VLOOKUP($C398,table!$B:$D,3,FALSE)</f>
        <v>공통</v>
      </c>
      <c r="C398" s="6" t="s">
        <v>1994</v>
      </c>
      <c r="D398" s="79" t="str">
        <f>VLOOKUP($C398,table!$B:$D,2,FALSE)</f>
        <v>T_PRODUCT_PACK</v>
      </c>
      <c r="E398" s="14">
        <v>6</v>
      </c>
      <c r="F398" s="6" t="s">
        <v>1987</v>
      </c>
      <c r="G398" s="6" t="str">
        <f>VLOOKUP($F398,domain!$B:$D,2,FALSE)</f>
        <v>ENVIRONMENT_CODE</v>
      </c>
      <c r="H398" s="6" t="str">
        <f>VLOOKUP($F398,domain!$B:$D,3,FALSE)</f>
        <v>VARCHAR(16)</v>
      </c>
      <c r="I398" s="14" t="s">
        <v>173</v>
      </c>
      <c r="J398" s="6"/>
      <c r="K398" s="14"/>
      <c r="L398" s="6"/>
      <c r="M398" s="6"/>
      <c r="N398" s="61" t="str">
        <f t="shared" si="12"/>
        <v xml:space="preserve">  , ENVIRONMENT_CODE VARCHAR(16) NOT NULL COMMENT '환경부 코드'</v>
      </c>
    </row>
    <row r="399" spans="1:14" s="61" customFormat="1" x14ac:dyDescent="0.35">
      <c r="A399" s="43">
        <v>393</v>
      </c>
      <c r="B399" s="14" t="str">
        <f>VLOOKUP($C399,table!$B:$D,3,FALSE)</f>
        <v>공통</v>
      </c>
      <c r="C399" s="6" t="s">
        <v>1994</v>
      </c>
      <c r="D399" s="79" t="str">
        <f>VLOOKUP($C399,table!$B:$D,2,FALSE)</f>
        <v>T_PRODUCT_PACK</v>
      </c>
      <c r="E399" s="14">
        <v>7</v>
      </c>
      <c r="F399" s="67" t="s">
        <v>446</v>
      </c>
      <c r="G399" s="6" t="str">
        <f>VLOOKUP($F399,domain!$B:$D,2,FALSE)</f>
        <v>USE_YN</v>
      </c>
      <c r="H399" s="6" t="str">
        <f>VLOOKUP($F399,domain!$B:$D,3,FALSE)</f>
        <v>VARCHAR(1)</v>
      </c>
      <c r="I399" s="14" t="s">
        <v>173</v>
      </c>
      <c r="J399" s="6"/>
      <c r="K399" s="14"/>
      <c r="L399" s="6"/>
      <c r="M399" s="6"/>
      <c r="N399" s="61" t="str">
        <f t="shared" si="12"/>
        <v xml:space="preserve">  , USE_YN VARCHAR(1) NOT NULL COMMENT '사용 여부'</v>
      </c>
    </row>
    <row r="400" spans="1:14" s="61" customFormat="1" x14ac:dyDescent="0.35">
      <c r="A400" s="43">
        <v>394</v>
      </c>
      <c r="B400" s="14" t="str">
        <f>VLOOKUP($C400,table!$B:$D,3,FALSE)</f>
        <v>공통</v>
      </c>
      <c r="C400" s="6" t="s">
        <v>1994</v>
      </c>
      <c r="D400" s="79" t="str">
        <f>VLOOKUP($C400,table!$B:$D,2,FALSE)</f>
        <v>T_PRODUCT_PACK</v>
      </c>
      <c r="E400" s="14">
        <v>8</v>
      </c>
      <c r="F400" s="67" t="s">
        <v>57</v>
      </c>
      <c r="G400" s="6" t="str">
        <f>VLOOKUP($F400,domain!$B:$D,2,FALSE)</f>
        <v>RGST_ID</v>
      </c>
      <c r="H400" s="6" t="str">
        <f>VLOOKUP($F400,domain!$B:$D,3,FALSE)</f>
        <v>VARCHAR(32)</v>
      </c>
      <c r="I400" s="14" t="s">
        <v>173</v>
      </c>
      <c r="J400" s="6"/>
      <c r="K400" s="14"/>
      <c r="L400" s="6"/>
      <c r="M400" s="6"/>
      <c r="N400" s="61" t="str">
        <f t="shared" si="12"/>
        <v xml:space="preserve">  , RGST_ID VARCHAR(32) NOT NULL COMMENT '등록 ID'</v>
      </c>
    </row>
    <row r="401" spans="1:14" s="61" customFormat="1" x14ac:dyDescent="0.35">
      <c r="A401" s="43">
        <v>395</v>
      </c>
      <c r="B401" s="14" t="str">
        <f>VLOOKUP($C401,table!$B:$D,3,FALSE)</f>
        <v>공통</v>
      </c>
      <c r="C401" s="6" t="s">
        <v>1994</v>
      </c>
      <c r="D401" s="79" t="str">
        <f>VLOOKUP($C401,table!$B:$D,2,FALSE)</f>
        <v>T_PRODUCT_PACK</v>
      </c>
      <c r="E401" s="14">
        <v>9</v>
      </c>
      <c r="F401" s="67" t="s">
        <v>379</v>
      </c>
      <c r="G401" s="6" t="str">
        <f>VLOOKUP($F401,domain!$B:$D,2,FALSE)</f>
        <v>RGST_DT</v>
      </c>
      <c r="H401" s="6" t="str">
        <f>VLOOKUP($F401,domain!$B:$D,3,FALSE)</f>
        <v>TIMESTAMP</v>
      </c>
      <c r="I401" s="14" t="s">
        <v>173</v>
      </c>
      <c r="J401" s="6"/>
      <c r="K401" s="14"/>
      <c r="L401" s="6"/>
      <c r="M401" s="6"/>
      <c r="N401" s="61" t="str">
        <f t="shared" si="12"/>
        <v xml:space="preserve">  , RGST_DT TIMESTAMP NOT NULL COMMENT '등록 일시'</v>
      </c>
    </row>
    <row r="402" spans="1:14" s="61" customFormat="1" x14ac:dyDescent="0.35">
      <c r="A402" s="43">
        <v>396</v>
      </c>
      <c r="B402" s="14" t="str">
        <f>VLOOKUP($C402,table!$B:$D,3,FALSE)</f>
        <v>공통</v>
      </c>
      <c r="C402" s="6" t="s">
        <v>1994</v>
      </c>
      <c r="D402" s="79" t="str">
        <f>VLOOKUP($C402,table!$B:$D,2,FALSE)</f>
        <v>T_PRODUCT_PACK</v>
      </c>
      <c r="E402" s="14">
        <v>10</v>
      </c>
      <c r="F402" s="67" t="s">
        <v>84</v>
      </c>
      <c r="G402" s="6" t="str">
        <f>VLOOKUP($F402,domain!$B:$D,2,FALSE)</f>
        <v>MODI_ID</v>
      </c>
      <c r="H402" s="6" t="str">
        <f>VLOOKUP($F402,domain!$B:$D,3,FALSE)</f>
        <v>VARCHAR(32)</v>
      </c>
      <c r="I402" s="14" t="s">
        <v>173</v>
      </c>
      <c r="J402" s="6"/>
      <c r="K402" s="14"/>
      <c r="L402" s="6"/>
      <c r="M402" s="6"/>
      <c r="N402" s="61" t="str">
        <f t="shared" si="12"/>
        <v xml:space="preserve">  , MODI_ID VARCHAR(32) NOT NULL COMMENT '수정 ID'</v>
      </c>
    </row>
    <row r="403" spans="1:14" s="61" customFormat="1" x14ac:dyDescent="0.35">
      <c r="A403" s="43">
        <v>397</v>
      </c>
      <c r="B403" s="14" t="str">
        <f>VLOOKUP($C403,table!$B:$D,3,FALSE)</f>
        <v>공통</v>
      </c>
      <c r="C403" s="6" t="s">
        <v>1994</v>
      </c>
      <c r="D403" s="79" t="str">
        <f>VLOOKUP($C403,table!$B:$D,2,FALSE)</f>
        <v>T_PRODUCT_PACK</v>
      </c>
      <c r="E403" s="14">
        <v>11</v>
      </c>
      <c r="F403" s="67" t="s">
        <v>88</v>
      </c>
      <c r="G403" s="6" t="str">
        <f>VLOOKUP($F403,domain!$B:$D,2,FALSE)</f>
        <v>MODI_DT</v>
      </c>
      <c r="H403" s="6" t="str">
        <f>VLOOKUP($F403,domain!$B:$D,3,FALSE)</f>
        <v>TIMESTAMP</v>
      </c>
      <c r="I403" s="14" t="s">
        <v>173</v>
      </c>
      <c r="J403" s="6"/>
      <c r="K403" s="14"/>
      <c r="L403" s="6"/>
      <c r="M403" s="6"/>
      <c r="N403" s="61" t="str">
        <f t="shared" si="12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A150" workbookViewId="0">
      <selection activeCell="E176" sqref="E17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3" t="s">
        <v>2</v>
      </c>
      <c r="B1" s="103" t="s">
        <v>16</v>
      </c>
      <c r="C1" s="103"/>
      <c r="D1" s="103" t="s">
        <v>9</v>
      </c>
      <c r="E1" s="103" t="s">
        <v>5</v>
      </c>
      <c r="F1" s="103" t="s">
        <v>0</v>
      </c>
    </row>
    <row r="2" spans="1:6" x14ac:dyDescent="0.35">
      <c r="A2" s="103"/>
      <c r="B2" s="1" t="s">
        <v>7</v>
      </c>
      <c r="C2" s="1" t="s">
        <v>8</v>
      </c>
      <c r="D2" s="103"/>
      <c r="E2" s="103"/>
      <c r="F2" s="103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1990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1991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1984</v>
      </c>
      <c r="C152" s="2" t="s">
        <v>1992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2217</v>
      </c>
      <c r="C153" s="29" t="s">
        <v>1117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2218</v>
      </c>
      <c r="C154" s="29" t="s">
        <v>1118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2219</v>
      </c>
      <c r="C155" s="29" t="s">
        <v>1119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2220</v>
      </c>
      <c r="C156" s="29" t="s">
        <v>1120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2221</v>
      </c>
      <c r="C157" s="2" t="s">
        <v>1121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1128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1132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1133</v>
      </c>
      <c r="C160" s="2" t="s">
        <v>1138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1134</v>
      </c>
      <c r="C161" s="2" t="s">
        <v>1139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1135</v>
      </c>
      <c r="C162" s="2" t="s">
        <v>1140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1136</v>
      </c>
      <c r="C163" s="2" t="s">
        <v>1141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1137</v>
      </c>
      <c r="C164" s="2" t="s">
        <v>1142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1144</v>
      </c>
      <c r="C165" s="2" t="s">
        <v>1146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1153</v>
      </c>
      <c r="C166" s="2" t="s">
        <v>1157</v>
      </c>
      <c r="D166" s="2" t="s">
        <v>1154</v>
      </c>
      <c r="E166" s="2"/>
      <c r="F166" s="2"/>
    </row>
    <row r="167" spans="1:6" x14ac:dyDescent="0.35">
      <c r="A167" s="43">
        <v>169</v>
      </c>
      <c r="B167" s="2" t="s">
        <v>1151</v>
      </c>
      <c r="C167" s="2" t="s">
        <v>1159</v>
      </c>
      <c r="D167" s="2" t="s">
        <v>1155</v>
      </c>
      <c r="E167" s="2"/>
      <c r="F167" s="2"/>
    </row>
    <row r="168" spans="1:6" x14ac:dyDescent="0.35">
      <c r="A168" s="43">
        <v>170</v>
      </c>
      <c r="B168" s="67" t="s">
        <v>1161</v>
      </c>
      <c r="C168" s="2" t="s">
        <v>1166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1173</v>
      </c>
      <c r="C169" s="2" t="s">
        <v>1167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1176</v>
      </c>
      <c r="C170" s="2" t="s">
        <v>1168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1163</v>
      </c>
      <c r="C171" s="2" t="s">
        <v>1169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1165</v>
      </c>
      <c r="C172" s="2" t="s">
        <v>1170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1175</v>
      </c>
      <c r="C173" s="2" t="s">
        <v>1171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1985</v>
      </c>
      <c r="C174" s="2" t="s">
        <v>1986</v>
      </c>
      <c r="D174" s="2" t="s">
        <v>1155</v>
      </c>
      <c r="E174" s="2"/>
      <c r="F174" s="2"/>
    </row>
    <row r="175" spans="1:6" x14ac:dyDescent="0.35">
      <c r="A175" s="43">
        <v>177</v>
      </c>
      <c r="B175" s="2" t="s">
        <v>1987</v>
      </c>
      <c r="C175" s="2" t="s">
        <v>1988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1983</v>
      </c>
      <c r="C176" s="2" t="s">
        <v>1993</v>
      </c>
      <c r="D176" s="2" t="s">
        <v>1155</v>
      </c>
      <c r="E176" s="2"/>
      <c r="F176" s="2"/>
    </row>
    <row r="177" spans="1:6" x14ac:dyDescent="0.35">
      <c r="A177" s="43">
        <v>179</v>
      </c>
      <c r="B177" s="6" t="s">
        <v>1996</v>
      </c>
      <c r="C177" s="2" t="s">
        <v>1990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1997</v>
      </c>
      <c r="C178" s="2" t="s">
        <v>1991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1998</v>
      </c>
      <c r="C179" s="2" t="s">
        <v>1992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1999</v>
      </c>
      <c r="C180" s="2" t="s">
        <v>2000</v>
      </c>
      <c r="D180" s="2" t="s">
        <v>783</v>
      </c>
      <c r="E180" s="2"/>
      <c r="F180" s="2"/>
    </row>
    <row r="181" spans="1:6" x14ac:dyDescent="0.35">
      <c r="A181" s="43">
        <v>183</v>
      </c>
      <c r="B181" s="67" t="s">
        <v>2244</v>
      </c>
      <c r="C181" s="2" t="s">
        <v>2245</v>
      </c>
      <c r="D181" s="2" t="s">
        <v>745</v>
      </c>
      <c r="E181" s="2"/>
      <c r="F181" s="2"/>
    </row>
    <row r="182" spans="1:6" x14ac:dyDescent="0.35">
      <c r="A182" s="43">
        <v>184</v>
      </c>
      <c r="B182" s="2"/>
      <c r="C182" s="2"/>
      <c r="D182" s="2"/>
      <c r="E182" s="2"/>
      <c r="F182" s="2"/>
    </row>
    <row r="183" spans="1:6" x14ac:dyDescent="0.35">
      <c r="A183" s="43">
        <v>185</v>
      </c>
      <c r="B183" s="2"/>
      <c r="C183" s="2"/>
      <c r="D183" s="2"/>
      <c r="E183" s="2"/>
      <c r="F183" s="2"/>
    </row>
    <row r="184" spans="1:6" x14ac:dyDescent="0.35">
      <c r="A184" s="43">
        <v>186</v>
      </c>
      <c r="B184" s="2"/>
      <c r="C184" s="2"/>
      <c r="D184" s="2"/>
      <c r="E184" s="2"/>
      <c r="F184" s="2"/>
    </row>
    <row r="185" spans="1:6" x14ac:dyDescent="0.35">
      <c r="A185" s="43">
        <v>187</v>
      </c>
      <c r="B185" s="2"/>
      <c r="C185" s="2"/>
      <c r="D185" s="2"/>
      <c r="E185" s="2"/>
      <c r="F185" s="2"/>
    </row>
    <row r="186" spans="1:6" x14ac:dyDescent="0.35">
      <c r="A186" s="43">
        <v>188</v>
      </c>
      <c r="B186" s="2"/>
      <c r="C186" s="2"/>
      <c r="D186" s="2"/>
      <c r="E186" s="2"/>
      <c r="F186" s="2"/>
    </row>
    <row r="187" spans="1:6" x14ac:dyDescent="0.35">
      <c r="A187" s="43">
        <v>189</v>
      </c>
      <c r="B187" s="2"/>
      <c r="C187" s="2"/>
      <c r="D187" s="2"/>
      <c r="E187" s="2"/>
      <c r="F187" s="2"/>
    </row>
    <row r="188" spans="1:6" x14ac:dyDescent="0.35">
      <c r="A188" s="43">
        <v>190</v>
      </c>
      <c r="B188" s="2"/>
      <c r="C188" s="2"/>
      <c r="D188" s="2"/>
      <c r="E188" s="2"/>
      <c r="F188" s="2"/>
    </row>
    <row r="189" spans="1:6" x14ac:dyDescent="0.35">
      <c r="A189" s="43">
        <v>191</v>
      </c>
      <c r="B189" s="2"/>
      <c r="C189" s="2"/>
      <c r="D189" s="2"/>
      <c r="E189" s="2"/>
      <c r="F189" s="2"/>
    </row>
    <row r="190" spans="1:6" x14ac:dyDescent="0.35">
      <c r="A190" s="43">
        <v>192</v>
      </c>
      <c r="B190" s="2"/>
      <c r="C190" s="2"/>
      <c r="D190" s="2"/>
      <c r="E190" s="2"/>
      <c r="F190" s="2"/>
    </row>
    <row r="191" spans="1:6" x14ac:dyDescent="0.35">
      <c r="A191" s="43">
        <v>193</v>
      </c>
      <c r="B191" s="2"/>
      <c r="C191" s="2"/>
      <c r="D191" s="2"/>
      <c r="E191" s="2"/>
      <c r="F191" s="2"/>
    </row>
    <row r="192" spans="1:6" x14ac:dyDescent="0.35">
      <c r="A192" s="43">
        <v>194</v>
      </c>
      <c r="B192" s="2"/>
      <c r="C192" s="2"/>
      <c r="D192" s="2"/>
      <c r="E192" s="2"/>
      <c r="F192" s="2"/>
    </row>
    <row r="193" spans="1:6" x14ac:dyDescent="0.35">
      <c r="A193" s="43">
        <v>195</v>
      </c>
      <c r="B193" s="2"/>
      <c r="C193" s="2"/>
      <c r="D193" s="2"/>
      <c r="E193" s="2"/>
      <c r="F193" s="2"/>
    </row>
    <row r="194" spans="1:6" x14ac:dyDescent="0.35">
      <c r="A194" s="43">
        <v>196</v>
      </c>
      <c r="B194" s="2"/>
      <c r="C194" s="2"/>
      <c r="D194" s="2"/>
      <c r="E194" s="2"/>
      <c r="F194" s="2"/>
    </row>
    <row r="195" spans="1:6" x14ac:dyDescent="0.35">
      <c r="A195" s="43">
        <v>197</v>
      </c>
      <c r="B195" s="2"/>
      <c r="C195" s="2"/>
      <c r="D195" s="2"/>
      <c r="E195" s="2"/>
      <c r="F195" s="2"/>
    </row>
    <row r="196" spans="1:6" x14ac:dyDescent="0.35">
      <c r="A196" s="43">
        <v>198</v>
      </c>
      <c r="B196" s="2"/>
      <c r="C196" s="2"/>
      <c r="D196" s="2"/>
      <c r="E196" s="2"/>
      <c r="F196" s="2"/>
    </row>
    <row r="197" spans="1:6" x14ac:dyDescent="0.35">
      <c r="A197" s="43">
        <v>199</v>
      </c>
      <c r="B197" s="2"/>
      <c r="C197" s="2"/>
      <c r="D197" s="2"/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5" workbookViewId="0">
      <selection activeCell="A37" sqref="A37:XFD37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3" t="s">
        <v>116</v>
      </c>
      <c r="B1" s="103" t="s">
        <v>118</v>
      </c>
      <c r="C1" s="103" t="s">
        <v>117</v>
      </c>
      <c r="D1" s="103"/>
      <c r="E1" s="106" t="s">
        <v>121</v>
      </c>
      <c r="F1" s="118" t="s">
        <v>122</v>
      </c>
      <c r="G1" s="106" t="s">
        <v>123</v>
      </c>
      <c r="H1" s="103" t="s">
        <v>124</v>
      </c>
      <c r="I1" s="103"/>
      <c r="J1" s="103" t="s">
        <v>125</v>
      </c>
      <c r="K1" s="103" t="s">
        <v>126</v>
      </c>
      <c r="L1" s="103" t="s">
        <v>127</v>
      </c>
    </row>
    <row r="2" spans="1:12" x14ac:dyDescent="0.35">
      <c r="A2" s="103"/>
      <c r="B2" s="103"/>
      <c r="C2" s="77" t="s">
        <v>8</v>
      </c>
      <c r="D2" s="4" t="s">
        <v>120</v>
      </c>
      <c r="E2" s="106"/>
      <c r="F2" s="118"/>
      <c r="G2" s="106"/>
      <c r="H2" s="4" t="s">
        <v>119</v>
      </c>
      <c r="I2" s="4" t="s">
        <v>120</v>
      </c>
      <c r="J2" s="103"/>
      <c r="K2" s="103"/>
      <c r="L2" s="103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14">
        <v>1</v>
      </c>
      <c r="F3" s="110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10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14"/>
      <c r="F4" s="110"/>
      <c r="G4" s="45">
        <v>2</v>
      </c>
      <c r="H4" s="46" t="s">
        <v>136</v>
      </c>
      <c r="I4" s="2" t="str">
        <f>VLOOKUP($H4,domain!$B:$D,2,FALSE)</f>
        <v>HIST_DT</v>
      </c>
      <c r="J4" s="110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14">
        <v>0</v>
      </c>
      <c r="F5" s="110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10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14"/>
      <c r="F6" s="110"/>
      <c r="G6" s="45">
        <v>2</v>
      </c>
      <c r="H6" s="46" t="s">
        <v>103</v>
      </c>
      <c r="I6" s="2" t="str">
        <f>VLOOKUP($H6,domain!$B:$D,2,FALSE)</f>
        <v>CODE_ID</v>
      </c>
      <c r="J6" s="110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14">
        <v>0</v>
      </c>
      <c r="F13" s="110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10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14"/>
      <c r="F14" s="110"/>
      <c r="G14" s="45">
        <v>2</v>
      </c>
      <c r="H14" s="46" t="s">
        <v>237</v>
      </c>
      <c r="I14" s="2" t="str">
        <f>VLOOKUP($H14,domain!$B:$D,2,FALSE)</f>
        <v>ID_SE</v>
      </c>
      <c r="J14" s="110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1282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14">
        <v>1</v>
      </c>
      <c r="F23" s="110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15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14"/>
      <c r="F24" s="110"/>
      <c r="G24" s="45">
        <v>2</v>
      </c>
      <c r="H24" s="46" t="s">
        <v>731</v>
      </c>
      <c r="I24" s="2" t="str">
        <f>VLOOKUP($H24,domain!$B:$D,2,FALSE)</f>
        <v>LOG_DT</v>
      </c>
      <c r="J24" s="115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14">
        <v>1</v>
      </c>
      <c r="F25" s="110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15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14"/>
      <c r="F26" s="110"/>
      <c r="G26" s="45">
        <v>2</v>
      </c>
      <c r="H26" s="46" t="s">
        <v>731</v>
      </c>
      <c r="I26" s="2" t="str">
        <f>VLOOKUP($H26,domain!$B:$D,2,FALSE)</f>
        <v>LOG_DT</v>
      </c>
      <c r="J26" s="115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11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08"/>
      <c r="F29" s="108"/>
      <c r="G29" s="48">
        <v>2</v>
      </c>
      <c r="H29" s="50" t="s">
        <v>469</v>
      </c>
      <c r="I29" s="2" t="str">
        <f>VLOOKUP($H29,domain!$B:$D,2,FALSE)</f>
        <v>CONTROLLER_NM</v>
      </c>
      <c r="J29" s="112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09"/>
      <c r="F30" s="109"/>
      <c r="G30" s="48">
        <v>3</v>
      </c>
      <c r="H30" s="50" t="s">
        <v>470</v>
      </c>
      <c r="I30" s="2" t="str">
        <f>VLOOKUP($H30,domain!$B:$D,2,FALSE)</f>
        <v>METHOD_NM</v>
      </c>
      <c r="J30" s="113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14">
        <v>1</v>
      </c>
      <c r="F31" s="110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16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14"/>
      <c r="F32" s="110"/>
      <c r="G32" s="62">
        <v>2</v>
      </c>
      <c r="H32" s="63" t="s">
        <v>984</v>
      </c>
      <c r="I32" s="2" t="str">
        <f>VLOOKUP($H32,domain!$B:$D,2,FALSE)</f>
        <v>COMPANY_NO</v>
      </c>
      <c r="J32" s="117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1123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2217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1130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1132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1125</v>
      </c>
      <c r="D38" s="2" t="str">
        <f>VLOOKUP($C38,table!$B:$D,2,FALSE)</f>
        <v>T_PACKAGING_CODE</v>
      </c>
      <c r="E38" s="87">
        <v>1</v>
      </c>
      <c r="F38" s="107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1125</v>
      </c>
      <c r="D39" s="2" t="str">
        <f>VLOOKUP($C39,table!$B:$D,2,FALSE)</f>
        <v>T_PACKAGING_CODE</v>
      </c>
      <c r="E39" s="87">
        <v>1</v>
      </c>
      <c r="F39" s="108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1125</v>
      </c>
      <c r="D40" s="2" t="str">
        <f>VLOOKUP($C40,table!$B:$D,2,FALSE)</f>
        <v>T_PACKAGING_CODE</v>
      </c>
      <c r="E40" s="55">
        <v>1</v>
      </c>
      <c r="F40" s="109"/>
      <c r="G40" s="55">
        <v>3</v>
      </c>
      <c r="H40" s="54" t="s">
        <v>1129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34">
        <v>35</v>
      </c>
      <c r="B41" s="134" t="str">
        <f>VLOOKUP($C41,table!$B:$D,3,FALSE)</f>
        <v>공통</v>
      </c>
      <c r="C41" s="135" t="s">
        <v>1148</v>
      </c>
      <c r="D41" s="136" t="str">
        <f>VLOOKUP($C41,table!$B:$D,2,FALSE)</f>
        <v>T_ENVIRONMENT_CODE</v>
      </c>
      <c r="E41" s="137">
        <v>1</v>
      </c>
      <c r="F41" s="138" t="str">
        <f>D41&amp;"_PK"</f>
        <v>T_ENVIRONMENT_CODE_PK</v>
      </c>
      <c r="G41" s="137">
        <v>1</v>
      </c>
      <c r="H41" s="139" t="s">
        <v>459</v>
      </c>
      <c r="I41" s="136" t="str">
        <f>VLOOKUP($H41,domain!$B:$D,2,FALSE)</f>
        <v>GROUP_ID</v>
      </c>
      <c r="J41" s="140" t="s">
        <v>130</v>
      </c>
      <c r="K41" s="137" t="s">
        <v>131</v>
      </c>
      <c r="L41" s="136"/>
    </row>
    <row r="42" spans="1:12" s="35" customFormat="1" x14ac:dyDescent="0.35">
      <c r="A42" s="134">
        <v>35</v>
      </c>
      <c r="B42" s="134" t="str">
        <f>VLOOKUP($C42,table!$B:$D,3,FALSE)</f>
        <v>공통</v>
      </c>
      <c r="C42" s="135" t="s">
        <v>1148</v>
      </c>
      <c r="D42" s="136" t="str">
        <f>VLOOKUP($C42,table!$B:$D,2,FALSE)</f>
        <v>T_ENVIRONMENT_CODE</v>
      </c>
      <c r="E42" s="137">
        <v>1</v>
      </c>
      <c r="F42" s="141"/>
      <c r="G42" s="137">
        <v>2</v>
      </c>
      <c r="H42" s="139" t="s">
        <v>1129</v>
      </c>
      <c r="I42" s="136" t="str">
        <f>VLOOKUP($H42,domain!$B:$D,2,FALSE)</f>
        <v>CODE_ID</v>
      </c>
      <c r="J42" s="140" t="s">
        <v>130</v>
      </c>
      <c r="K42" s="137" t="s">
        <v>131</v>
      </c>
      <c r="L42" s="136"/>
    </row>
    <row r="43" spans="1:12" s="35" customFormat="1" x14ac:dyDescent="0.35">
      <c r="A43" s="134">
        <v>35</v>
      </c>
      <c r="B43" s="134" t="str">
        <f>VLOOKUP($C43,table!$B:$D,3,FALSE)</f>
        <v>공통</v>
      </c>
      <c r="C43" s="135" t="s">
        <v>1148</v>
      </c>
      <c r="D43" s="136" t="str">
        <f>VLOOKUP($C43,table!$B:$D,2,FALSE)</f>
        <v>T_ENVIRONMENT_CODE</v>
      </c>
      <c r="E43" s="137">
        <v>1</v>
      </c>
      <c r="F43" s="141"/>
      <c r="G43" s="137">
        <v>3</v>
      </c>
      <c r="H43" s="139" t="s">
        <v>1153</v>
      </c>
      <c r="I43" s="136" t="str">
        <f>VLOOKUP($H43,domain!$B:$D,2,FALSE)</f>
        <v>REVISION_YEAR</v>
      </c>
      <c r="J43" s="140" t="s">
        <v>130</v>
      </c>
      <c r="K43" s="137" t="s">
        <v>131</v>
      </c>
      <c r="L43" s="136"/>
    </row>
    <row r="44" spans="1:12" s="35" customFormat="1" x14ac:dyDescent="0.35">
      <c r="A44" s="134">
        <v>35</v>
      </c>
      <c r="B44" s="134" t="str">
        <f>VLOOKUP($C44,table!$B:$D,3,FALSE)</f>
        <v>공통</v>
      </c>
      <c r="C44" s="135" t="s">
        <v>1148</v>
      </c>
      <c r="D44" s="136" t="str">
        <f>VLOOKUP($C44,table!$B:$D,2,FALSE)</f>
        <v>T_ENVIRONMENT_CODE</v>
      </c>
      <c r="E44" s="137">
        <v>1</v>
      </c>
      <c r="F44" s="142"/>
      <c r="G44" s="137">
        <v>4</v>
      </c>
      <c r="H44" s="139" t="s">
        <v>1151</v>
      </c>
      <c r="I44" s="136" t="str">
        <f>VLOOKUP($H44,domain!$B:$D,2,FALSE)</f>
        <v>REVISION_MONTH</v>
      </c>
      <c r="J44" s="140" t="s">
        <v>130</v>
      </c>
      <c r="K44" s="137" t="s">
        <v>131</v>
      </c>
      <c r="L44" s="136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x14ac:dyDescent="0.35">
      <c r="A46" s="14"/>
      <c r="B46" s="43"/>
      <c r="C46" s="56"/>
      <c r="D46" s="2"/>
      <c r="E46" s="55"/>
      <c r="F46" s="54"/>
      <c r="G46" s="55"/>
      <c r="H46" s="54"/>
      <c r="I46" s="2"/>
      <c r="J46" s="54"/>
      <c r="K46" s="55"/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34"/>
  <sheetViews>
    <sheetView tabSelected="1" topLeftCell="A1007" zoomScale="85" zoomScaleNormal="85" workbookViewId="0">
      <selection activeCell="J1016" sqref="J1016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9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0" t="str">
        <f>VLOOKUP(C3,table!B:D,3,FALSE)</f>
        <v>로그</v>
      </c>
      <c r="B3" s="120"/>
      <c r="C3" s="119" t="s">
        <v>468</v>
      </c>
      <c r="D3" s="119"/>
      <c r="E3" s="119"/>
      <c r="F3" s="119"/>
      <c r="G3" s="119"/>
      <c r="H3" s="120" t="s">
        <v>156</v>
      </c>
    </row>
    <row r="4" spans="1:8" x14ac:dyDescent="0.35">
      <c r="A4" s="120"/>
      <c r="B4" s="120"/>
      <c r="C4" s="119" t="str">
        <f>VLOOKUP(C3,table!B:D,2,FALSE)</f>
        <v>T_LOG_REF_INFO</v>
      </c>
      <c r="D4" s="119"/>
      <c r="E4" s="119"/>
      <c r="F4" s="119"/>
      <c r="G4" s="119"/>
      <c r="H4" s="120"/>
    </row>
    <row r="5" spans="1:8" x14ac:dyDescent="0.35">
      <c r="A5" s="120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20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31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31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31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31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31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31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31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31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31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31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31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31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31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31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31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31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31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31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31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31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31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31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31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31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31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31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31" t="s">
        <v>629</v>
      </c>
      <c r="C33" s="17" t="s">
        <v>488</v>
      </c>
      <c r="D33" s="129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31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31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31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31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31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31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31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31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31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31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31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31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31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31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31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31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31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31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31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31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31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20" t="str">
        <f>VLOOKUP(C58,table!B:D,3,FALSE)</f>
        <v>공통</v>
      </c>
      <c r="B58" s="120"/>
      <c r="C58" s="119" t="s">
        <v>160</v>
      </c>
      <c r="D58" s="119"/>
      <c r="E58" s="119"/>
      <c r="F58" s="119"/>
      <c r="G58" s="119"/>
      <c r="H58" s="119"/>
      <c r="I58" s="119"/>
      <c r="J58" s="119"/>
      <c r="K58" s="119"/>
      <c r="L58" s="120" t="s">
        <v>156</v>
      </c>
      <c r="M58"/>
    </row>
    <row r="59" spans="1:13" x14ac:dyDescent="0.35">
      <c r="A59" s="120"/>
      <c r="B59" s="120"/>
      <c r="C59" s="119" t="str">
        <f>VLOOKUP(C58,table!B:D,2,FALSE)</f>
        <v>T_CODE</v>
      </c>
      <c r="D59" s="119"/>
      <c r="E59" s="119"/>
      <c r="F59" s="119"/>
      <c r="G59" s="119"/>
      <c r="H59" s="119"/>
      <c r="I59" s="119"/>
      <c r="J59" s="119"/>
      <c r="K59" s="119"/>
      <c r="L59" s="120"/>
      <c r="M59"/>
    </row>
    <row r="60" spans="1:13" x14ac:dyDescent="0.35">
      <c r="A60" s="120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20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32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32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32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33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33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32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32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32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32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32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32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32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32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32" t="s">
        <v>54</v>
      </c>
      <c r="C124" s="17" t="s">
        <v>590</v>
      </c>
      <c r="D124" s="129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29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29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29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29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29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32" t="s">
        <v>54</v>
      </c>
      <c r="C130" s="17" t="s">
        <v>592</v>
      </c>
      <c r="D130" s="129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29" t="s">
        <v>592</v>
      </c>
      <c r="C131" s="17" t="s">
        <v>594</v>
      </c>
      <c r="D131" s="129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29" t="s">
        <v>592</v>
      </c>
      <c r="C132" s="17" t="s">
        <v>595</v>
      </c>
      <c r="D132" s="129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29" t="s">
        <v>592</v>
      </c>
      <c r="C133" s="17" t="s">
        <v>596</v>
      </c>
      <c r="D133" s="129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32" t="s">
        <v>54</v>
      </c>
      <c r="C134" s="17" t="s">
        <v>600</v>
      </c>
      <c r="D134" s="129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29" t="s">
        <v>600</v>
      </c>
      <c r="C135" s="17" t="s">
        <v>607</v>
      </c>
      <c r="D135" s="129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29" t="s">
        <v>600</v>
      </c>
      <c r="C136" s="17" t="s">
        <v>606</v>
      </c>
      <c r="D136" s="129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29" t="s">
        <v>600</v>
      </c>
      <c r="C137" s="17" t="s">
        <v>608</v>
      </c>
      <c r="D137" s="129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33" t="s">
        <v>54</v>
      </c>
      <c r="C138" s="17" t="s">
        <v>602</v>
      </c>
      <c r="D138" s="129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29" t="s">
        <v>602</v>
      </c>
      <c r="C139" s="8" t="s">
        <v>558</v>
      </c>
      <c r="D139" s="129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29" t="s">
        <v>602</v>
      </c>
      <c r="C140" s="8" t="s">
        <v>557</v>
      </c>
      <c r="D140" s="129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20" t="str">
        <f>VLOOKUP(C144,table!B:D,3,FALSE)</f>
        <v>공통</v>
      </c>
      <c r="B144" s="120"/>
      <c r="C144" s="119" t="s">
        <v>27</v>
      </c>
      <c r="D144" s="119"/>
      <c r="E144" s="119"/>
      <c r="F144" s="119"/>
      <c r="G144" s="119"/>
      <c r="H144" s="119"/>
      <c r="I144" s="119"/>
      <c r="J144" s="119"/>
      <c r="K144" s="120" t="s">
        <v>156</v>
      </c>
    </row>
    <row r="145" spans="1:11" x14ac:dyDescent="0.35">
      <c r="A145" s="120"/>
      <c r="B145" s="120"/>
      <c r="C145" s="119" t="str">
        <f>VLOOKUP(C144,table!B:D,2,FALSE)</f>
        <v>T_DEPT</v>
      </c>
      <c r="D145" s="119"/>
      <c r="E145" s="119"/>
      <c r="F145" s="119"/>
      <c r="G145" s="119"/>
      <c r="H145" s="119"/>
      <c r="I145" s="119"/>
      <c r="J145" s="119"/>
      <c r="K145" s="120"/>
    </row>
    <row r="146" spans="1:11" x14ac:dyDescent="0.35">
      <c r="A146" s="120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20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20" t="str">
        <f>VLOOKUP(C162,table!B:D,3,FALSE)</f>
        <v>공통</v>
      </c>
      <c r="B162" s="120"/>
      <c r="C162" s="119" t="s">
        <v>33</v>
      </c>
      <c r="D162" s="119"/>
      <c r="E162" s="119"/>
      <c r="F162" s="119"/>
      <c r="G162" s="119"/>
      <c r="H162" s="119"/>
      <c r="I162" s="119"/>
      <c r="J162" s="120" t="s">
        <v>156</v>
      </c>
    </row>
    <row r="163" spans="1:10" x14ac:dyDescent="0.35">
      <c r="A163" s="120"/>
      <c r="B163" s="120"/>
      <c r="C163" s="119" t="str">
        <f>VLOOKUP(C162,table!B:D,2,FALSE)</f>
        <v>T_HDEPT</v>
      </c>
      <c r="D163" s="119"/>
      <c r="E163" s="119"/>
      <c r="F163" s="119"/>
      <c r="G163" s="119"/>
      <c r="H163" s="119"/>
      <c r="I163" s="119"/>
      <c r="J163" s="120"/>
    </row>
    <row r="164" spans="1:10" x14ac:dyDescent="0.35">
      <c r="A164" s="120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20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20" t="str">
        <f>VLOOKUP(C171,table!B:D,3,FALSE)</f>
        <v>공통</v>
      </c>
      <c r="B171" s="120"/>
      <c r="C171" s="119" t="s">
        <v>28</v>
      </c>
      <c r="D171" s="119"/>
      <c r="E171" s="119"/>
      <c r="F171" s="119"/>
      <c r="G171" s="119"/>
      <c r="H171" s="119"/>
      <c r="I171" s="119"/>
      <c r="J171" s="120" t="s">
        <v>156</v>
      </c>
    </row>
    <row r="172" spans="1:10" x14ac:dyDescent="0.35">
      <c r="A172" s="120"/>
      <c r="B172" s="120"/>
      <c r="C172" s="119" t="str">
        <f>VLOOKUP(C171,table!B:D,2,FALSE)</f>
        <v>T_PSTN</v>
      </c>
      <c r="D172" s="119"/>
      <c r="E172" s="119"/>
      <c r="F172" s="119"/>
      <c r="G172" s="119"/>
      <c r="H172" s="119"/>
      <c r="I172" s="119"/>
      <c r="J172" s="120"/>
    </row>
    <row r="173" spans="1:10" x14ac:dyDescent="0.35">
      <c r="A173" s="120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20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69"/>
    </row>
    <row r="181" spans="1:29" x14ac:dyDescent="0.35">
      <c r="A181" s="120" t="str">
        <f>VLOOKUP(C181,table!B:D,3,FALSE)</f>
        <v>관리자</v>
      </c>
      <c r="B181" s="120"/>
      <c r="C181" s="123" t="s">
        <v>981</v>
      </c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0" t="s">
        <v>156</v>
      </c>
    </row>
    <row r="182" spans="1:29" x14ac:dyDescent="0.35">
      <c r="A182" s="120"/>
      <c r="B182" s="120"/>
      <c r="C182" s="126" t="str">
        <f>VLOOKUP(C181,table!B:D,2,FALSE)</f>
        <v>T_COMPANY</v>
      </c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0"/>
    </row>
    <row r="183" spans="1:29" x14ac:dyDescent="0.35">
      <c r="A183" s="120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20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0" t="str">
        <f>VLOOKUP(C192,table!B:D,3,FALSE)</f>
        <v>공통</v>
      </c>
      <c r="B192" s="120"/>
      <c r="C192" s="123" t="s">
        <v>24</v>
      </c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5"/>
      <c r="AC192" s="120" t="s">
        <v>156</v>
      </c>
    </row>
    <row r="193" spans="1:31" x14ac:dyDescent="0.35">
      <c r="A193" s="120"/>
      <c r="B193" s="120"/>
      <c r="C193" s="123" t="str">
        <f>VLOOKUP(C192,table!B:D,2,FALSE)</f>
        <v>T_USER</v>
      </c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5"/>
      <c r="AC193" s="120"/>
    </row>
    <row r="194" spans="1:31" x14ac:dyDescent="0.35">
      <c r="A194" s="120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20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03" t="s">
        <v>547</v>
      </c>
      <c r="B219" s="103"/>
      <c r="C219" s="103"/>
      <c r="D219" s="103"/>
      <c r="E219" s="103"/>
      <c r="F219" s="103"/>
    </row>
    <row r="220" spans="1:31" s="35" customFormat="1" x14ac:dyDescent="0.35">
      <c r="A220" s="120" t="str">
        <f>VLOOKUP(C220,table!B:D,3,FALSE)</f>
        <v>공통</v>
      </c>
      <c r="B220" s="120"/>
      <c r="C220" s="119" t="s">
        <v>548</v>
      </c>
      <c r="D220" s="119"/>
      <c r="E220" s="119"/>
      <c r="F220" s="120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0"/>
      <c r="B221" s="120"/>
      <c r="C221" s="119" t="str">
        <f>VLOOKUP(C220,table!B:D,2,FALSE)</f>
        <v>T_USER_TEST</v>
      </c>
      <c r="D221" s="119"/>
      <c r="E221" s="119"/>
      <c r="F221" s="120"/>
    </row>
    <row r="222" spans="1:31" s="35" customFormat="1" x14ac:dyDescent="0.35">
      <c r="A222" s="120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20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20" t="str">
        <f>VLOOKUP(C246,table!B:D,3,FALSE)</f>
        <v>공통</v>
      </c>
      <c r="B246" s="120"/>
      <c r="C246" s="126" t="s">
        <v>655</v>
      </c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8"/>
      <c r="P246" s="120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20"/>
      <c r="B247" s="120"/>
      <c r="C247" s="126" t="str">
        <f>VLOOKUP(C246,table!B:D,2,FALSE)</f>
        <v>T_DEPT_CL</v>
      </c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8"/>
      <c r="P247" s="120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20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20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20" t="str">
        <f>VLOOKUP(C260,table!B:D,3,FALSE)</f>
        <v>공통</v>
      </c>
      <c r="B260" s="120"/>
      <c r="C260" s="119" t="s">
        <v>281</v>
      </c>
      <c r="D260" s="119"/>
      <c r="E260" s="119"/>
      <c r="F260" s="119"/>
      <c r="G260" s="119"/>
      <c r="H260" s="119"/>
      <c r="I260" s="119"/>
      <c r="J260" s="119"/>
      <c r="K260" s="119"/>
      <c r="L260" s="119"/>
      <c r="M260" s="120" t="s">
        <v>156</v>
      </c>
    </row>
    <row r="261" spans="1:29" x14ac:dyDescent="0.35">
      <c r="A261" s="120"/>
      <c r="B261" s="120"/>
      <c r="C261" s="119" t="str">
        <f>VLOOKUP(C260,table!B:D,2,FALSE)</f>
        <v>T_BBS_NOTICE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20"/>
    </row>
    <row r="262" spans="1:29" x14ac:dyDescent="0.35">
      <c r="A262" s="120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20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20" t="str">
        <f>VLOOKUP(C270,table!B:D,3,FALSE)</f>
        <v>공통</v>
      </c>
      <c r="B270" s="120"/>
      <c r="C270" s="119" t="s">
        <v>282</v>
      </c>
      <c r="D270" s="119"/>
      <c r="E270" s="119"/>
      <c r="F270" s="119"/>
      <c r="G270" s="119"/>
      <c r="H270" s="119"/>
      <c r="I270" s="119"/>
      <c r="J270" s="119"/>
      <c r="K270" s="119"/>
      <c r="L270" s="119"/>
      <c r="M270" s="120" t="s">
        <v>156</v>
      </c>
    </row>
    <row r="271" spans="1:29" x14ac:dyDescent="0.35">
      <c r="A271" s="120"/>
      <c r="B271" s="120"/>
      <c r="C271" s="119" t="str">
        <f>VLOOKUP(C270,table!B:D,2,FALSE)</f>
        <v>T_BBS_FAQ</v>
      </c>
      <c r="D271" s="119"/>
      <c r="E271" s="119"/>
      <c r="F271" s="119"/>
      <c r="G271" s="119"/>
      <c r="H271" s="119"/>
      <c r="I271" s="119"/>
      <c r="J271" s="119"/>
      <c r="K271" s="119"/>
      <c r="L271" s="119"/>
      <c r="M271" s="120"/>
    </row>
    <row r="272" spans="1:29" x14ac:dyDescent="0.35">
      <c r="A272" s="120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20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20" t="str">
        <f>VLOOKUP(C281,table!B:D,3,FALSE)</f>
        <v>관리자</v>
      </c>
      <c r="B281" s="120"/>
      <c r="C281" s="119" t="s">
        <v>955</v>
      </c>
      <c r="D281" s="119"/>
      <c r="E281" s="119"/>
      <c r="F281" s="119"/>
      <c r="G281" s="119"/>
      <c r="H281" s="119"/>
      <c r="I281" s="120" t="s">
        <v>156</v>
      </c>
    </row>
    <row r="282" spans="1:13" x14ac:dyDescent="0.35">
      <c r="A282" s="120"/>
      <c r="B282" s="120"/>
      <c r="C282" s="119" t="str">
        <f>VLOOKUP(C281,table!B:D,2,FALSE)</f>
        <v>T_GROUP</v>
      </c>
      <c r="D282" s="119"/>
      <c r="E282" s="119"/>
      <c r="F282" s="119"/>
      <c r="G282" s="119"/>
      <c r="H282" s="119"/>
      <c r="I282" s="120"/>
    </row>
    <row r="283" spans="1:13" x14ac:dyDescent="0.35">
      <c r="A283" s="120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20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20" t="str">
        <f>VLOOKUP(C295,table!B:D,3,FALSE)</f>
        <v>관리자</v>
      </c>
      <c r="B295" s="120"/>
      <c r="C295" s="119" t="s">
        <v>956</v>
      </c>
      <c r="D295" s="119"/>
      <c r="E295" s="119"/>
      <c r="F295" s="119"/>
      <c r="G295" s="119"/>
      <c r="H295" s="119"/>
      <c r="I295" s="119"/>
      <c r="J295" s="119"/>
      <c r="K295" s="120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20"/>
      <c r="B296" s="120"/>
      <c r="C296" s="119" t="str">
        <f>VLOOKUP(C295,table!B:D,2,FALSE)</f>
        <v>T_GROUP_AUTH</v>
      </c>
      <c r="D296" s="119"/>
      <c r="E296" s="119"/>
      <c r="F296" s="119"/>
      <c r="G296" s="119"/>
      <c r="H296" s="119"/>
      <c r="I296" s="119"/>
      <c r="J296" s="119"/>
      <c r="K296" s="120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20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20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9" s="35" customFormat="1" x14ac:dyDescent="0.35">
      <c r="A305" s="120" t="str">
        <f>VLOOKUP(C305,table!B:D,3,FALSE)</f>
        <v>관리자</v>
      </c>
      <c r="B305" s="120"/>
      <c r="C305" s="119" t="s">
        <v>979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20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20"/>
      <c r="B306" s="120"/>
      <c r="C306" s="119" t="str">
        <f>VLOOKUP(C305,table!B:D,2,FALSE)</f>
        <v>T_GROUP_MENU</v>
      </c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2"/>
      <c r="P306" s="120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20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20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1209</v>
      </c>
      <c r="C309" s="2" t="s">
        <v>961</v>
      </c>
      <c r="D309" s="43" t="s">
        <v>1210</v>
      </c>
      <c r="E309" s="2" t="s">
        <v>1211</v>
      </c>
      <c r="F309" s="43"/>
      <c r="G309" s="2">
        <v>0</v>
      </c>
      <c r="H309" s="40" t="s">
        <v>1212</v>
      </c>
      <c r="I309" s="2" t="s">
        <v>1213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2</v>
      </c>
      <c r="B310" s="43" t="s">
        <v>961</v>
      </c>
      <c r="C310" s="2"/>
      <c r="D310" s="43" t="s">
        <v>1214</v>
      </c>
      <c r="E310" s="2" t="s">
        <v>192</v>
      </c>
      <c r="F310" s="43"/>
      <c r="G310" s="2">
        <v>1</v>
      </c>
      <c r="H310" s="40" t="s">
        <v>1017</v>
      </c>
      <c r="I310" s="2" t="s">
        <v>1213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5" customFormat="1" x14ac:dyDescent="0.35">
      <c r="A311" s="43">
        <v>3</v>
      </c>
      <c r="B311" s="43" t="s">
        <v>962</v>
      </c>
      <c r="C311" s="2" t="s">
        <v>961</v>
      </c>
      <c r="D311" s="43" t="s">
        <v>1215</v>
      </c>
      <c r="E311" s="2" t="s">
        <v>1216</v>
      </c>
      <c r="F311" s="43"/>
      <c r="G311" s="2">
        <v>2</v>
      </c>
      <c r="H311" s="40" t="s">
        <v>1017</v>
      </c>
      <c r="I311" s="2" t="s">
        <v>1213</v>
      </c>
      <c r="J311" s="2" t="s">
        <v>29</v>
      </c>
      <c r="K311" s="2" t="s">
        <v>1217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3">
        <v>4</v>
      </c>
      <c r="B312" s="43" t="s">
        <v>963</v>
      </c>
      <c r="C312" s="2" t="s">
        <v>962</v>
      </c>
      <c r="D312" s="43" t="s">
        <v>1215</v>
      </c>
      <c r="E312" s="2" t="s">
        <v>1218</v>
      </c>
      <c r="F312" s="43"/>
      <c r="G312" s="2">
        <v>3</v>
      </c>
      <c r="H312" s="40" t="s">
        <v>158</v>
      </c>
      <c r="I312" s="2" t="s">
        <v>1213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3">
        <v>5</v>
      </c>
      <c r="B313" s="43" t="s">
        <v>964</v>
      </c>
      <c r="C313" s="2" t="s">
        <v>961</v>
      </c>
      <c r="D313" s="43" t="s">
        <v>1219</v>
      </c>
      <c r="E313" s="2" t="s">
        <v>1220</v>
      </c>
      <c r="F313" s="43"/>
      <c r="G313" s="2">
        <v>4</v>
      </c>
      <c r="H313" s="40" t="s">
        <v>1017</v>
      </c>
      <c r="I313" s="2" t="s">
        <v>1213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5" customFormat="1" x14ac:dyDescent="0.35">
      <c r="A314" s="43">
        <v>6</v>
      </c>
      <c r="B314" s="43" t="s">
        <v>965</v>
      </c>
      <c r="C314" s="2" t="s">
        <v>964</v>
      </c>
      <c r="D314" s="43" t="s">
        <v>1221</v>
      </c>
      <c r="E314" s="2" t="s">
        <v>1222</v>
      </c>
      <c r="F314" s="43"/>
      <c r="G314" s="2">
        <v>5</v>
      </c>
      <c r="H314" s="40" t="s">
        <v>158</v>
      </c>
      <c r="I314" s="2" t="s">
        <v>1213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5" customFormat="1" x14ac:dyDescent="0.35">
      <c r="A315" s="43">
        <v>7</v>
      </c>
      <c r="B315" s="43" t="s">
        <v>966</v>
      </c>
      <c r="C315" s="2" t="s">
        <v>964</v>
      </c>
      <c r="D315" s="43" t="s">
        <v>1223</v>
      </c>
      <c r="E315" s="2" t="s">
        <v>1224</v>
      </c>
      <c r="F315" s="43"/>
      <c r="G315" s="2">
        <v>6</v>
      </c>
      <c r="H315" s="40" t="s">
        <v>158</v>
      </c>
      <c r="I315" s="2" t="s">
        <v>1213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3">
        <v>8</v>
      </c>
      <c r="B316" s="43" t="s">
        <v>967</v>
      </c>
      <c r="C316" s="2" t="s">
        <v>964</v>
      </c>
      <c r="D316" s="43" t="s">
        <v>1225</v>
      </c>
      <c r="E316" s="2" t="s">
        <v>1226</v>
      </c>
      <c r="F316" s="43"/>
      <c r="G316" s="2">
        <v>7</v>
      </c>
      <c r="H316" s="40" t="s">
        <v>158</v>
      </c>
      <c r="I316" s="2" t="s">
        <v>1179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3">
        <v>9</v>
      </c>
      <c r="B317" s="43" t="s">
        <v>968</v>
      </c>
      <c r="C317" s="2" t="s">
        <v>964</v>
      </c>
      <c r="D317" s="43" t="s">
        <v>1124</v>
      </c>
      <c r="E317" s="2" t="s">
        <v>1201</v>
      </c>
      <c r="F317" s="43"/>
      <c r="G317" s="2">
        <v>8</v>
      </c>
      <c r="H317" s="40" t="s">
        <v>158</v>
      </c>
      <c r="I317" s="2" t="s">
        <v>1179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5"/>
      <c r="R317" s="35"/>
      <c r="S317" s="35"/>
      <c r="T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35">
      <c r="A318" s="43">
        <v>10</v>
      </c>
      <c r="B318" s="43" t="s">
        <v>969</v>
      </c>
      <c r="C318" s="2" t="s">
        <v>964</v>
      </c>
      <c r="D318" s="43" t="s">
        <v>1147</v>
      </c>
      <c r="E318" s="2" t="s">
        <v>1202</v>
      </c>
      <c r="F318" s="43"/>
      <c r="G318" s="2">
        <v>9</v>
      </c>
      <c r="H318" s="40" t="s">
        <v>158</v>
      </c>
      <c r="I318" s="2" t="s">
        <v>1179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3">
        <v>11</v>
      </c>
      <c r="B319" s="43" t="s">
        <v>970</v>
      </c>
      <c r="C319" s="2" t="s">
        <v>964</v>
      </c>
      <c r="D319" s="43" t="s">
        <v>1227</v>
      </c>
      <c r="E319" s="2" t="s">
        <v>1228</v>
      </c>
      <c r="F319" s="43"/>
      <c r="G319" s="2">
        <v>10</v>
      </c>
      <c r="H319" s="40" t="s">
        <v>158</v>
      </c>
      <c r="I319" s="2" t="s">
        <v>1179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5"/>
      <c r="R319" s="35"/>
      <c r="S319" s="35"/>
      <c r="T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35">
      <c r="A320" s="43">
        <v>12</v>
      </c>
      <c r="B320" s="43" t="s">
        <v>971</v>
      </c>
      <c r="C320" s="2" t="s">
        <v>961</v>
      </c>
      <c r="D320" s="43" t="s">
        <v>1229</v>
      </c>
      <c r="E320" s="2" t="s">
        <v>1230</v>
      </c>
      <c r="F320" s="43"/>
      <c r="G320" s="2">
        <v>11</v>
      </c>
      <c r="H320" s="40" t="s">
        <v>1017</v>
      </c>
      <c r="I320" s="2" t="s">
        <v>1213</v>
      </c>
      <c r="J320" s="2" t="s">
        <v>29</v>
      </c>
      <c r="K320" s="2" t="s">
        <v>1231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13</v>
      </c>
      <c r="B321" s="43" t="s">
        <v>1042</v>
      </c>
      <c r="C321" s="2" t="s">
        <v>1269</v>
      </c>
      <c r="D321" s="43" t="s">
        <v>1229</v>
      </c>
      <c r="E321" s="2" t="s">
        <v>1232</v>
      </c>
      <c r="F321" s="43"/>
      <c r="G321" s="2">
        <v>12</v>
      </c>
      <c r="H321" s="40" t="s">
        <v>158</v>
      </c>
      <c r="I321" s="2" t="s">
        <v>1213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14</v>
      </c>
      <c r="B322" s="43" t="s">
        <v>1043</v>
      </c>
      <c r="C322" s="2" t="s">
        <v>1269</v>
      </c>
      <c r="D322" s="43" t="s">
        <v>1233</v>
      </c>
      <c r="E322" s="2" t="s">
        <v>1234</v>
      </c>
      <c r="F322" s="43"/>
      <c r="G322" s="2">
        <v>13</v>
      </c>
      <c r="H322" s="40" t="s">
        <v>158</v>
      </c>
      <c r="I322" s="2" t="s">
        <v>1213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15</v>
      </c>
      <c r="B323" s="43" t="s">
        <v>1044</v>
      </c>
      <c r="C323" s="2" t="s">
        <v>961</v>
      </c>
      <c r="D323" s="43" t="s">
        <v>1197</v>
      </c>
      <c r="E323" s="2" t="s">
        <v>1198</v>
      </c>
      <c r="F323" s="43"/>
      <c r="G323" s="2">
        <v>14</v>
      </c>
      <c r="H323" s="40" t="s">
        <v>1017</v>
      </c>
      <c r="I323" s="2" t="s">
        <v>1179</v>
      </c>
      <c r="J323" s="2" t="s">
        <v>29</v>
      </c>
      <c r="K323" s="2" t="s">
        <v>1199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16</v>
      </c>
      <c r="B324" s="43" t="s">
        <v>1045</v>
      </c>
      <c r="C324" s="2" t="s">
        <v>1044</v>
      </c>
      <c r="D324" s="43" t="s">
        <v>1122</v>
      </c>
      <c r="E324" s="2" t="s">
        <v>1200</v>
      </c>
      <c r="F324" s="43" t="s">
        <v>1122</v>
      </c>
      <c r="G324" s="2">
        <v>15</v>
      </c>
      <c r="H324" s="40" t="s">
        <v>158</v>
      </c>
      <c r="I324" s="2" t="s">
        <v>1179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17</v>
      </c>
      <c r="B325" s="43" t="s">
        <v>1046</v>
      </c>
      <c r="C325" s="2" t="s">
        <v>961</v>
      </c>
      <c r="D325" s="43" t="s">
        <v>1235</v>
      </c>
      <c r="E325" s="2" t="s">
        <v>1236</v>
      </c>
      <c r="F325" s="43"/>
      <c r="G325" s="2">
        <v>16</v>
      </c>
      <c r="H325" s="40" t="s">
        <v>1017</v>
      </c>
      <c r="I325" s="2" t="s">
        <v>1213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18</v>
      </c>
      <c r="B326" s="43" t="s">
        <v>1047</v>
      </c>
      <c r="C326" s="2" t="s">
        <v>1270</v>
      </c>
      <c r="D326" s="43" t="s">
        <v>1237</v>
      </c>
      <c r="E326" s="2" t="s">
        <v>1238</v>
      </c>
      <c r="F326" s="43"/>
      <c r="G326" s="2">
        <v>17</v>
      </c>
      <c r="H326" s="40" t="s">
        <v>158</v>
      </c>
      <c r="I326" s="2" t="s">
        <v>1213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19</v>
      </c>
      <c r="B327" s="43" t="s">
        <v>1048</v>
      </c>
      <c r="C327" s="2" t="s">
        <v>1270</v>
      </c>
      <c r="D327" s="43" t="s">
        <v>1239</v>
      </c>
      <c r="E327" s="2" t="s">
        <v>1240</v>
      </c>
      <c r="F327" s="43"/>
      <c r="G327" s="2">
        <v>18</v>
      </c>
      <c r="H327" s="40" t="s">
        <v>158</v>
      </c>
      <c r="I327" s="2" t="s">
        <v>1213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20</v>
      </c>
      <c r="B328" s="43" t="s">
        <v>1049</v>
      </c>
      <c r="C328" s="2" t="s">
        <v>961</v>
      </c>
      <c r="D328" s="43" t="s">
        <v>1241</v>
      </c>
      <c r="E328" s="2" t="s">
        <v>1242</v>
      </c>
      <c r="F328" s="43"/>
      <c r="G328" s="2">
        <v>19</v>
      </c>
      <c r="H328" s="40" t="s">
        <v>1017</v>
      </c>
      <c r="I328" s="2" t="s">
        <v>1179</v>
      </c>
      <c r="J328" s="2" t="s">
        <v>1271</v>
      </c>
      <c r="K328" s="2" t="s">
        <v>1243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s="35" customFormat="1" x14ac:dyDescent="0.35">
      <c r="A329" s="43">
        <v>21</v>
      </c>
      <c r="B329" s="43" t="s">
        <v>1050</v>
      </c>
      <c r="C329" s="2" t="s">
        <v>1049</v>
      </c>
      <c r="D329" s="43" t="s">
        <v>1244</v>
      </c>
      <c r="E329" s="2" t="s">
        <v>1245</v>
      </c>
      <c r="F329" s="43"/>
      <c r="G329" s="2">
        <v>20</v>
      </c>
      <c r="H329" s="40" t="s">
        <v>158</v>
      </c>
      <c r="I329" s="2" t="s">
        <v>1213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5" customFormat="1" x14ac:dyDescent="0.35">
      <c r="A330" s="43">
        <v>22</v>
      </c>
      <c r="B330" s="43" t="s">
        <v>1253</v>
      </c>
      <c r="C330" s="2" t="s">
        <v>1049</v>
      </c>
      <c r="D330" s="43" t="s">
        <v>1246</v>
      </c>
      <c r="E330" s="2" t="s">
        <v>1247</v>
      </c>
      <c r="F330" s="43"/>
      <c r="G330" s="2">
        <v>21</v>
      </c>
      <c r="H330" s="40" t="s">
        <v>158</v>
      </c>
      <c r="I330" s="2" t="s">
        <v>1213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5" customFormat="1" x14ac:dyDescent="0.35">
      <c r="A331" s="43">
        <v>23</v>
      </c>
      <c r="B331" s="43" t="s">
        <v>1256</v>
      </c>
      <c r="C331" s="2" t="s">
        <v>1049</v>
      </c>
      <c r="D331" s="43" t="s">
        <v>1248</v>
      </c>
      <c r="E331" s="2" t="s">
        <v>1249</v>
      </c>
      <c r="F331" s="43"/>
      <c r="G331" s="2">
        <v>22</v>
      </c>
      <c r="H331" s="40" t="s">
        <v>158</v>
      </c>
      <c r="I331" s="2" t="s">
        <v>1213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5" customFormat="1" x14ac:dyDescent="0.35">
      <c r="A332" s="43">
        <v>24</v>
      </c>
      <c r="B332" s="43" t="s">
        <v>1257</v>
      </c>
      <c r="C332" s="2" t="s">
        <v>961</v>
      </c>
      <c r="D332" s="43" t="s">
        <v>1250</v>
      </c>
      <c r="E332" s="2" t="s">
        <v>1251</v>
      </c>
      <c r="F332" s="43"/>
      <c r="G332" s="2">
        <v>23</v>
      </c>
      <c r="H332" s="40" t="s">
        <v>1017</v>
      </c>
      <c r="I332" s="2" t="s">
        <v>1213</v>
      </c>
      <c r="J332" s="2" t="s">
        <v>29</v>
      </c>
      <c r="K332" s="2" t="s">
        <v>1252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5" customFormat="1" x14ac:dyDescent="0.35">
      <c r="A333" s="43">
        <v>25</v>
      </c>
      <c r="B333" s="43" t="s">
        <v>1258</v>
      </c>
      <c r="C333" s="2" t="s">
        <v>1257</v>
      </c>
      <c r="D333" s="43" t="s">
        <v>1250</v>
      </c>
      <c r="E333" s="2" t="s">
        <v>1254</v>
      </c>
      <c r="F333" s="43"/>
      <c r="G333" s="2">
        <v>24</v>
      </c>
      <c r="H333" s="40" t="s">
        <v>158</v>
      </c>
      <c r="I333" s="2" t="s">
        <v>1179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('mn5000024','mn5000023','알람관리','/alarm/alarm','','24','M','{"attr":{"insert":true,"update":true,"detail":true,"delete":true}}','Y','','SYSTEM',NOW(),'SYSTEM',NOW()),</v>
      </c>
    </row>
    <row r="334" spans="1:29" s="35" customFormat="1" x14ac:dyDescent="0.35">
      <c r="A334" s="43">
        <v>26</v>
      </c>
      <c r="B334" s="43" t="s">
        <v>1259</v>
      </c>
      <c r="C334" s="2" t="s">
        <v>961</v>
      </c>
      <c r="D334" s="43" t="s">
        <v>1203</v>
      </c>
      <c r="E334" s="2" t="s">
        <v>1204</v>
      </c>
      <c r="F334" s="43"/>
      <c r="G334" s="2">
        <v>25</v>
      </c>
      <c r="H334" s="40" t="s">
        <v>1017</v>
      </c>
      <c r="I334" s="2" t="s">
        <v>1179</v>
      </c>
      <c r="J334" s="2" t="s">
        <v>29</v>
      </c>
      <c r="K334" s="2" t="s">
        <v>1199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('mn5000025','mn5000001','상품','/product','','25','A','{"attr":{"insert":true,"update":true,"detail":true,"delete":true}}','Y','myself','SYSTEM',NOW(),'SYSTEM',NOW()),</v>
      </c>
    </row>
    <row r="335" spans="1:29" s="35" customFormat="1" x14ac:dyDescent="0.35">
      <c r="A335" s="43">
        <v>27</v>
      </c>
      <c r="B335" s="43" t="s">
        <v>1260</v>
      </c>
      <c r="C335" s="2" t="s">
        <v>1259</v>
      </c>
      <c r="D335" s="43" t="s">
        <v>1205</v>
      </c>
      <c r="E335" s="2" t="s">
        <v>1206</v>
      </c>
      <c r="F335" s="43"/>
      <c r="G335" s="2">
        <v>26</v>
      </c>
      <c r="H335" s="40" t="s">
        <v>158</v>
      </c>
      <c r="I335" s="2" t="s">
        <v>1179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('mn5000026','mn5000025','상품 관리','/product/prodList','','26','M','{"attr":{"insert":true,"update":true,"detail":true,"delete":true}}','Y','','SYSTEM',NOW(),'SYSTEM',NOW()),</v>
      </c>
    </row>
    <row r="336" spans="1:29" s="35" customFormat="1" x14ac:dyDescent="0.35">
      <c r="A336" s="43">
        <v>28</v>
      </c>
      <c r="B336" s="43" t="s">
        <v>1261</v>
      </c>
      <c r="C336" s="2" t="s">
        <v>1259</v>
      </c>
      <c r="D336" s="43" t="s">
        <v>1207</v>
      </c>
      <c r="E336" s="2" t="s">
        <v>1208</v>
      </c>
      <c r="F336" s="43"/>
      <c r="G336" s="2">
        <v>27</v>
      </c>
      <c r="H336" s="40" t="s">
        <v>158</v>
      </c>
      <c r="I336" s="2" t="s">
        <v>1179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('mn5000027','mn5000025','상품 이미지','/product/prodImage','','27','M','{"attr":{"insert":true,"update":true,"detail":true,"delete":true}}','Y','','SYSTEM',NOW(),'SYSTEM',NOW()),</v>
      </c>
    </row>
    <row r="337" spans="1:16" s="35" customFormat="1" x14ac:dyDescent="0.35">
      <c r="A337" s="43">
        <v>29</v>
      </c>
      <c r="B337" s="43" t="s">
        <v>1262</v>
      </c>
      <c r="C337" s="2" t="s">
        <v>961</v>
      </c>
      <c r="D337" s="43" t="s">
        <v>1177</v>
      </c>
      <c r="E337" s="2" t="s">
        <v>1178</v>
      </c>
      <c r="F337" s="43" t="s">
        <v>1177</v>
      </c>
      <c r="G337" s="2">
        <v>28</v>
      </c>
      <c r="H337" s="40" t="s">
        <v>1017</v>
      </c>
      <c r="I337" s="2" t="s">
        <v>1179</v>
      </c>
      <c r="J337" s="2" t="s">
        <v>29</v>
      </c>
      <c r="K337" s="2" t="s">
        <v>1180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('mn5000028','mn5000001','레포트','/report','레포트','28','A','{"attr":{"insert":true,"update":true,"detail":true,"delete":true}}','Y','chat','SYSTEM',NOW(),'SYSTEM',NOW()),</v>
      </c>
    </row>
    <row r="338" spans="1:16" s="35" customFormat="1" x14ac:dyDescent="0.35">
      <c r="A338" s="43">
        <v>30</v>
      </c>
      <c r="B338" s="43" t="s">
        <v>1263</v>
      </c>
      <c r="C338" s="2" t="s">
        <v>1262</v>
      </c>
      <c r="D338" s="43" t="s">
        <v>1181</v>
      </c>
      <c r="E338" s="2" t="s">
        <v>1182</v>
      </c>
      <c r="F338" s="43" t="s">
        <v>1183</v>
      </c>
      <c r="G338" s="2">
        <v>29</v>
      </c>
      <c r="H338" s="40" t="s">
        <v>1184</v>
      </c>
      <c r="I338" s="2" t="s">
        <v>1179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5" customFormat="1" x14ac:dyDescent="0.35">
      <c r="A339" s="43">
        <v>31</v>
      </c>
      <c r="B339" s="43" t="s">
        <v>1264</v>
      </c>
      <c r="C339" s="2" t="s">
        <v>1262</v>
      </c>
      <c r="D339" s="43" t="s">
        <v>1185</v>
      </c>
      <c r="E339" s="2" t="s">
        <v>1186</v>
      </c>
      <c r="F339" s="43"/>
      <c r="G339" s="2">
        <v>30</v>
      </c>
      <c r="H339" s="40" t="s">
        <v>1255</v>
      </c>
      <c r="I339" s="2" t="s">
        <v>1179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('mn5000030','mn5000028','A회사 레포트 2번','/report/reportView/rp2100010','','30','L','{"attr":{"insert":true,"update":true,"detail":true,"delete":true}}','Y','','SYSTEM',NOW(),'SYSTEM',NOW()),</v>
      </c>
    </row>
    <row r="340" spans="1:16" s="35" customFormat="1" x14ac:dyDescent="0.35">
      <c r="A340" s="43">
        <v>32</v>
      </c>
      <c r="B340" s="43" t="s">
        <v>1265</v>
      </c>
      <c r="C340" s="2" t="s">
        <v>1262</v>
      </c>
      <c r="D340" s="43" t="s">
        <v>1187</v>
      </c>
      <c r="E340" s="2" t="s">
        <v>1188</v>
      </c>
      <c r="F340" s="43"/>
      <c r="G340" s="2">
        <v>31</v>
      </c>
      <c r="H340" s="40" t="s">
        <v>1184</v>
      </c>
      <c r="I340" s="2" t="s">
        <v>1179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('mn5000031','mn5000028','A회사 레포트 3번','/report/reportView/rp2100011','','31','L','{"attr":{"insert":true,"update":true,"detail":true,"delete":true}}','Y','','SYSTEM',NOW(),'SYSTEM',NOW()),</v>
      </c>
    </row>
    <row r="341" spans="1:16" s="35" customFormat="1" x14ac:dyDescent="0.35">
      <c r="A341" s="43">
        <v>33</v>
      </c>
      <c r="B341" s="43" t="s">
        <v>1266</v>
      </c>
      <c r="C341" s="2" t="s">
        <v>1262</v>
      </c>
      <c r="D341" s="43" t="s">
        <v>1189</v>
      </c>
      <c r="E341" s="2" t="s">
        <v>1190</v>
      </c>
      <c r="F341" s="43" t="s">
        <v>1191</v>
      </c>
      <c r="G341" s="2">
        <v>32</v>
      </c>
      <c r="H341" s="40" t="s">
        <v>1184</v>
      </c>
      <c r="I341" s="2" t="s">
        <v>1179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5" customFormat="1" x14ac:dyDescent="0.35">
      <c r="A342" s="43">
        <v>34</v>
      </c>
      <c r="B342" s="43" t="s">
        <v>1267</v>
      </c>
      <c r="C342" s="2" t="s">
        <v>1262</v>
      </c>
      <c r="D342" s="43" t="s">
        <v>1192</v>
      </c>
      <c r="E342" s="2" t="s">
        <v>1193</v>
      </c>
      <c r="F342" s="43" t="s">
        <v>1194</v>
      </c>
      <c r="G342" s="2">
        <v>33</v>
      </c>
      <c r="H342" s="40" t="s">
        <v>1184</v>
      </c>
      <c r="I342" s="2" t="s">
        <v>1179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5" customFormat="1" x14ac:dyDescent="0.35">
      <c r="A343" s="43">
        <v>35</v>
      </c>
      <c r="B343" s="43" t="s">
        <v>1268</v>
      </c>
      <c r="C343" s="2" t="s">
        <v>1262</v>
      </c>
      <c r="D343" s="43" t="s">
        <v>1195</v>
      </c>
      <c r="E343" s="2" t="s">
        <v>1196</v>
      </c>
      <c r="F343" s="43"/>
      <c r="G343" s="2">
        <v>34</v>
      </c>
      <c r="H343" s="40" t="s">
        <v>1184</v>
      </c>
      <c r="I343" s="2" t="s">
        <v>1179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10"/>
      <c r="C344" s="9"/>
      <c r="D344" s="10"/>
      <c r="E344" s="9"/>
      <c r="F344" s="10"/>
      <c r="G344" s="9"/>
      <c r="H344" s="97"/>
      <c r="I344" s="9"/>
      <c r="J344" s="11"/>
      <c r="K344" s="11"/>
      <c r="L344" s="11"/>
      <c r="M344" s="11"/>
      <c r="N344" s="11"/>
      <c r="O344" s="9"/>
    </row>
    <row r="347" spans="1:16" x14ac:dyDescent="0.35">
      <c r="A347" s="120" t="str">
        <f>VLOOKUP(C347,table!B:D,3,FALSE)</f>
        <v>사용자</v>
      </c>
      <c r="B347" s="120"/>
      <c r="C347" s="119" t="s">
        <v>980</v>
      </c>
      <c r="D347" s="119"/>
      <c r="E347" s="119"/>
      <c r="F347" s="119"/>
      <c r="G347" s="119"/>
      <c r="H347" s="119"/>
      <c r="I347" s="119"/>
      <c r="J347" s="120" t="s">
        <v>156</v>
      </c>
    </row>
    <row r="348" spans="1:16" x14ac:dyDescent="0.35">
      <c r="A348" s="120"/>
      <c r="B348" s="120"/>
      <c r="C348" s="119" t="str">
        <f>VLOOKUP(C347,table!B:D,2,FALSE)</f>
        <v>T_GROUP_MENU_AUTH</v>
      </c>
      <c r="D348" s="119"/>
      <c r="E348" s="119"/>
      <c r="F348" s="119"/>
      <c r="G348" s="119"/>
      <c r="H348" s="119"/>
      <c r="I348" s="119"/>
      <c r="J348" s="120"/>
    </row>
    <row r="349" spans="1:16" x14ac:dyDescent="0.35">
      <c r="A349" s="120" t="s">
        <v>157</v>
      </c>
      <c r="B349" s="101" t="s">
        <v>45</v>
      </c>
      <c r="C349" s="7" t="s">
        <v>60</v>
      </c>
      <c r="D349" s="130" t="s">
        <v>324</v>
      </c>
      <c r="E349" s="7" t="s">
        <v>75</v>
      </c>
      <c r="F349" s="101" t="s">
        <v>57</v>
      </c>
      <c r="G349" s="19" t="s">
        <v>379</v>
      </c>
      <c r="H349" s="98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20"/>
      <c r="B350" s="101" t="s">
        <v>46</v>
      </c>
      <c r="C350" s="7" t="s">
        <v>13</v>
      </c>
      <c r="D350" s="130" t="s">
        <v>325</v>
      </c>
      <c r="E350" s="7" t="s">
        <v>76</v>
      </c>
      <c r="F350" s="101" t="s">
        <v>58</v>
      </c>
      <c r="G350" s="7" t="s">
        <v>55</v>
      </c>
      <c r="H350" s="95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5" customFormat="1" x14ac:dyDescent="0.35">
      <c r="A351" s="43">
        <v>1</v>
      </c>
      <c r="B351" s="12" t="s">
        <v>960</v>
      </c>
      <c r="C351" s="8" t="s">
        <v>1068</v>
      </c>
      <c r="D351" s="12" t="s">
        <v>363</v>
      </c>
      <c r="E351" s="8" t="s">
        <v>29</v>
      </c>
      <c r="F351" s="12" t="s">
        <v>271</v>
      </c>
      <c r="G351" s="8" t="s">
        <v>159</v>
      </c>
      <c r="H351" s="36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3">
        <v>1</v>
      </c>
      <c r="B352" s="12" t="s">
        <v>960</v>
      </c>
      <c r="C352" s="8" t="s">
        <v>961</v>
      </c>
      <c r="D352" s="12" t="s">
        <v>363</v>
      </c>
      <c r="E352" s="8" t="s">
        <v>29</v>
      </c>
      <c r="F352" s="12" t="s">
        <v>271</v>
      </c>
      <c r="G352" s="8" t="s">
        <v>159</v>
      </c>
      <c r="H352" s="36" t="s">
        <v>271</v>
      </c>
      <c r="I352" s="8" t="s">
        <v>159</v>
      </c>
      <c r="J352" s="2" t="str">
        <f t="shared" ref="J352:J397" si="10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3">
        <v>2</v>
      </c>
      <c r="B353" s="12" t="s">
        <v>958</v>
      </c>
      <c r="C353" s="8" t="s">
        <v>962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 t="shared" si="10"/>
        <v>('au2000001','mn5000002','{"attr":{"insert":true,"update":true,"delete":true,"detail":true}}','Y','SYSTEM',NOW(),'SYSTEM',NOW()),</v>
      </c>
    </row>
    <row r="354" spans="1:10" x14ac:dyDescent="0.35">
      <c r="A354" s="43">
        <v>3</v>
      </c>
      <c r="B354" s="12" t="s">
        <v>958</v>
      </c>
      <c r="C354" s="8" t="s">
        <v>963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si="10"/>
        <v>('au2000001','mn5000003','{"attr":{"insert":true,"update":true,"delete":true,"detail":true}}','Y','SYSTEM',NOW(),'SYSTEM',NOW()),</v>
      </c>
    </row>
    <row r="355" spans="1:10" x14ac:dyDescent="0.35">
      <c r="A355" s="43">
        <v>4</v>
      </c>
      <c r="B355" s="12" t="s">
        <v>958</v>
      </c>
      <c r="C355" s="8" t="s">
        <v>964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('au2000001','mn5000004','{"attr":{"insert":true,"update":true,"delete":true,"detail":true}}','Y','SYSTEM',NOW(),'SYSTEM',NOW()),</v>
      </c>
    </row>
    <row r="356" spans="1:10" s="35" customFormat="1" x14ac:dyDescent="0.35">
      <c r="A356" s="43">
        <v>5</v>
      </c>
      <c r="B356" s="12" t="s">
        <v>958</v>
      </c>
      <c r="C356" s="8" t="s">
        <v>965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('au2000001','mn5000005','{"attr":{"insert":true,"update":true,"delete":true,"detail":true}}','Y','SYSTEM',NOW(),'SYSTEM',NOW()),</v>
      </c>
    </row>
    <row r="357" spans="1:10" s="35" customFormat="1" x14ac:dyDescent="0.35">
      <c r="A357" s="43">
        <v>6</v>
      </c>
      <c r="B357" s="12" t="s">
        <v>958</v>
      </c>
      <c r="C357" s="8" t="s">
        <v>966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('au2000001','mn5000006','{"attr":{"insert":true,"update":true,"delete":true,"detail":true}}','Y','SYSTEM',NOW(),'SYSTEM',NOW()),</v>
      </c>
    </row>
    <row r="358" spans="1:10" s="35" customFormat="1" x14ac:dyDescent="0.35">
      <c r="A358" s="43">
        <v>7</v>
      </c>
      <c r="B358" s="12" t="s">
        <v>958</v>
      </c>
      <c r="C358" s="8" t="s">
        <v>967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('au2000001','mn5000007','{"attr":{"insert":true,"update":true,"delete":true,"detail":true}}','Y','SYSTEM',NOW(),'SYSTEM',NOW()),</v>
      </c>
    </row>
    <row r="359" spans="1:10" s="35" customFormat="1" x14ac:dyDescent="0.35">
      <c r="A359" s="43">
        <v>8</v>
      </c>
      <c r="B359" s="12" t="s">
        <v>958</v>
      </c>
      <c r="C359" s="8" t="s">
        <v>968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('au2000001','mn5000008','{"attr":{"insert":true,"update":true,"delete":true,"detail":true}}','Y','SYSTEM',NOW(),'SYSTEM',NOW()),</v>
      </c>
    </row>
    <row r="360" spans="1:10" s="35" customFormat="1" x14ac:dyDescent="0.35">
      <c r="A360" s="43">
        <v>9</v>
      </c>
      <c r="B360" s="12" t="s">
        <v>958</v>
      </c>
      <c r="C360" s="8" t="s">
        <v>969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('au2000001','mn5000009','{"attr":{"insert":true,"update":true,"delete":true,"detail":true}}','Y','SYSTEM',NOW(),'SYSTEM',NOW()),</v>
      </c>
    </row>
    <row r="361" spans="1:10" s="35" customFormat="1" x14ac:dyDescent="0.35">
      <c r="A361" s="43">
        <v>10</v>
      </c>
      <c r="B361" s="12" t="s">
        <v>958</v>
      </c>
      <c r="C361" s="8" t="s">
        <v>970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('au2000001','mn5000010','{"attr":{"insert":true,"update":true,"delete":true,"detail":true}}','Y','SYSTEM',NOW(),'SYSTEM',NOW()),</v>
      </c>
    </row>
    <row r="362" spans="1:10" s="35" customFormat="1" x14ac:dyDescent="0.35">
      <c r="A362" s="43">
        <v>11</v>
      </c>
      <c r="B362" s="12" t="s">
        <v>958</v>
      </c>
      <c r="C362" s="8" t="s">
        <v>971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('au2000001','mn5000011','{"attr":{"insert":true,"update":true,"delete":true,"detail":true}}','Y','SYSTEM',NOW(),'SYSTEM',NOW()),</v>
      </c>
    </row>
    <row r="363" spans="1:10" s="35" customFormat="1" x14ac:dyDescent="0.35">
      <c r="A363" s="43">
        <v>38</v>
      </c>
      <c r="B363" s="12" t="s">
        <v>958</v>
      </c>
      <c r="C363" s="8" t="s">
        <v>1042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('au2000001','mn5000012','{"attr":{"insert":true,"update":true,"delete":true,"detail":true}}','Y','SYSTEM',NOW(),'SYSTEM',NOW()),</v>
      </c>
    </row>
    <row r="364" spans="1:10" s="35" customFormat="1" x14ac:dyDescent="0.35">
      <c r="A364" s="43">
        <v>39</v>
      </c>
      <c r="B364" s="12" t="s">
        <v>958</v>
      </c>
      <c r="C364" s="8" t="s">
        <v>1043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('au2000001','mn5000013','{"attr":{"insert":true,"update":true,"delete":true,"detail":true}}','Y','SYSTEM',NOW(),'SYSTEM',NOW()),</v>
      </c>
    </row>
    <row r="365" spans="1:10" s="35" customFormat="1" x14ac:dyDescent="0.35">
      <c r="A365" s="43">
        <v>40</v>
      </c>
      <c r="B365" s="12" t="s">
        <v>958</v>
      </c>
      <c r="C365" s="8" t="s">
        <v>1044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('au2000001','mn5000014','{"attr":{"insert":true,"update":true,"delete":true,"detail":true}}','Y','SYSTEM',NOW(),'SYSTEM',NOW()),</v>
      </c>
    </row>
    <row r="366" spans="1:10" s="35" customFormat="1" x14ac:dyDescent="0.35">
      <c r="A366" s="43">
        <v>41</v>
      </c>
      <c r="B366" s="12" t="s">
        <v>958</v>
      </c>
      <c r="C366" s="8" t="s">
        <v>1045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('au2000001','mn5000015','{"attr":{"insert":true,"update":true,"delete":true,"detail":true}}','Y','SYSTEM',NOW(),'SYSTEM',NOW()),</v>
      </c>
    </row>
    <row r="367" spans="1:10" s="35" customFormat="1" x14ac:dyDescent="0.35">
      <c r="A367" s="43">
        <v>42</v>
      </c>
      <c r="B367" s="12" t="s">
        <v>958</v>
      </c>
      <c r="C367" s="8" t="s">
        <v>1046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('au2000001','mn5000016','{"attr":{"insert":true,"update":true,"delete":true,"detail":true}}','Y','SYSTEM',NOW(),'SYSTEM',NOW()),</v>
      </c>
    </row>
    <row r="368" spans="1:10" s="35" customFormat="1" x14ac:dyDescent="0.35">
      <c r="A368" s="43">
        <v>43</v>
      </c>
      <c r="B368" s="12" t="s">
        <v>958</v>
      </c>
      <c r="C368" s="8" t="s">
        <v>1047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('au2000001','mn5000017','{"attr":{"insert":true,"update":true,"delete":true,"detail":true}}','Y','SYSTEM',NOW(),'SYSTEM',NOW()),</v>
      </c>
    </row>
    <row r="369" spans="1:10" s="35" customFormat="1" x14ac:dyDescent="0.35">
      <c r="A369" s="43">
        <v>44</v>
      </c>
      <c r="B369" s="12" t="s">
        <v>958</v>
      </c>
      <c r="C369" s="8" t="s">
        <v>1048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('au2000001','mn5000018','{"attr":{"insert":true,"update":true,"delete":true,"detail":true}}','Y','SYSTEM',NOW(),'SYSTEM',NOW()),</v>
      </c>
    </row>
    <row r="370" spans="1:10" s="35" customFormat="1" x14ac:dyDescent="0.35">
      <c r="A370" s="43">
        <v>45</v>
      </c>
      <c r="B370" s="12" t="s">
        <v>958</v>
      </c>
      <c r="C370" s="8" t="s">
        <v>1049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('au2000001','mn5000019','{"attr":{"insert":true,"update":true,"delete":true,"detail":true}}','Y','SYSTEM',NOW(),'SYSTEM',NOW()),</v>
      </c>
    </row>
    <row r="371" spans="1:10" s="35" customFormat="1" x14ac:dyDescent="0.35">
      <c r="A371" s="43">
        <v>46</v>
      </c>
      <c r="B371" s="12" t="s">
        <v>958</v>
      </c>
      <c r="C371" s="8" t="s">
        <v>1050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('au2000001','mn5000020','{"attr":{"insert":true,"update":true,"delete":true,"detail":true}}','Y','SYSTEM',NOW(),'SYSTEM',NOW()),</v>
      </c>
    </row>
    <row r="372" spans="1:10" x14ac:dyDescent="0.35">
      <c r="A372" s="43">
        <v>5</v>
      </c>
      <c r="B372" s="12" t="s">
        <v>958</v>
      </c>
      <c r="C372" s="8" t="s">
        <v>1253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('au2000001','mn5000021','{"attr":{"insert":true,"update":true,"delete":true,"detail":true}}','Y','SYSTEM',NOW(),'SYSTEM',NOW()),</v>
      </c>
    </row>
    <row r="373" spans="1:10" x14ac:dyDescent="0.35">
      <c r="A373" s="43">
        <v>6</v>
      </c>
      <c r="B373" s="12" t="s">
        <v>958</v>
      </c>
      <c r="C373" s="8" t="s">
        <v>1256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('au2000001','mn5000022','{"attr":{"insert":true,"update":true,"delete":true,"detail":true}}','Y','SYSTEM',NOW(),'SYSTEM',NOW()),</v>
      </c>
    </row>
    <row r="374" spans="1:10" x14ac:dyDescent="0.35">
      <c r="A374" s="43">
        <v>7</v>
      </c>
      <c r="B374" s="12" t="s">
        <v>958</v>
      </c>
      <c r="C374" s="8" t="s">
        <v>1257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('au2000001','mn5000023','{"attr":{"insert":true,"update":true,"delete":true,"detail":true}}','Y','SYSTEM',NOW(),'SYSTEM',NOW()),</v>
      </c>
    </row>
    <row r="375" spans="1:10" x14ac:dyDescent="0.35">
      <c r="A375" s="43">
        <v>8</v>
      </c>
      <c r="B375" s="12" t="s">
        <v>958</v>
      </c>
      <c r="C375" s="8" t="s">
        <v>1258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('au2000001','mn5000024','{"attr":{"insert":true,"update":true,"delete":true,"detail":true}}','Y','SYSTEM',NOW(),'SYSTEM',NOW()),</v>
      </c>
    </row>
    <row r="376" spans="1:10" x14ac:dyDescent="0.35">
      <c r="A376" s="43">
        <v>9</v>
      </c>
      <c r="B376" s="12" t="s">
        <v>958</v>
      </c>
      <c r="C376" s="8" t="s">
        <v>1259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('au2000001','mn5000025','{"attr":{"insert":true,"update":true,"delete":true,"detail":true}}','Y','SYSTEM',NOW(),'SYSTEM',NOW()),</v>
      </c>
    </row>
    <row r="377" spans="1:10" x14ac:dyDescent="0.35">
      <c r="A377" s="43">
        <v>10</v>
      </c>
      <c r="B377" s="12" t="s">
        <v>958</v>
      </c>
      <c r="C377" s="8" t="s">
        <v>1260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('au2000001','mn5000026','{"attr":{"insert":true,"update":true,"delete":true,"detail":true}}','Y','SYSTEM',NOW(),'SYSTEM',NOW()),</v>
      </c>
    </row>
    <row r="378" spans="1:10" x14ac:dyDescent="0.35">
      <c r="A378" s="43">
        <v>11</v>
      </c>
      <c r="B378" s="12" t="s">
        <v>958</v>
      </c>
      <c r="C378" s="8" t="s">
        <v>1261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('au2000001','mn5000027','{"attr":{"insert":true,"update":true,"delete":true,"detail":true}}','Y','SYSTEM',NOW(),'SYSTEM',NOW()),</v>
      </c>
    </row>
    <row r="379" spans="1:10" s="35" customFormat="1" x14ac:dyDescent="0.35">
      <c r="A379" s="43">
        <v>38</v>
      </c>
      <c r="B379" s="12" t="s">
        <v>958</v>
      </c>
      <c r="C379" s="8" t="s">
        <v>1262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('au2000001','mn5000028','{"attr":{"insert":true,"update":true,"delete":true,"detail":true}}','Y','SYSTEM',NOW(),'SYSTEM',NOW()),</v>
      </c>
    </row>
    <row r="380" spans="1:10" s="35" customFormat="1" x14ac:dyDescent="0.35">
      <c r="A380" s="43">
        <v>39</v>
      </c>
      <c r="B380" s="12" t="s">
        <v>958</v>
      </c>
      <c r="C380" s="8" t="s">
        <v>1263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('au2000001','mn5000029','{"attr":{"insert":true,"update":true,"delete":true,"detail":true}}','Y','SYSTEM',NOW(),'SYSTEM',NOW()),</v>
      </c>
    </row>
    <row r="381" spans="1:10" s="35" customFormat="1" x14ac:dyDescent="0.35">
      <c r="A381" s="43">
        <v>40</v>
      </c>
      <c r="B381" s="12" t="s">
        <v>958</v>
      </c>
      <c r="C381" s="8" t="s">
        <v>1264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('au2000001','mn5000030','{"attr":{"insert":true,"update":true,"delete":true,"detail":true}}','Y','SYSTEM',NOW(),'SYSTEM',NOW()),</v>
      </c>
    </row>
    <row r="382" spans="1:10" s="35" customFormat="1" x14ac:dyDescent="0.35">
      <c r="A382" s="43">
        <v>41</v>
      </c>
      <c r="B382" s="12" t="s">
        <v>958</v>
      </c>
      <c r="C382" s="8" t="s">
        <v>1265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('au2000001','mn5000031','{"attr":{"insert":true,"update":true,"delete":true,"detail":true}}','Y','SYSTEM',NOW(),'SYSTEM',NOW()),</v>
      </c>
    </row>
    <row r="383" spans="1:10" s="35" customFormat="1" x14ac:dyDescent="0.35">
      <c r="A383" s="43">
        <v>42</v>
      </c>
      <c r="B383" s="12" t="s">
        <v>958</v>
      </c>
      <c r="C383" s="8" t="s">
        <v>1266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('au2000001','mn5000032','{"attr":{"insert":true,"update":true,"delete":true,"detail":true}}','Y','SYSTEM',NOW(),'SYSTEM',NOW()),</v>
      </c>
    </row>
    <row r="384" spans="1:10" s="35" customFormat="1" x14ac:dyDescent="0.35">
      <c r="A384" s="43">
        <v>43</v>
      </c>
      <c r="B384" s="12" t="s">
        <v>958</v>
      </c>
      <c r="C384" s="8" t="s">
        <v>1267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('au2000001','mn5000033','{"attr":{"insert":true,"update":true,"delete":true,"detail":true}}','Y','SYSTEM',NOW(),'SYSTEM',NOW()),</v>
      </c>
    </row>
    <row r="385" spans="1:10" s="35" customFormat="1" x14ac:dyDescent="0.35">
      <c r="A385" s="43">
        <v>44</v>
      </c>
      <c r="B385" s="12" t="s">
        <v>958</v>
      </c>
      <c r="C385" s="8" t="s">
        <v>1268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('au2000001','mn5000034','{"attr":{"insert":true,"update":true,"delete":true,"detail":true}}','Y','SYSTEM',NOW(),'SYSTEM',NOW()),</v>
      </c>
    </row>
    <row r="386" spans="1:10" s="35" customFormat="1" x14ac:dyDescent="0.35">
      <c r="A386" s="43">
        <v>45</v>
      </c>
      <c r="B386" s="12" t="s">
        <v>958</v>
      </c>
      <c r="C386" s="8" t="s">
        <v>1272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('au2000001','mn5000035','{"attr":{"insert":true,"update":true,"delete":true,"detail":true}}','Y','SYSTEM',NOW(),'SYSTEM',NOW()),</v>
      </c>
    </row>
    <row r="387" spans="1:10" s="35" customFormat="1" x14ac:dyDescent="0.35">
      <c r="A387" s="43">
        <v>38</v>
      </c>
      <c r="B387" s="12" t="s">
        <v>959</v>
      </c>
      <c r="C387" s="2" t="s">
        <v>1275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('au2000002','mn5000001','{"attr":{"insert":true,"update":true,"delete":true,"detail":true}}','Y','SYSTEM',NOW(),'SYSTEM',NOW()),</v>
      </c>
    </row>
    <row r="388" spans="1:10" s="35" customFormat="1" x14ac:dyDescent="0.35">
      <c r="A388" s="43">
        <v>38</v>
      </c>
      <c r="B388" s="12" t="s">
        <v>959</v>
      </c>
      <c r="C388" s="2" t="s">
        <v>1274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('au2000002','mn5000025','{"attr":{"insert":true,"update":true,"delete":true,"detail":true}}','Y','SYSTEM',NOW(),'SYSTEM',NOW()),</v>
      </c>
    </row>
    <row r="389" spans="1:10" x14ac:dyDescent="0.35">
      <c r="A389" s="43">
        <v>38</v>
      </c>
      <c r="B389" s="12" t="s">
        <v>959</v>
      </c>
      <c r="C389" s="2" t="s">
        <v>1260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('au2000002','mn5000026','{"attr":{"insert":true,"update":true,"delete":true,"detail":true}}','Y','SYSTEM',NOW(),'SYSTEM',NOW()),</v>
      </c>
    </row>
    <row r="390" spans="1:10" x14ac:dyDescent="0.35">
      <c r="A390" s="43">
        <v>39</v>
      </c>
      <c r="B390" s="12" t="s">
        <v>959</v>
      </c>
      <c r="C390" s="2" t="s">
        <v>1261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('au2000002','mn5000027','{"attr":{"insert":true,"update":true,"delete":true,"detail":true}}','Y','SYSTEM',NOW(),'SYSTEM',NOW()),</v>
      </c>
    </row>
    <row r="391" spans="1:10" x14ac:dyDescent="0.35">
      <c r="A391" s="43">
        <v>40</v>
      </c>
      <c r="B391" s="12" t="s">
        <v>959</v>
      </c>
      <c r="C391" s="2" t="s">
        <v>1262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('au2000002','mn5000028','{"attr":{"insert":true,"update":true,"delete":true,"detail":true}}','Y','SYSTEM',NOW(),'SYSTEM',NOW()),</v>
      </c>
    </row>
    <row r="392" spans="1:10" x14ac:dyDescent="0.35">
      <c r="A392" s="43">
        <v>41</v>
      </c>
      <c r="B392" s="12" t="s">
        <v>959</v>
      </c>
      <c r="C392" s="2" t="s">
        <v>1263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('au2000002','mn5000029','{"attr":{"insert":true,"update":true,"delete":true,"detail":true}}','Y','SYSTEM',NOW(),'SYSTEM',NOW()),</v>
      </c>
    </row>
    <row r="393" spans="1:10" x14ac:dyDescent="0.35">
      <c r="A393" s="43">
        <v>42</v>
      </c>
      <c r="B393" s="12" t="s">
        <v>959</v>
      </c>
      <c r="C393" s="2" t="s">
        <v>1264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('au2000002','mn5000030','{"attr":{"insert":true,"update":true,"delete":true,"detail":true}}','Y','SYSTEM',NOW(),'SYSTEM',NOW()),</v>
      </c>
    </row>
    <row r="394" spans="1:10" x14ac:dyDescent="0.35">
      <c r="A394" s="43">
        <v>43</v>
      </c>
      <c r="B394" s="12" t="s">
        <v>959</v>
      </c>
      <c r="C394" s="2" t="s">
        <v>1265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('au2000002','mn5000031','{"attr":{"insert":true,"update":true,"delete":true,"detail":true}}','Y','SYSTEM',NOW(),'SYSTEM',NOW()),</v>
      </c>
    </row>
    <row r="395" spans="1:10" x14ac:dyDescent="0.35">
      <c r="A395" s="43">
        <v>44</v>
      </c>
      <c r="B395" s="12" t="s">
        <v>959</v>
      </c>
      <c r="C395" s="2" t="s">
        <v>1266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('au2000002','mn5000032','{"attr":{"insert":true,"update":true,"delete":true,"detail":true}}','Y','SYSTEM',NOW(),'SYSTEM',NOW()),</v>
      </c>
    </row>
    <row r="396" spans="1:10" x14ac:dyDescent="0.35">
      <c r="A396" s="43">
        <v>45</v>
      </c>
      <c r="B396" s="12" t="s">
        <v>959</v>
      </c>
      <c r="C396" s="2" t="s">
        <v>1267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('au2000002','mn5000033','{"attr":{"insert":true,"update":true,"delete":true,"detail":true}}','Y','SYSTEM',NOW(),'SYSTEM',NOW()),</v>
      </c>
    </row>
    <row r="397" spans="1:10" x14ac:dyDescent="0.35">
      <c r="A397" s="43">
        <v>46</v>
      </c>
      <c r="B397" s="12" t="s">
        <v>959</v>
      </c>
      <c r="C397" s="2" t="s">
        <v>1268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('au2000002','mn5000034','{"attr":{"insert":true,"update":true,"delete":true,"detail":true}}','Y','SYSTEM',NOW(),'SYSTEM',NOW());</v>
      </c>
    </row>
    <row r="398" spans="1:10" x14ac:dyDescent="0.35">
      <c r="A398" s="43"/>
      <c r="B398" s="12"/>
      <c r="C398" s="8"/>
      <c r="D398" s="12"/>
      <c r="E398" s="8"/>
      <c r="F398" s="12"/>
      <c r="G398" s="8"/>
      <c r="H398" s="36"/>
      <c r="I398" s="8"/>
      <c r="J398" s="2"/>
    </row>
    <row r="399" spans="1:10" x14ac:dyDescent="0.35">
      <c r="A399" s="43"/>
      <c r="B399" s="12"/>
      <c r="C399" s="8"/>
      <c r="D399" s="12"/>
      <c r="E399" s="8"/>
      <c r="F399" s="12"/>
      <c r="G399" s="8"/>
      <c r="H399" s="36"/>
      <c r="I399" s="8"/>
      <c r="J399" s="2"/>
    </row>
    <row r="400" spans="1:10" x14ac:dyDescent="0.35">
      <c r="A400" s="10"/>
      <c r="B400" s="10"/>
      <c r="C400" s="9"/>
      <c r="D400" s="10"/>
      <c r="E400" s="11"/>
      <c r="F400" s="75"/>
      <c r="G400" s="11"/>
      <c r="H400" s="96"/>
      <c r="I400" s="9"/>
    </row>
    <row r="401" spans="1:22" x14ac:dyDescent="0.35">
      <c r="A401" s="10"/>
      <c r="B401" s="10"/>
      <c r="C401" s="9"/>
      <c r="D401" s="10"/>
      <c r="E401" s="11"/>
      <c r="F401" s="75"/>
      <c r="G401" s="11"/>
      <c r="H401" s="96"/>
      <c r="I401" s="9"/>
    </row>
    <row r="403" spans="1:22" x14ac:dyDescent="0.35">
      <c r="A403" s="120" t="str">
        <f>VLOOKUP(C403,table!B:D,3,FALSE)</f>
        <v>공통</v>
      </c>
      <c r="B403" s="120"/>
      <c r="C403" s="119" t="s">
        <v>1148</v>
      </c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20" t="s">
        <v>156</v>
      </c>
    </row>
    <row r="404" spans="1:22" x14ac:dyDescent="0.35">
      <c r="A404" s="120"/>
      <c r="B404" s="120"/>
      <c r="C404" s="119" t="str">
        <f>VLOOKUP(C403,table!B:D,2,FALSE)</f>
        <v>T_ENVIRONMENT_CODE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20"/>
    </row>
    <row r="405" spans="1:22" x14ac:dyDescent="0.35">
      <c r="A405" s="120" t="s">
        <v>2</v>
      </c>
      <c r="B405" s="101" t="s">
        <v>53</v>
      </c>
      <c r="C405" s="89" t="s">
        <v>1126</v>
      </c>
      <c r="D405" s="101" t="s">
        <v>103</v>
      </c>
      <c r="E405" s="89" t="s">
        <v>1152</v>
      </c>
      <c r="F405" s="101" t="s">
        <v>1150</v>
      </c>
      <c r="G405" s="100" t="s">
        <v>1143</v>
      </c>
      <c r="H405" s="101" t="s">
        <v>105</v>
      </c>
      <c r="I405" s="89" t="s">
        <v>107</v>
      </c>
      <c r="J405" s="89" t="s">
        <v>1160</v>
      </c>
      <c r="K405" s="89" t="s">
        <v>1172</v>
      </c>
      <c r="L405" s="89" t="s">
        <v>1276</v>
      </c>
      <c r="M405" s="89" t="s">
        <v>1162</v>
      </c>
      <c r="N405" s="89" t="s">
        <v>1164</v>
      </c>
      <c r="O405" s="89" t="s">
        <v>1174</v>
      </c>
      <c r="P405" s="89" t="s">
        <v>94</v>
      </c>
      <c r="Q405" s="89" t="s">
        <v>75</v>
      </c>
      <c r="R405" s="89" t="s">
        <v>57</v>
      </c>
      <c r="S405" s="89" t="s">
        <v>379</v>
      </c>
      <c r="T405" s="89" t="s">
        <v>84</v>
      </c>
      <c r="U405" s="89" t="s">
        <v>88</v>
      </c>
      <c r="V405" s="2" t="str">
        <f>"TRUNCATE TABLE "&amp;$C404&amp;";"</f>
        <v>TRUNCATE TABLE T_ENVIRONMENT_CODE;</v>
      </c>
    </row>
    <row r="406" spans="1:22" x14ac:dyDescent="0.35">
      <c r="A406" s="120"/>
      <c r="B406" s="101" t="s">
        <v>1277</v>
      </c>
      <c r="C406" s="89" t="s">
        <v>1127</v>
      </c>
      <c r="D406" s="101" t="s">
        <v>104</v>
      </c>
      <c r="E406" s="89" t="s">
        <v>1156</v>
      </c>
      <c r="F406" s="101" t="s">
        <v>1158</v>
      </c>
      <c r="G406" s="100" t="s">
        <v>1145</v>
      </c>
      <c r="H406" s="101" t="s">
        <v>106</v>
      </c>
      <c r="I406" s="89" t="s">
        <v>108</v>
      </c>
      <c r="J406" s="89" t="s">
        <v>1166</v>
      </c>
      <c r="K406" s="89" t="s">
        <v>1167</v>
      </c>
      <c r="L406" s="89" t="s">
        <v>1168</v>
      </c>
      <c r="M406" s="89" t="s">
        <v>1169</v>
      </c>
      <c r="N406" s="89" t="s">
        <v>1170</v>
      </c>
      <c r="O406" s="89" t="s">
        <v>1171</v>
      </c>
      <c r="P406" s="89" t="s">
        <v>95</v>
      </c>
      <c r="Q406" s="89" t="s">
        <v>76</v>
      </c>
      <c r="R406" s="89" t="s">
        <v>58</v>
      </c>
      <c r="S406" s="89" t="s">
        <v>55</v>
      </c>
      <c r="T406" s="89" t="s">
        <v>85</v>
      </c>
      <c r="U406" s="89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3">
        <v>1</v>
      </c>
      <c r="B407" s="43" t="s">
        <v>1296</v>
      </c>
      <c r="C407" s="92"/>
      <c r="D407" s="12" t="s">
        <v>1297</v>
      </c>
      <c r="E407" s="43">
        <v>2022</v>
      </c>
      <c r="F407" s="12" t="s">
        <v>1962</v>
      </c>
      <c r="G407" s="92" t="str">
        <f>IF(H407="종이팩","01",IF(H407="유리병","02",IF(H407="금속캔","03",IF(H407="금속캔(알루미늄)","04",IF(H407="일반 발포합성수지 단일·복합재질","05",IF(H407="폴리스티렌페이퍼(PSP)","06",IF(H407="페트병","07",IF(H407="단일재질 용기, 트레이류(페트병, 발포합성수지 제외)","08",IF(H407="합성수지 필름·시트류 (페트병, 발포합성수지 제외)","09",IF(H407="몸체","01",IF(H407="라벨","02",IF(H407="마개및잡자재","03",IF(H407="라벨, 마개및잡자재","04",IF(H407="최우수","A",IF(H407="우수","B",IF(H407="보통","C",IF(H407="어려움","D",RIGHT(D407,2))))))))))))))))))</f>
        <v>01</v>
      </c>
      <c r="H407" s="93" t="s">
        <v>1283</v>
      </c>
      <c r="I407" s="93" t="s">
        <v>1283</v>
      </c>
      <c r="J407" s="92" t="str">
        <f>IF(ISNUMBER(SEARCH("_D_",D407))=FALSE,IF(LEN(D407)-LEN(SUBSTITUTE(D407,"_",""))=3,"Y",""),"")</f>
        <v/>
      </c>
      <c r="K407" s="43"/>
      <c r="L407" s="43"/>
      <c r="M407" s="43"/>
      <c r="N407" s="43"/>
      <c r="O407" s="43"/>
      <c r="P407" s="43">
        <v>1</v>
      </c>
      <c r="Q407" s="43" t="s">
        <v>1278</v>
      </c>
      <c r="R407" s="43" t="s">
        <v>1279</v>
      </c>
      <c r="S407" s="43" t="s">
        <v>1280</v>
      </c>
      <c r="T407" s="43" t="s">
        <v>1279</v>
      </c>
      <c r="U407" s="43" t="s">
        <v>1280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'N'","'"&amp;J407&amp;"'")&amp;","&amp;IF(K407="","'N'","'"&amp;K407&amp;"'")&amp;","&amp;IF(L407="","'N'","'"&amp;L407&amp;"'")&amp;","&amp;IF(M407="","'N'","'"&amp;M407&amp;"'")&amp;","&amp;IF(N407="","'N'",""&amp;N407&amp;"'")&amp;","&amp;IF(O407="","'N'",""&amp;O407&amp;"'")&amp;","&amp;IF(P407="","0","'"&amp;P407&amp;"'")&amp;",'"&amp;Q407&amp;"','"&amp;R407&amp;"',"&amp;S407&amp;",'"&amp;T407&amp;"',"&amp;U407&amp;IF(A408="",");","),")</f>
        <v>('GROUP_ID',NULL,'PA','2022','01','01','종이팩','종이팩','N','N','N','N','N','N','1','Y','SYSTEM',NOW(),'SYSTEM',NOW()),</v>
      </c>
    </row>
    <row r="408" spans="1:22" s="35" customFormat="1" x14ac:dyDescent="0.35">
      <c r="A408" s="43">
        <v>2</v>
      </c>
      <c r="B408" s="43" t="s">
        <v>1297</v>
      </c>
      <c r="C408" s="92"/>
      <c r="D408" s="12" t="s">
        <v>1299</v>
      </c>
      <c r="E408" s="43">
        <v>2022</v>
      </c>
      <c r="F408" s="12" t="s">
        <v>1962</v>
      </c>
      <c r="G408" s="92" t="str">
        <f t="shared" ref="G408:G471" si="11"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3" t="s">
        <v>1285</v>
      </c>
      <c r="I408" s="93" t="s">
        <v>1285</v>
      </c>
      <c r="J408" s="92" t="str">
        <f t="shared" ref="J408:L471" si="12">IF(ISNUMBER(SEARCH("_D_",D408))=FALSE,IF(LEN(D408)-LEN(SUBSTITUTE(D408,"_",""))=3,"Y",""),"")</f>
        <v/>
      </c>
      <c r="K408" s="43"/>
      <c r="L408" s="43"/>
      <c r="M408" s="43"/>
      <c r="N408" s="43"/>
      <c r="O408" s="43"/>
      <c r="P408" s="43">
        <v>2</v>
      </c>
      <c r="Q408" s="43" t="s">
        <v>1278</v>
      </c>
      <c r="R408" s="43" t="s">
        <v>1279</v>
      </c>
      <c r="S408" s="43" t="s">
        <v>1280</v>
      </c>
      <c r="T408" s="43" t="s">
        <v>1279</v>
      </c>
      <c r="U408" s="43" t="s">
        <v>1280</v>
      </c>
      <c r="V408" s="2" t="str">
        <f t="shared" ref="V408:V471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'N'","'"&amp;J408&amp;"'")&amp;","&amp;IF(K408="","'N'","'"&amp;K408&amp;"'")&amp;","&amp;IF(L408="","'N'","'"&amp;L408&amp;"'")&amp;","&amp;IF(M408="","'N'","'"&amp;M408&amp;"'")&amp;","&amp;IF(N408="","'N'",""&amp;N408&amp;"'")&amp;","&amp;IF(O408="","'N'",""&amp;O408&amp;"'")&amp;","&amp;IF(P408="","0","'"&amp;P408&amp;"'")&amp;",'"&amp;Q408&amp;"','"&amp;R408&amp;"',"&amp;S408&amp;",'"&amp;T408&amp;"',"&amp;U408&amp;IF(A409="",");","),")</f>
        <v>('PA',NULL,'PA_B','2022','01','01','몸체','몸체','N','N','N','N','N','N','2','Y','SYSTEM',NOW(),'SYSTEM',NOW()),</v>
      </c>
    </row>
    <row r="409" spans="1:22" s="35" customFormat="1" x14ac:dyDescent="0.35">
      <c r="A409" s="43">
        <v>3</v>
      </c>
      <c r="B409" s="12" t="s">
        <v>1299</v>
      </c>
      <c r="C409" s="92"/>
      <c r="D409" s="12" t="s">
        <v>1301</v>
      </c>
      <c r="E409" s="43">
        <v>2022</v>
      </c>
      <c r="F409" s="12" t="s">
        <v>1962</v>
      </c>
      <c r="G409" s="92" t="str">
        <f t="shared" si="11"/>
        <v>B</v>
      </c>
      <c r="H409" s="93" t="s">
        <v>1286</v>
      </c>
      <c r="I409" s="93" t="s">
        <v>1286</v>
      </c>
      <c r="J409" s="92" t="str">
        <f t="shared" si="12"/>
        <v/>
      </c>
      <c r="K409" s="43"/>
      <c r="L409" s="43"/>
      <c r="M409" s="43"/>
      <c r="N409" s="43"/>
      <c r="O409" s="43"/>
      <c r="P409" s="43">
        <v>3</v>
      </c>
      <c r="Q409" s="43" t="s">
        <v>1278</v>
      </c>
      <c r="R409" s="43" t="s">
        <v>1279</v>
      </c>
      <c r="S409" s="43" t="s">
        <v>1280</v>
      </c>
      <c r="T409" s="43" t="s">
        <v>1279</v>
      </c>
      <c r="U409" s="43" t="s">
        <v>1280</v>
      </c>
      <c r="V409" s="2" t="str">
        <f t="shared" si="13"/>
        <v>('PA_B',NULL,'PA_B_B','2022','01','B','우수','우수','N','N','N','N','N','N','3','Y','SYSTEM',NOW(),'SYSTEM',NOW()),</v>
      </c>
    </row>
    <row r="410" spans="1:22" s="35" customFormat="1" x14ac:dyDescent="0.35">
      <c r="A410" s="43">
        <v>4</v>
      </c>
      <c r="B410" s="12" t="s">
        <v>1299</v>
      </c>
      <c r="C410" s="92"/>
      <c r="D410" s="12" t="s">
        <v>1469</v>
      </c>
      <c r="E410" s="43">
        <v>2022</v>
      </c>
      <c r="F410" s="12" t="s">
        <v>1962</v>
      </c>
      <c r="G410" s="92" t="str">
        <f t="shared" si="11"/>
        <v>D</v>
      </c>
      <c r="H410" s="93" t="s">
        <v>1287</v>
      </c>
      <c r="I410" s="93" t="s">
        <v>1287</v>
      </c>
      <c r="J410" s="92" t="str">
        <f t="shared" si="12"/>
        <v/>
      </c>
      <c r="K410" s="43"/>
      <c r="L410" s="43"/>
      <c r="M410" s="43"/>
      <c r="N410" s="43"/>
      <c r="O410" s="43"/>
      <c r="P410" s="43">
        <v>4</v>
      </c>
      <c r="Q410" s="43" t="s">
        <v>1278</v>
      </c>
      <c r="R410" s="43" t="s">
        <v>1279</v>
      </c>
      <c r="S410" s="43" t="s">
        <v>1280</v>
      </c>
      <c r="T410" s="43" t="s">
        <v>1279</v>
      </c>
      <c r="U410" s="43" t="s">
        <v>1280</v>
      </c>
      <c r="V410" s="2" t="str">
        <f t="shared" si="13"/>
        <v>('PA_B',NULL,'PA_B_D','2022','01','D','어려움','어려움','N','N','N','N','N','N','4','Y','SYSTEM',NOW(),'SYSTEM',NOW()),</v>
      </c>
    </row>
    <row r="411" spans="1:22" x14ac:dyDescent="0.35">
      <c r="A411" s="43">
        <v>5</v>
      </c>
      <c r="B411" s="12" t="s">
        <v>1301</v>
      </c>
      <c r="C411" s="2"/>
      <c r="D411" s="12" t="s">
        <v>1300</v>
      </c>
      <c r="E411" s="43">
        <v>2022</v>
      </c>
      <c r="F411" s="12" t="s">
        <v>1962</v>
      </c>
      <c r="G411" s="92" t="str">
        <f t="shared" si="11"/>
        <v>01</v>
      </c>
      <c r="H411" s="93" t="s">
        <v>1288</v>
      </c>
      <c r="I411" s="93" t="s">
        <v>1288</v>
      </c>
      <c r="J411" s="92" t="str">
        <f t="shared" si="12"/>
        <v>Y</v>
      </c>
      <c r="K411" s="43"/>
      <c r="L411" s="43"/>
      <c r="M411" s="43"/>
      <c r="N411" s="43"/>
      <c r="O411" s="43"/>
      <c r="P411" s="43">
        <v>5</v>
      </c>
      <c r="Q411" s="43" t="s">
        <v>1278</v>
      </c>
      <c r="R411" s="43" t="s">
        <v>1279</v>
      </c>
      <c r="S411" s="43" t="s">
        <v>1280</v>
      </c>
      <c r="T411" s="43" t="s">
        <v>1279</v>
      </c>
      <c r="U411" s="43" t="s">
        <v>1280</v>
      </c>
      <c r="V411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2" spans="1:22" x14ac:dyDescent="0.35">
      <c r="A412" s="43">
        <v>6</v>
      </c>
      <c r="B412" s="12" t="s">
        <v>1469</v>
      </c>
      <c r="C412" s="2"/>
      <c r="D412" s="12" t="s">
        <v>1470</v>
      </c>
      <c r="E412" s="43">
        <v>2022</v>
      </c>
      <c r="F412" s="12" t="s">
        <v>1962</v>
      </c>
      <c r="G412" s="92" t="str">
        <f t="shared" si="11"/>
        <v>01</v>
      </c>
      <c r="H412" s="40" t="s">
        <v>1298</v>
      </c>
      <c r="I412" s="40" t="s">
        <v>1298</v>
      </c>
      <c r="J412" s="92" t="str">
        <f t="shared" si="12"/>
        <v/>
      </c>
      <c r="K412" s="43"/>
      <c r="L412" s="43"/>
      <c r="M412" s="43"/>
      <c r="N412" s="43"/>
      <c r="O412" s="43"/>
      <c r="P412" s="43">
        <v>6</v>
      </c>
      <c r="Q412" s="43" t="s">
        <v>1278</v>
      </c>
      <c r="R412" s="43" t="s">
        <v>1279</v>
      </c>
      <c r="S412" s="43" t="s">
        <v>1280</v>
      </c>
      <c r="T412" s="43" t="s">
        <v>1279</v>
      </c>
      <c r="U412" s="43" t="s">
        <v>1280</v>
      </c>
      <c r="V412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3" spans="1:22" x14ac:dyDescent="0.35">
      <c r="A413" s="43">
        <v>7</v>
      </c>
      <c r="B413" s="12" t="s">
        <v>1469</v>
      </c>
      <c r="C413" s="2"/>
      <c r="D413" s="12" t="s">
        <v>1471</v>
      </c>
      <c r="E413" s="43">
        <v>2022</v>
      </c>
      <c r="F413" s="12" t="s">
        <v>1962</v>
      </c>
      <c r="G413" s="92" t="str">
        <f t="shared" si="11"/>
        <v>02</v>
      </c>
      <c r="H413" s="40" t="s">
        <v>1289</v>
      </c>
      <c r="I413" s="40" t="s">
        <v>1289</v>
      </c>
      <c r="J413" s="92" t="str">
        <f t="shared" si="12"/>
        <v/>
      </c>
      <c r="K413" s="43"/>
      <c r="L413" s="43"/>
      <c r="M413" s="43"/>
      <c r="N413" s="43"/>
      <c r="O413" s="43"/>
      <c r="P413" s="43">
        <v>7</v>
      </c>
      <c r="Q413" s="43" t="s">
        <v>1278</v>
      </c>
      <c r="R413" s="43" t="s">
        <v>1279</v>
      </c>
      <c r="S413" s="43" t="s">
        <v>1280</v>
      </c>
      <c r="T413" s="43" t="s">
        <v>1279</v>
      </c>
      <c r="U413" s="43" t="s">
        <v>1280</v>
      </c>
      <c r="V413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4" spans="1:22" x14ac:dyDescent="0.35">
      <c r="A414" s="43">
        <v>8</v>
      </c>
      <c r="B414" s="12" t="s">
        <v>1297</v>
      </c>
      <c r="C414" s="2"/>
      <c r="D414" s="12" t="s">
        <v>1302</v>
      </c>
      <c r="E414" s="43">
        <v>2022</v>
      </c>
      <c r="F414" s="12" t="s">
        <v>1962</v>
      </c>
      <c r="G414" s="92" t="str">
        <f t="shared" si="11"/>
        <v>03</v>
      </c>
      <c r="H414" s="40" t="s">
        <v>1963</v>
      </c>
      <c r="I414" s="40" t="s">
        <v>1963</v>
      </c>
      <c r="J414" s="92" t="str">
        <f t="shared" si="12"/>
        <v/>
      </c>
      <c r="K414" s="43"/>
      <c r="L414" s="43"/>
      <c r="M414" s="43"/>
      <c r="N414" s="43"/>
      <c r="O414" s="43"/>
      <c r="P414" s="43">
        <v>8</v>
      </c>
      <c r="Q414" s="43" t="s">
        <v>1278</v>
      </c>
      <c r="R414" s="43" t="s">
        <v>1279</v>
      </c>
      <c r="S414" s="43" t="s">
        <v>1280</v>
      </c>
      <c r="T414" s="43" t="s">
        <v>1279</v>
      </c>
      <c r="U414" s="43" t="s">
        <v>1280</v>
      </c>
      <c r="V414" s="2" t="str">
        <f t="shared" si="13"/>
        <v>('PA',NULL,'PA_G','2022','01','03','마개및잡자재','마개및잡자재','N','N','N','N','N','N','8','Y','SYSTEM',NOW(),'SYSTEM',NOW()),</v>
      </c>
    </row>
    <row r="415" spans="1:22" s="35" customFormat="1" x14ac:dyDescent="0.35">
      <c r="A415" s="43">
        <v>9</v>
      </c>
      <c r="B415" s="12" t="s">
        <v>1302</v>
      </c>
      <c r="C415" s="2"/>
      <c r="D415" s="12" t="s">
        <v>1303</v>
      </c>
      <c r="E415" s="43">
        <v>2022</v>
      </c>
      <c r="F415" s="12" t="s">
        <v>1962</v>
      </c>
      <c r="G415" s="92" t="str">
        <f t="shared" si="11"/>
        <v>B</v>
      </c>
      <c r="H415" s="40" t="s">
        <v>1286</v>
      </c>
      <c r="I415" s="40" t="s">
        <v>1286</v>
      </c>
      <c r="J415" s="92" t="str">
        <f t="shared" si="12"/>
        <v/>
      </c>
      <c r="K415" s="43"/>
      <c r="L415" s="43"/>
      <c r="M415" s="43"/>
      <c r="N415" s="43"/>
      <c r="O415" s="43"/>
      <c r="P415" s="43">
        <v>9</v>
      </c>
      <c r="Q415" s="43" t="s">
        <v>1278</v>
      </c>
      <c r="R415" s="43" t="s">
        <v>1279</v>
      </c>
      <c r="S415" s="43" t="s">
        <v>1280</v>
      </c>
      <c r="T415" s="43" t="s">
        <v>1279</v>
      </c>
      <c r="U415" s="43" t="s">
        <v>1280</v>
      </c>
      <c r="V415" s="2" t="str">
        <f t="shared" si="13"/>
        <v>('PA_G',NULL,'PA_G_B','2022','01','B','우수','우수','N','N','N','N','N','N','9','Y','SYSTEM',NOW(),'SYSTEM',NOW()),</v>
      </c>
    </row>
    <row r="416" spans="1:22" s="35" customFormat="1" x14ac:dyDescent="0.35">
      <c r="A416" s="43">
        <v>10</v>
      </c>
      <c r="B416" s="12" t="s">
        <v>1302</v>
      </c>
      <c r="C416" s="2"/>
      <c r="D416" s="12" t="s">
        <v>1304</v>
      </c>
      <c r="E416" s="43">
        <v>2022</v>
      </c>
      <c r="F416" s="12" t="s">
        <v>1962</v>
      </c>
      <c r="G416" s="92" t="str">
        <f t="shared" si="11"/>
        <v>C</v>
      </c>
      <c r="H416" s="40" t="s">
        <v>1290</v>
      </c>
      <c r="I416" s="40" t="s">
        <v>1290</v>
      </c>
      <c r="J416" s="92" t="str">
        <f t="shared" si="12"/>
        <v/>
      </c>
      <c r="K416" s="43"/>
      <c r="L416" s="43"/>
      <c r="M416" s="43"/>
      <c r="N416" s="43"/>
      <c r="O416" s="43"/>
      <c r="P416" s="43">
        <v>10</v>
      </c>
      <c r="Q416" s="43" t="s">
        <v>1278</v>
      </c>
      <c r="R416" s="43" t="s">
        <v>1279</v>
      </c>
      <c r="S416" s="43" t="s">
        <v>1280</v>
      </c>
      <c r="T416" s="43" t="s">
        <v>1279</v>
      </c>
      <c r="U416" s="43" t="s">
        <v>1280</v>
      </c>
      <c r="V416" s="2" t="str">
        <f t="shared" si="13"/>
        <v>('PA_G',NULL,'PA_G_C','2022','01','C','보통','보통','N','N','N','N','N','N','10','Y','SYSTEM',NOW(),'SYSTEM',NOW()),</v>
      </c>
    </row>
    <row r="417" spans="1:22" x14ac:dyDescent="0.35">
      <c r="A417" s="43">
        <v>11</v>
      </c>
      <c r="B417" s="12" t="s">
        <v>1302</v>
      </c>
      <c r="C417" s="2"/>
      <c r="D417" s="12" t="s">
        <v>1305</v>
      </c>
      <c r="E417" s="43">
        <v>2022</v>
      </c>
      <c r="F417" s="12" t="s">
        <v>1962</v>
      </c>
      <c r="G417" s="92" t="str">
        <f t="shared" si="11"/>
        <v>D</v>
      </c>
      <c r="H417" s="40" t="s">
        <v>1287</v>
      </c>
      <c r="I417" s="40" t="s">
        <v>1287</v>
      </c>
      <c r="J417" s="92" t="str">
        <f t="shared" si="12"/>
        <v/>
      </c>
      <c r="K417" s="43"/>
      <c r="L417" s="43"/>
      <c r="M417" s="43"/>
      <c r="N417" s="43"/>
      <c r="O417" s="43"/>
      <c r="P417" s="43">
        <v>11</v>
      </c>
      <c r="Q417" s="43" t="s">
        <v>1278</v>
      </c>
      <c r="R417" s="43" t="s">
        <v>1279</v>
      </c>
      <c r="S417" s="43" t="s">
        <v>1280</v>
      </c>
      <c r="T417" s="43" t="s">
        <v>1279</v>
      </c>
      <c r="U417" s="43" t="s">
        <v>1280</v>
      </c>
      <c r="V417" s="2" t="str">
        <f t="shared" si="13"/>
        <v>('PA_G',NULL,'PA_G_D','2022','01','D','어려움','어려움','N','N','N','N','N','N','11','Y','SYSTEM',NOW(),'SYSTEM',NOW()),</v>
      </c>
    </row>
    <row r="418" spans="1:22" x14ac:dyDescent="0.35">
      <c r="A418" s="43">
        <v>12</v>
      </c>
      <c r="B418" s="12" t="s">
        <v>1303</v>
      </c>
      <c r="C418" s="2"/>
      <c r="D418" s="12" t="s">
        <v>1306</v>
      </c>
      <c r="E418" s="43">
        <v>2022</v>
      </c>
      <c r="F418" s="12" t="s">
        <v>1962</v>
      </c>
      <c r="G418" s="92" t="str">
        <f t="shared" si="11"/>
        <v>01</v>
      </c>
      <c r="H418" s="40" t="s">
        <v>1291</v>
      </c>
      <c r="I418" s="40" t="s">
        <v>604</v>
      </c>
      <c r="J418" s="92" t="str">
        <f t="shared" si="12"/>
        <v>Y</v>
      </c>
      <c r="K418" s="43"/>
      <c r="L418" s="92" t="s">
        <v>1964</v>
      </c>
      <c r="M418" s="43"/>
      <c r="N418" s="43"/>
      <c r="O418" s="43"/>
      <c r="P418" s="43">
        <v>12</v>
      </c>
      <c r="Q418" s="43" t="s">
        <v>1278</v>
      </c>
      <c r="R418" s="43" t="s">
        <v>1279</v>
      </c>
      <c r="S418" s="43" t="s">
        <v>1280</v>
      </c>
      <c r="T418" s="43" t="s">
        <v>1279</v>
      </c>
      <c r="U418" s="43" t="s">
        <v>1280</v>
      </c>
      <c r="V418" s="2" t="str">
        <f t="shared" si="13"/>
        <v>('PA_G_B',NULL,'PA_G_B_01','2022','01','01','미사용','미사용','Y','N','Y','N','N','N','12','Y','SYSTEM',NOW(),'SYSTEM',NOW()),</v>
      </c>
    </row>
    <row r="419" spans="1:22" s="35" customFormat="1" ht="15.6" customHeight="1" x14ac:dyDescent="0.35">
      <c r="A419" s="43">
        <v>13</v>
      </c>
      <c r="B419" s="12" t="s">
        <v>1304</v>
      </c>
      <c r="C419" s="92"/>
      <c r="D419" s="12" t="s">
        <v>1307</v>
      </c>
      <c r="E419" s="43">
        <v>2022</v>
      </c>
      <c r="F419" s="12" t="s">
        <v>1962</v>
      </c>
      <c r="G419" s="92" t="str">
        <f t="shared" si="11"/>
        <v>01</v>
      </c>
      <c r="H419" s="40" t="s">
        <v>1292</v>
      </c>
      <c r="I419" s="40" t="s">
        <v>1292</v>
      </c>
      <c r="J419" s="92" t="str">
        <f t="shared" si="12"/>
        <v>Y</v>
      </c>
      <c r="K419" s="43"/>
      <c r="L419" s="92" t="s">
        <v>1964</v>
      </c>
      <c r="M419" s="43"/>
      <c r="N419" s="43"/>
      <c r="O419" s="43"/>
      <c r="P419" s="43">
        <v>13</v>
      </c>
      <c r="Q419" s="43" t="s">
        <v>1278</v>
      </c>
      <c r="R419" s="43" t="s">
        <v>1279</v>
      </c>
      <c r="S419" s="43" t="s">
        <v>1280</v>
      </c>
      <c r="T419" s="43" t="s">
        <v>1279</v>
      </c>
      <c r="U419" s="43" t="s">
        <v>1280</v>
      </c>
      <c r="V419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0" spans="1:22" x14ac:dyDescent="0.35">
      <c r="A420" s="43">
        <v>14</v>
      </c>
      <c r="B420" s="12" t="s">
        <v>1304</v>
      </c>
      <c r="D420" s="12" t="s">
        <v>1308</v>
      </c>
      <c r="E420" s="43">
        <v>2022</v>
      </c>
      <c r="F420" s="12" t="s">
        <v>1962</v>
      </c>
      <c r="G420" s="92" t="str">
        <f t="shared" si="11"/>
        <v>02</v>
      </c>
      <c r="H420" s="40" t="s">
        <v>1293</v>
      </c>
      <c r="I420" s="40" t="s">
        <v>1293</v>
      </c>
      <c r="J420" s="92" t="str">
        <f t="shared" si="12"/>
        <v>Y</v>
      </c>
      <c r="K420" s="43"/>
      <c r="L420" s="92" t="s">
        <v>1964</v>
      </c>
      <c r="M420" s="43"/>
      <c r="N420" s="43"/>
      <c r="O420" s="43"/>
      <c r="P420" s="43">
        <v>14</v>
      </c>
      <c r="Q420" s="43" t="s">
        <v>1278</v>
      </c>
      <c r="R420" s="43" t="s">
        <v>1279</v>
      </c>
      <c r="S420" s="43" t="s">
        <v>1280</v>
      </c>
      <c r="T420" s="43" t="s">
        <v>1279</v>
      </c>
      <c r="U420" s="43" t="s">
        <v>1280</v>
      </c>
      <c r="V420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1" spans="1:22" x14ac:dyDescent="0.35">
      <c r="A421" s="43">
        <v>15</v>
      </c>
      <c r="B421" s="12" t="s">
        <v>1305</v>
      </c>
      <c r="C421" s="2"/>
      <c r="D421" s="12" t="s">
        <v>1309</v>
      </c>
      <c r="E421" s="43">
        <v>2022</v>
      </c>
      <c r="F421" s="12" t="s">
        <v>1962</v>
      </c>
      <c r="G421" s="92" t="str">
        <f t="shared" si="11"/>
        <v>01</v>
      </c>
      <c r="H421" s="40" t="s">
        <v>1294</v>
      </c>
      <c r="I421" s="40" t="s">
        <v>1294</v>
      </c>
      <c r="J421" s="92" t="str">
        <f t="shared" si="12"/>
        <v/>
      </c>
      <c r="K421" s="43"/>
      <c r="L421" s="43"/>
      <c r="M421" s="43"/>
      <c r="N421" s="43"/>
      <c r="O421" s="43"/>
      <c r="P421" s="43">
        <v>15</v>
      </c>
      <c r="Q421" s="43" t="s">
        <v>1278</v>
      </c>
      <c r="R421" s="43" t="s">
        <v>1279</v>
      </c>
      <c r="S421" s="43" t="s">
        <v>1280</v>
      </c>
      <c r="T421" s="43" t="s">
        <v>1279</v>
      </c>
      <c r="U421" s="43" t="s">
        <v>1280</v>
      </c>
      <c r="V421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2" spans="1:22" x14ac:dyDescent="0.35">
      <c r="A422" s="43">
        <v>16</v>
      </c>
      <c r="B422" s="12" t="s">
        <v>1305</v>
      </c>
      <c r="C422" s="2"/>
      <c r="D422" s="12" t="s">
        <v>1310</v>
      </c>
      <c r="E422" s="43">
        <v>2022</v>
      </c>
      <c r="F422" s="12" t="s">
        <v>1962</v>
      </c>
      <c r="G422" s="92" t="str">
        <f t="shared" si="11"/>
        <v>02</v>
      </c>
      <c r="H422" s="40" t="s">
        <v>1295</v>
      </c>
      <c r="I422" s="40" t="s">
        <v>1295</v>
      </c>
      <c r="J422" s="92" t="str">
        <f t="shared" si="12"/>
        <v/>
      </c>
      <c r="K422" s="43"/>
      <c r="L422" s="43"/>
      <c r="M422" s="43"/>
      <c r="N422" s="43"/>
      <c r="O422" s="43"/>
      <c r="P422" s="43">
        <v>16</v>
      </c>
      <c r="Q422" s="43" t="s">
        <v>1278</v>
      </c>
      <c r="R422" s="43" t="s">
        <v>1279</v>
      </c>
      <c r="S422" s="43" t="s">
        <v>1280</v>
      </c>
      <c r="T422" s="43" t="s">
        <v>1279</v>
      </c>
      <c r="U422" s="43" t="s">
        <v>1280</v>
      </c>
      <c r="V422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3" spans="1:22" s="35" customFormat="1" x14ac:dyDescent="0.35">
      <c r="A423" s="43">
        <v>17</v>
      </c>
      <c r="B423" s="43" t="s">
        <v>1296</v>
      </c>
      <c r="C423" s="92"/>
      <c r="D423" s="12" t="s">
        <v>1311</v>
      </c>
      <c r="E423" s="43">
        <v>2022</v>
      </c>
      <c r="F423" s="12" t="s">
        <v>1962</v>
      </c>
      <c r="G423" s="92" t="str">
        <f t="shared" si="11"/>
        <v>02</v>
      </c>
      <c r="H423" s="40" t="s">
        <v>1284</v>
      </c>
      <c r="I423" s="40" t="s">
        <v>1284</v>
      </c>
      <c r="J423" s="92" t="str">
        <f t="shared" si="12"/>
        <v/>
      </c>
      <c r="K423" s="43"/>
      <c r="L423" s="43"/>
      <c r="M423" s="43"/>
      <c r="N423" s="43"/>
      <c r="O423" s="43"/>
      <c r="P423" s="43">
        <v>17</v>
      </c>
      <c r="Q423" s="43" t="s">
        <v>172</v>
      </c>
      <c r="R423" s="43" t="s">
        <v>271</v>
      </c>
      <c r="S423" s="43" t="s">
        <v>159</v>
      </c>
      <c r="T423" s="43" t="s">
        <v>271</v>
      </c>
      <c r="U423" s="43" t="s">
        <v>159</v>
      </c>
      <c r="V423" s="2" t="str">
        <f t="shared" si="13"/>
        <v>('GROUP_ID',NULL,'GL','2022','01','02','유리병','유리병','N','N','N','N','N','N','17','Y','SYSTEM',NOW(),'SYSTEM',NOW()),</v>
      </c>
    </row>
    <row r="424" spans="1:22" x14ac:dyDescent="0.35">
      <c r="A424" s="43">
        <v>17</v>
      </c>
      <c r="B424" s="12" t="s">
        <v>1311</v>
      </c>
      <c r="C424" s="92"/>
      <c r="D424" s="12" t="s">
        <v>1332</v>
      </c>
      <c r="E424" s="43">
        <v>2022</v>
      </c>
      <c r="F424" s="12" t="s">
        <v>1962</v>
      </c>
      <c r="G424" s="92" t="str">
        <f t="shared" si="11"/>
        <v>01</v>
      </c>
      <c r="H424" s="40" t="s">
        <v>1285</v>
      </c>
      <c r="I424" s="40" t="s">
        <v>1285</v>
      </c>
      <c r="J424" s="92" t="str">
        <f t="shared" si="12"/>
        <v/>
      </c>
      <c r="K424" s="43"/>
      <c r="L424" s="43"/>
      <c r="M424" s="43"/>
      <c r="N424" s="43"/>
      <c r="O424" s="43"/>
      <c r="P424" s="43">
        <v>18</v>
      </c>
      <c r="Q424" s="43" t="s">
        <v>1278</v>
      </c>
      <c r="R424" s="43" t="s">
        <v>1279</v>
      </c>
      <c r="S424" s="43" t="s">
        <v>1280</v>
      </c>
      <c r="T424" s="43" t="s">
        <v>1279</v>
      </c>
      <c r="U424" s="43" t="s">
        <v>1280</v>
      </c>
      <c r="V424" s="2" t="str">
        <f t="shared" si="13"/>
        <v>('GL',NULL,'GL_B','2022','01','01','몸체','몸체','N','N','N','N','N','N','18','Y','SYSTEM',NOW(),'SYSTEM',NOW()),</v>
      </c>
    </row>
    <row r="425" spans="1:22" x14ac:dyDescent="0.35">
      <c r="A425" s="43">
        <v>18</v>
      </c>
      <c r="B425" s="12" t="s">
        <v>1332</v>
      </c>
      <c r="C425" s="2"/>
      <c r="D425" s="12" t="s">
        <v>1333</v>
      </c>
      <c r="E425" s="43">
        <v>2022</v>
      </c>
      <c r="F425" s="12" t="s">
        <v>1962</v>
      </c>
      <c r="G425" s="92" t="str">
        <f t="shared" si="11"/>
        <v>B</v>
      </c>
      <c r="H425" s="93" t="s">
        <v>1286</v>
      </c>
      <c r="I425" s="93" t="s">
        <v>1286</v>
      </c>
      <c r="J425" s="92" t="str">
        <f t="shared" si="12"/>
        <v/>
      </c>
      <c r="K425" s="43"/>
      <c r="L425" s="43"/>
      <c r="M425" s="43"/>
      <c r="N425" s="43"/>
      <c r="O425" s="43"/>
      <c r="P425" s="43">
        <v>19</v>
      </c>
      <c r="Q425" s="43" t="s">
        <v>1278</v>
      </c>
      <c r="R425" s="43" t="s">
        <v>1279</v>
      </c>
      <c r="S425" s="43" t="s">
        <v>1280</v>
      </c>
      <c r="T425" s="43" t="s">
        <v>1279</v>
      </c>
      <c r="U425" s="43" t="s">
        <v>1280</v>
      </c>
      <c r="V425" s="2" t="str">
        <f t="shared" si="13"/>
        <v>('GL_B',NULL,'GL_B_B','2022','01','B','우수','우수','N','N','N','N','N','N','19','Y','SYSTEM',NOW(),'SYSTEM',NOW()),</v>
      </c>
    </row>
    <row r="426" spans="1:22" x14ac:dyDescent="0.35">
      <c r="A426" s="43">
        <v>19</v>
      </c>
      <c r="B426" s="12" t="s">
        <v>1332</v>
      </c>
      <c r="C426" s="2"/>
      <c r="D426" s="12" t="s">
        <v>1334</v>
      </c>
      <c r="E426" s="43">
        <v>2022</v>
      </c>
      <c r="F426" s="12" t="s">
        <v>1962</v>
      </c>
      <c r="G426" s="92" t="str">
        <f t="shared" si="11"/>
        <v>D</v>
      </c>
      <c r="H426" s="93" t="s">
        <v>1287</v>
      </c>
      <c r="I426" s="93" t="s">
        <v>1287</v>
      </c>
      <c r="J426" s="92" t="str">
        <f t="shared" si="12"/>
        <v/>
      </c>
      <c r="K426" s="43"/>
      <c r="L426" s="43"/>
      <c r="M426" s="43"/>
      <c r="N426" s="43"/>
      <c r="O426" s="43"/>
      <c r="P426" s="43">
        <v>20</v>
      </c>
      <c r="Q426" s="43" t="s">
        <v>1278</v>
      </c>
      <c r="R426" s="43" t="s">
        <v>1279</v>
      </c>
      <c r="S426" s="43" t="s">
        <v>1280</v>
      </c>
      <c r="T426" s="43" t="s">
        <v>1279</v>
      </c>
      <c r="U426" s="43" t="s">
        <v>1280</v>
      </c>
      <c r="V426" s="2" t="str">
        <f t="shared" si="13"/>
        <v>('GL_B',NULL,'GL_B_D','2022','01','D','어려움','어려움','N','N','N','N','N','N','20','Y','SYSTEM',NOW(),'SYSTEM',NOW()),</v>
      </c>
    </row>
    <row r="427" spans="1:22" x14ac:dyDescent="0.35">
      <c r="A427" s="43">
        <v>20</v>
      </c>
      <c r="B427" s="12" t="s">
        <v>1333</v>
      </c>
      <c r="C427" s="2"/>
      <c r="D427" s="12" t="s">
        <v>1335</v>
      </c>
      <c r="E427" s="43">
        <v>2022</v>
      </c>
      <c r="F427" s="12" t="s">
        <v>1962</v>
      </c>
      <c r="G427" s="92" t="str">
        <f t="shared" si="11"/>
        <v>01</v>
      </c>
      <c r="H427" s="94" t="s">
        <v>1313</v>
      </c>
      <c r="I427" s="94" t="s">
        <v>1313</v>
      </c>
      <c r="J427" s="92" t="str">
        <f t="shared" si="12"/>
        <v>Y</v>
      </c>
      <c r="K427" s="43"/>
      <c r="L427" s="92" t="s">
        <v>1964</v>
      </c>
      <c r="M427" s="43"/>
      <c r="N427" s="43"/>
      <c r="O427" s="43"/>
      <c r="P427" s="43">
        <v>21</v>
      </c>
      <c r="Q427" s="43" t="s">
        <v>1278</v>
      </c>
      <c r="R427" s="43" t="s">
        <v>1279</v>
      </c>
      <c r="S427" s="43" t="s">
        <v>1280</v>
      </c>
      <c r="T427" s="43" t="s">
        <v>1279</v>
      </c>
      <c r="U427" s="43" t="s">
        <v>1280</v>
      </c>
      <c r="V427" s="2" t="str">
        <f t="shared" si="13"/>
        <v>('GL_B_B',NULL,'GL_B_B_01','2022','01','01','무색','무색','Y','N','Y','N','N','N','21','Y','SYSTEM',NOW(),'SYSTEM',NOW()),</v>
      </c>
    </row>
    <row r="428" spans="1:22" x14ac:dyDescent="0.35">
      <c r="A428" s="43">
        <v>21</v>
      </c>
      <c r="B428" s="12" t="s">
        <v>1333</v>
      </c>
      <c r="C428" s="2"/>
      <c r="D428" s="12" t="s">
        <v>1336</v>
      </c>
      <c r="E428" s="43">
        <v>2022</v>
      </c>
      <c r="F428" s="12" t="s">
        <v>1962</v>
      </c>
      <c r="G428" s="92" t="str">
        <f t="shared" si="11"/>
        <v>02</v>
      </c>
      <c r="H428" s="40" t="s">
        <v>1314</v>
      </c>
      <c r="I428" s="40" t="s">
        <v>1314</v>
      </c>
      <c r="J428" s="92" t="str">
        <f t="shared" si="12"/>
        <v>Y</v>
      </c>
      <c r="K428" s="43"/>
      <c r="L428" s="92" t="s">
        <v>1964</v>
      </c>
      <c r="M428" s="43"/>
      <c r="N428" s="43"/>
      <c r="O428" s="43"/>
      <c r="P428" s="43">
        <v>22</v>
      </c>
      <c r="Q428" s="43" t="s">
        <v>1278</v>
      </c>
      <c r="R428" s="43" t="s">
        <v>1279</v>
      </c>
      <c r="S428" s="43" t="s">
        <v>1280</v>
      </c>
      <c r="T428" s="43" t="s">
        <v>1279</v>
      </c>
      <c r="U428" s="43" t="s">
        <v>1280</v>
      </c>
      <c r="V428" s="2" t="str">
        <f t="shared" si="13"/>
        <v>('GL_B_B',NULL,'GL_B_B_02','2022','01','02','녹색','녹색','Y','N','Y','N','N','N','22','Y','SYSTEM',NOW(),'SYSTEM',NOW()),</v>
      </c>
    </row>
    <row r="429" spans="1:22" x14ac:dyDescent="0.35">
      <c r="A429" s="43">
        <v>22</v>
      </c>
      <c r="B429" s="12" t="s">
        <v>1333</v>
      </c>
      <c r="C429" s="2"/>
      <c r="D429" s="12" t="s">
        <v>1337</v>
      </c>
      <c r="E429" s="43">
        <v>2022</v>
      </c>
      <c r="F429" s="12" t="s">
        <v>1962</v>
      </c>
      <c r="G429" s="92" t="str">
        <f t="shared" si="11"/>
        <v>03</v>
      </c>
      <c r="H429" s="40" t="s">
        <v>1315</v>
      </c>
      <c r="I429" s="40" t="s">
        <v>1315</v>
      </c>
      <c r="J429" s="92" t="str">
        <f t="shared" si="12"/>
        <v>Y</v>
      </c>
      <c r="K429" s="43"/>
      <c r="L429" s="92" t="s">
        <v>1964</v>
      </c>
      <c r="M429" s="43"/>
      <c r="N429" s="43"/>
      <c r="O429" s="43"/>
      <c r="P429" s="43">
        <v>23</v>
      </c>
      <c r="Q429" s="43" t="s">
        <v>1278</v>
      </c>
      <c r="R429" s="43" t="s">
        <v>1279</v>
      </c>
      <c r="S429" s="43" t="s">
        <v>1280</v>
      </c>
      <c r="T429" s="43" t="s">
        <v>1279</v>
      </c>
      <c r="U429" s="43" t="s">
        <v>1280</v>
      </c>
      <c r="V429" s="2" t="str">
        <f t="shared" si="13"/>
        <v>('GL_B_B',NULL,'GL_B_B_03','2022','01','03','갈색','갈색','Y','N','Y','N','N','N','23','Y','SYSTEM',NOW(),'SYSTEM',NOW()),</v>
      </c>
    </row>
    <row r="430" spans="1:22" x14ac:dyDescent="0.35">
      <c r="A430" s="43">
        <v>23</v>
      </c>
      <c r="B430" s="12" t="s">
        <v>1334</v>
      </c>
      <c r="C430" s="2"/>
      <c r="D430" s="12" t="s">
        <v>1338</v>
      </c>
      <c r="E430" s="43">
        <v>2022</v>
      </c>
      <c r="F430" s="12" t="s">
        <v>1962</v>
      </c>
      <c r="G430" s="92" t="str">
        <f t="shared" si="11"/>
        <v>01</v>
      </c>
      <c r="H430" s="40" t="s">
        <v>1316</v>
      </c>
      <c r="I430" s="40" t="s">
        <v>1316</v>
      </c>
      <c r="J430" s="92" t="str">
        <f t="shared" si="12"/>
        <v/>
      </c>
      <c r="K430" s="43"/>
      <c r="L430" s="43"/>
      <c r="M430" s="43"/>
      <c r="N430" s="43"/>
      <c r="O430" s="43"/>
      <c r="P430" s="43">
        <v>24</v>
      </c>
      <c r="Q430" s="43" t="s">
        <v>1278</v>
      </c>
      <c r="R430" s="43" t="s">
        <v>1279</v>
      </c>
      <c r="S430" s="43" t="s">
        <v>1280</v>
      </c>
      <c r="T430" s="43" t="s">
        <v>1279</v>
      </c>
      <c r="U430" s="43" t="s">
        <v>1280</v>
      </c>
      <c r="V430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1" spans="1:22" s="35" customFormat="1" x14ac:dyDescent="0.35">
      <c r="A431" s="43">
        <v>24</v>
      </c>
      <c r="B431" s="12" t="s">
        <v>1334</v>
      </c>
      <c r="C431" s="2"/>
      <c r="D431" s="12" t="s">
        <v>1339</v>
      </c>
      <c r="E431" s="43">
        <v>2022</v>
      </c>
      <c r="F431" s="12" t="s">
        <v>1962</v>
      </c>
      <c r="G431" s="92" t="str">
        <f t="shared" si="11"/>
        <v>02</v>
      </c>
      <c r="H431" s="40" t="s">
        <v>1317</v>
      </c>
      <c r="I431" s="40" t="s">
        <v>1317</v>
      </c>
      <c r="J431" s="92" t="str">
        <f t="shared" si="12"/>
        <v/>
      </c>
      <c r="K431" s="43"/>
      <c r="L431" s="43"/>
      <c r="M431" s="43"/>
      <c r="N431" s="43"/>
      <c r="O431" s="43"/>
      <c r="P431" s="43">
        <v>25</v>
      </c>
      <c r="Q431" s="43" t="s">
        <v>1278</v>
      </c>
      <c r="R431" s="43" t="s">
        <v>1279</v>
      </c>
      <c r="S431" s="43" t="s">
        <v>1280</v>
      </c>
      <c r="T431" s="43" t="s">
        <v>1279</v>
      </c>
      <c r="U431" s="43" t="s">
        <v>1280</v>
      </c>
      <c r="V431" s="2" t="str">
        <f t="shared" si="13"/>
        <v>('GL_B_D',NULL,'GL_B_D_02','2022','01','02','표면코팅 또는 도색','표면코팅 또는 도색','N','N','N','N','N','N','25','Y','SYSTEM',NOW(),'SYSTEM',NOW()),</v>
      </c>
    </row>
    <row r="432" spans="1:22" s="35" customFormat="1" x14ac:dyDescent="0.35">
      <c r="A432" s="43">
        <v>25</v>
      </c>
      <c r="B432" s="12" t="s">
        <v>1311</v>
      </c>
      <c r="C432" s="2"/>
      <c r="D432" s="12" t="s">
        <v>1341</v>
      </c>
      <c r="E432" s="43">
        <v>2022</v>
      </c>
      <c r="F432" s="12" t="s">
        <v>1962</v>
      </c>
      <c r="G432" s="92" t="str">
        <f t="shared" si="11"/>
        <v>02</v>
      </c>
      <c r="H432" s="40" t="s">
        <v>1312</v>
      </c>
      <c r="I432" s="40" t="s">
        <v>1312</v>
      </c>
      <c r="J432" s="92" t="str">
        <f t="shared" si="12"/>
        <v/>
      </c>
      <c r="K432" s="43"/>
      <c r="L432" s="43"/>
      <c r="M432" s="43"/>
      <c r="N432" s="43"/>
      <c r="O432" s="43"/>
      <c r="P432" s="43">
        <v>26</v>
      </c>
      <c r="Q432" s="43" t="s">
        <v>1278</v>
      </c>
      <c r="R432" s="43" t="s">
        <v>1279</v>
      </c>
      <c r="S432" s="43" t="s">
        <v>1280</v>
      </c>
      <c r="T432" s="43" t="s">
        <v>1279</v>
      </c>
      <c r="U432" s="43" t="s">
        <v>1280</v>
      </c>
      <c r="V432" s="2" t="str">
        <f t="shared" si="13"/>
        <v>('GL',NULL,'GL_L','2022','01','02','라벨','라벨','N','N','N','N','N','N','26','Y','SYSTEM',NOW(),'SYSTEM',NOW()),</v>
      </c>
    </row>
    <row r="433" spans="1:22" s="35" customFormat="1" x14ac:dyDescent="0.35">
      <c r="A433" s="43">
        <v>26</v>
      </c>
      <c r="B433" s="12" t="s">
        <v>1341</v>
      </c>
      <c r="C433" s="2"/>
      <c r="D433" s="12" t="s">
        <v>1453</v>
      </c>
      <c r="E433" s="43">
        <v>2022</v>
      </c>
      <c r="F433" s="12" t="s">
        <v>1962</v>
      </c>
      <c r="G433" s="92" t="str">
        <f t="shared" si="11"/>
        <v>B</v>
      </c>
      <c r="H433" s="40" t="s">
        <v>1286</v>
      </c>
      <c r="I433" s="40" t="s">
        <v>1286</v>
      </c>
      <c r="J433" s="92" t="str">
        <f t="shared" si="12"/>
        <v/>
      </c>
      <c r="K433" s="43"/>
      <c r="L433" s="43"/>
      <c r="M433" s="43"/>
      <c r="N433" s="43"/>
      <c r="O433" s="43"/>
      <c r="P433" s="43">
        <v>27</v>
      </c>
      <c r="Q433" s="43" t="s">
        <v>172</v>
      </c>
      <c r="R433" s="43" t="s">
        <v>271</v>
      </c>
      <c r="S433" s="43" t="s">
        <v>159</v>
      </c>
      <c r="T433" s="43" t="s">
        <v>271</v>
      </c>
      <c r="U433" s="43" t="s">
        <v>159</v>
      </c>
      <c r="V433" s="2" t="str">
        <f t="shared" si="13"/>
        <v>('GL_L',NULL,'GL_L_B','2022','01','B','우수','우수','N','N','N','N','N','N','27','Y','SYSTEM',NOW(),'SYSTEM',NOW()),</v>
      </c>
    </row>
    <row r="434" spans="1:22" s="35" customFormat="1" x14ac:dyDescent="0.35">
      <c r="A434" s="43">
        <v>27</v>
      </c>
      <c r="B434" s="12" t="s">
        <v>1341</v>
      </c>
      <c r="C434" s="2"/>
      <c r="D434" s="12" t="s">
        <v>1454</v>
      </c>
      <c r="E434" s="43">
        <v>2022</v>
      </c>
      <c r="F434" s="12" t="s">
        <v>1962</v>
      </c>
      <c r="G434" s="92" t="str">
        <f t="shared" si="11"/>
        <v>C</v>
      </c>
      <c r="H434" s="40" t="s">
        <v>1290</v>
      </c>
      <c r="I434" s="40" t="s">
        <v>1290</v>
      </c>
      <c r="J434" s="92" t="str">
        <f t="shared" si="12"/>
        <v/>
      </c>
      <c r="K434" s="43"/>
      <c r="L434" s="43"/>
      <c r="M434" s="43"/>
      <c r="N434" s="43"/>
      <c r="O434" s="43"/>
      <c r="P434" s="43">
        <v>28</v>
      </c>
      <c r="Q434" s="43" t="s">
        <v>172</v>
      </c>
      <c r="R434" s="43" t="s">
        <v>271</v>
      </c>
      <c r="S434" s="43" t="s">
        <v>159</v>
      </c>
      <c r="T434" s="43" t="s">
        <v>271</v>
      </c>
      <c r="U434" s="43" t="s">
        <v>159</v>
      </c>
      <c r="V434" s="2" t="str">
        <f t="shared" si="13"/>
        <v>('GL_L',NULL,'GL_L_C','2022','01','C','보통','보통','N','N','N','N','N','N','28','Y','SYSTEM',NOW(),'SYSTEM',NOW()),</v>
      </c>
    </row>
    <row r="435" spans="1:22" s="35" customFormat="1" x14ac:dyDescent="0.35">
      <c r="A435" s="43">
        <v>28</v>
      </c>
      <c r="B435" s="12" t="s">
        <v>1341</v>
      </c>
      <c r="C435" s="2"/>
      <c r="D435" s="12" t="s">
        <v>1455</v>
      </c>
      <c r="E435" s="43">
        <v>2022</v>
      </c>
      <c r="F435" s="12" t="s">
        <v>1962</v>
      </c>
      <c r="G435" s="92" t="str">
        <f t="shared" si="11"/>
        <v>D</v>
      </c>
      <c r="H435" s="40" t="s">
        <v>1287</v>
      </c>
      <c r="I435" s="40" t="s">
        <v>1287</v>
      </c>
      <c r="J435" s="92" t="str">
        <f t="shared" si="12"/>
        <v/>
      </c>
      <c r="K435" s="43"/>
      <c r="L435" s="43"/>
      <c r="M435" s="43"/>
      <c r="N435" s="43"/>
      <c r="O435" s="43"/>
      <c r="P435" s="43">
        <v>29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('GL_L',NULL,'GL_L_D','2022','01','D','어려움','어려움','N','N','N','N','N','N','29','Y','SYSTEM',NOW(),'SYSTEM',NOW()),</v>
      </c>
    </row>
    <row r="436" spans="1:22" s="35" customFormat="1" x14ac:dyDescent="0.35">
      <c r="A436" s="43">
        <v>29</v>
      </c>
      <c r="B436" s="12" t="s">
        <v>1453</v>
      </c>
      <c r="C436" s="2"/>
      <c r="D436" s="12" t="s">
        <v>1456</v>
      </c>
      <c r="E436" s="43">
        <v>2022</v>
      </c>
      <c r="F436" s="12" t="s">
        <v>1962</v>
      </c>
      <c r="G436" s="92" t="str">
        <f t="shared" si="11"/>
        <v>01</v>
      </c>
      <c r="H436" s="40" t="s">
        <v>1318</v>
      </c>
      <c r="I436" s="40" t="s">
        <v>1318</v>
      </c>
      <c r="J436" s="92" t="str">
        <f t="shared" si="12"/>
        <v>Y</v>
      </c>
      <c r="K436" s="43"/>
      <c r="L436" s="92" t="s">
        <v>1964</v>
      </c>
      <c r="M436" s="43"/>
      <c r="N436" s="43"/>
      <c r="O436" s="43"/>
      <c r="P436" s="43">
        <v>30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7" spans="1:22" s="35" customFormat="1" x14ac:dyDescent="0.35">
      <c r="A437" s="43">
        <v>30</v>
      </c>
      <c r="B437" s="12" t="s">
        <v>1453</v>
      </c>
      <c r="C437" s="2"/>
      <c r="D437" s="12" t="s">
        <v>1459</v>
      </c>
      <c r="E437" s="43">
        <v>2022</v>
      </c>
      <c r="F437" s="12" t="s">
        <v>1962</v>
      </c>
      <c r="G437" s="92" t="str">
        <f t="shared" si="11"/>
        <v>02</v>
      </c>
      <c r="H437" s="40" t="s">
        <v>1319</v>
      </c>
      <c r="I437" s="40" t="s">
        <v>1319</v>
      </c>
      <c r="J437" s="92" t="str">
        <f t="shared" si="12"/>
        <v>Y</v>
      </c>
      <c r="K437" s="43"/>
      <c r="L437" s="43"/>
      <c r="M437" s="43"/>
      <c r="N437" s="43"/>
      <c r="O437" s="43"/>
      <c r="P437" s="43">
        <v>31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('GL_L_B',NULL,'GL_L_B_02','2022','01','02','종이재질','종이재질','Y','N','N','N','N','N','31','Y','SYSTEM',NOW(),'SYSTEM',NOW()),</v>
      </c>
    </row>
    <row r="438" spans="1:22" s="35" customFormat="1" x14ac:dyDescent="0.35">
      <c r="A438" s="43">
        <v>31</v>
      </c>
      <c r="B438" s="12" t="s">
        <v>1453</v>
      </c>
      <c r="C438" s="2"/>
      <c r="D438" s="12" t="s">
        <v>1460</v>
      </c>
      <c r="E438" s="43">
        <v>2022</v>
      </c>
      <c r="F438" s="12" t="s">
        <v>1962</v>
      </c>
      <c r="G438" s="92" t="str">
        <f t="shared" si="11"/>
        <v>03</v>
      </c>
      <c r="H438" s="40" t="s">
        <v>1320</v>
      </c>
      <c r="I438" s="40" t="s">
        <v>1320</v>
      </c>
      <c r="J438" s="92" t="str">
        <f t="shared" si="12"/>
        <v>Y</v>
      </c>
      <c r="K438" s="43"/>
      <c r="L438" s="92" t="s">
        <v>1964</v>
      </c>
      <c r="M438" s="43"/>
      <c r="N438" s="43"/>
      <c r="O438" s="43"/>
      <c r="P438" s="43">
        <v>32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39" spans="1:22" s="35" customFormat="1" x14ac:dyDescent="0.35">
      <c r="A439" s="43">
        <v>32</v>
      </c>
      <c r="B439" s="12" t="s">
        <v>1453</v>
      </c>
      <c r="C439" s="2"/>
      <c r="D439" s="12" t="s">
        <v>1461</v>
      </c>
      <c r="E439" s="43">
        <v>2022</v>
      </c>
      <c r="F439" s="12" t="s">
        <v>1962</v>
      </c>
      <c r="G439" s="92" t="str">
        <f t="shared" si="11"/>
        <v>04</v>
      </c>
      <c r="H439" s="99" t="s">
        <v>1633</v>
      </c>
      <c r="I439" s="99" t="s">
        <v>1633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33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0" spans="1:22" s="35" customFormat="1" x14ac:dyDescent="0.35">
      <c r="A440" s="43">
        <v>33</v>
      </c>
      <c r="B440" s="12" t="s">
        <v>1453</v>
      </c>
      <c r="C440" s="2"/>
      <c r="D440" s="12" t="s">
        <v>1462</v>
      </c>
      <c r="E440" s="43">
        <v>2022</v>
      </c>
      <c r="F440" s="12" t="s">
        <v>1962</v>
      </c>
      <c r="G440" s="92" t="str">
        <f t="shared" si="11"/>
        <v>05</v>
      </c>
      <c r="H440" s="99" t="s">
        <v>1634</v>
      </c>
      <c r="I440" s="99" t="s">
        <v>1634</v>
      </c>
      <c r="J440" s="92" t="str">
        <f t="shared" si="12"/>
        <v>Y</v>
      </c>
      <c r="K440" s="43"/>
      <c r="L440" s="43"/>
      <c r="M440" s="43"/>
      <c r="N440" s="43"/>
      <c r="O440" s="43"/>
      <c r="P440" s="43">
        <v>34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1" spans="1:22" s="35" customFormat="1" x14ac:dyDescent="0.35">
      <c r="A441" s="43">
        <v>34</v>
      </c>
      <c r="B441" s="12" t="s">
        <v>1454</v>
      </c>
      <c r="C441" s="2"/>
      <c r="D441" s="12" t="s">
        <v>1457</v>
      </c>
      <c r="E441" s="43">
        <v>2022</v>
      </c>
      <c r="F441" s="12" t="s">
        <v>1962</v>
      </c>
      <c r="G441" s="92" t="str">
        <f t="shared" si="11"/>
        <v>01</v>
      </c>
      <c r="H441" s="40" t="s">
        <v>1321</v>
      </c>
      <c r="I441" s="40" t="s">
        <v>1321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35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2" spans="1:22" s="35" customFormat="1" x14ac:dyDescent="0.35">
      <c r="A442" s="43">
        <v>35</v>
      </c>
      <c r="B442" s="12" t="s">
        <v>1454</v>
      </c>
      <c r="C442" s="2"/>
      <c r="D442" s="12" t="s">
        <v>1463</v>
      </c>
      <c r="E442" s="43">
        <v>2022</v>
      </c>
      <c r="F442" s="12" t="s">
        <v>1962</v>
      </c>
      <c r="G442" s="92" t="str">
        <f t="shared" si="11"/>
        <v>02</v>
      </c>
      <c r="H442" s="40" t="s">
        <v>1322</v>
      </c>
      <c r="I442" s="40" t="s">
        <v>1322</v>
      </c>
      <c r="J442" s="92" t="str">
        <f t="shared" si="12"/>
        <v>Y</v>
      </c>
      <c r="K442" s="43"/>
      <c r="L442" s="92" t="s">
        <v>1964</v>
      </c>
      <c r="M442" s="43"/>
      <c r="N442" s="43"/>
      <c r="O442" s="43"/>
      <c r="P442" s="43">
        <v>36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3" spans="1:22" s="35" customFormat="1" x14ac:dyDescent="0.35">
      <c r="A443" s="43">
        <v>36</v>
      </c>
      <c r="B443" s="12" t="s">
        <v>1455</v>
      </c>
      <c r="C443" s="2"/>
      <c r="D443" s="12" t="s">
        <v>1458</v>
      </c>
      <c r="E443" s="43">
        <v>2022</v>
      </c>
      <c r="F443" s="12" t="s">
        <v>1962</v>
      </c>
      <c r="G443" s="92" t="str">
        <f t="shared" si="11"/>
        <v>01</v>
      </c>
      <c r="H443" s="40" t="s">
        <v>1323</v>
      </c>
      <c r="I443" s="40" t="s">
        <v>1323</v>
      </c>
      <c r="J443" s="92" t="str">
        <f t="shared" si="12"/>
        <v/>
      </c>
      <c r="K443" s="43"/>
      <c r="L443" s="43"/>
      <c r="M443" s="43"/>
      <c r="N443" s="43"/>
      <c r="O443" s="43"/>
      <c r="P443" s="43">
        <v>37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4" spans="1:22" s="35" customFormat="1" x14ac:dyDescent="0.35">
      <c r="A444" s="43">
        <v>37</v>
      </c>
      <c r="B444" s="12" t="s">
        <v>1455</v>
      </c>
      <c r="C444" s="2"/>
      <c r="D444" s="12" t="s">
        <v>1464</v>
      </c>
      <c r="E444" s="43">
        <v>2022</v>
      </c>
      <c r="F444" s="12" t="s">
        <v>1962</v>
      </c>
      <c r="G444" s="92" t="str">
        <f t="shared" si="11"/>
        <v>02</v>
      </c>
      <c r="H444" s="40" t="s">
        <v>1324</v>
      </c>
      <c r="I444" s="40" t="s">
        <v>1324</v>
      </c>
      <c r="J444" s="92" t="str">
        <f t="shared" si="12"/>
        <v/>
      </c>
      <c r="K444" s="43"/>
      <c r="L444" s="43"/>
      <c r="M444" s="43"/>
      <c r="N444" s="43"/>
      <c r="O444" s="43"/>
      <c r="P444" s="43">
        <v>38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5" spans="1:22" s="35" customFormat="1" x14ac:dyDescent="0.35">
      <c r="A445" s="43">
        <v>38</v>
      </c>
      <c r="B445" s="12" t="s">
        <v>1455</v>
      </c>
      <c r="C445" s="2"/>
      <c r="D445" s="12" t="s">
        <v>1465</v>
      </c>
      <c r="E445" s="43">
        <v>2022</v>
      </c>
      <c r="F445" s="12" t="s">
        <v>1962</v>
      </c>
      <c r="G445" s="92" t="str">
        <f t="shared" si="11"/>
        <v>03</v>
      </c>
      <c r="H445" s="40" t="s">
        <v>1325</v>
      </c>
      <c r="I445" s="40" t="s">
        <v>1325</v>
      </c>
      <c r="J445" s="92" t="str">
        <f t="shared" si="12"/>
        <v/>
      </c>
      <c r="K445" s="43"/>
      <c r="L445" s="43"/>
      <c r="M445" s="43"/>
      <c r="N445" s="43"/>
      <c r="O445" s="43"/>
      <c r="P445" s="43">
        <v>39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('GL_L_D',NULL,'GL_L_D_03','2022','01','03','금속혼입재질','금속혼입재질','N','N','N','N','N','N','39','Y','SYSTEM',NOW(),'SYSTEM',NOW()),</v>
      </c>
    </row>
    <row r="446" spans="1:22" s="35" customFormat="1" x14ac:dyDescent="0.35">
      <c r="A446" s="43">
        <v>39</v>
      </c>
      <c r="B446" s="12" t="s">
        <v>1455</v>
      </c>
      <c r="C446" s="2"/>
      <c r="D446" s="12" t="s">
        <v>1466</v>
      </c>
      <c r="E446" s="43">
        <v>2022</v>
      </c>
      <c r="F446" s="12" t="s">
        <v>1962</v>
      </c>
      <c r="G446" s="92" t="str">
        <f t="shared" si="11"/>
        <v>04</v>
      </c>
      <c r="H446" s="40" t="s">
        <v>1326</v>
      </c>
      <c r="I446" s="40" t="s">
        <v>1326</v>
      </c>
      <c r="J446" s="92" t="str">
        <f t="shared" si="12"/>
        <v/>
      </c>
      <c r="K446" s="43"/>
      <c r="L446" s="43"/>
      <c r="M446" s="43"/>
      <c r="N446" s="43"/>
      <c r="O446" s="43"/>
      <c r="P446" s="43">
        <v>40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('GL_L_D',NULL,'GL_L_D_04','2022','01','04','PVC계열','PVC계열','N','N','N','N','N','N','40','Y','SYSTEM',NOW(),'SYSTEM',NOW()),</v>
      </c>
    </row>
    <row r="447" spans="1:22" s="35" customFormat="1" x14ac:dyDescent="0.35">
      <c r="A447" s="43">
        <v>40</v>
      </c>
      <c r="B447" s="12" t="s">
        <v>1311</v>
      </c>
      <c r="C447" s="2"/>
      <c r="D447" s="12" t="s">
        <v>1340</v>
      </c>
      <c r="E447" s="43">
        <v>2022</v>
      </c>
      <c r="F447" s="12" t="s">
        <v>1962</v>
      </c>
      <c r="G447" s="92" t="str">
        <f t="shared" si="11"/>
        <v>04</v>
      </c>
      <c r="H447" s="40" t="s">
        <v>1379</v>
      </c>
      <c r="I447" s="40" t="s">
        <v>1379</v>
      </c>
      <c r="J447" s="92" t="str">
        <f t="shared" si="12"/>
        <v/>
      </c>
      <c r="K447" s="43"/>
      <c r="L447" s="43"/>
      <c r="M447" s="43"/>
      <c r="N447" s="43"/>
      <c r="O447" s="43"/>
      <c r="P447" s="43">
        <v>41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('GL',NULL,'GL_G','2022','01','04','라벨, 마개및잡자재','라벨, 마개및잡자재','N','N','N','N','N','N','41','Y','SYSTEM',NOW(),'SYSTEM',NOW()),</v>
      </c>
    </row>
    <row r="448" spans="1:22" s="35" customFormat="1" x14ac:dyDescent="0.35">
      <c r="A448" s="43">
        <v>41</v>
      </c>
      <c r="B448" s="12" t="s">
        <v>1340</v>
      </c>
      <c r="C448" s="2"/>
      <c r="D448" s="12" t="s">
        <v>1467</v>
      </c>
      <c r="E448" s="43">
        <v>2022</v>
      </c>
      <c r="F448" s="12" t="s">
        <v>1962</v>
      </c>
      <c r="G448" s="92" t="str">
        <f t="shared" si="11"/>
        <v>B</v>
      </c>
      <c r="H448" s="40" t="s">
        <v>1286</v>
      </c>
      <c r="I448" s="40" t="s">
        <v>1286</v>
      </c>
      <c r="J448" s="92" t="str">
        <f t="shared" si="12"/>
        <v/>
      </c>
      <c r="K448" s="43"/>
      <c r="L448" s="43"/>
      <c r="M448" s="43"/>
      <c r="N448" s="43"/>
      <c r="O448" s="43"/>
      <c r="P448" s="43">
        <v>42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('GL_G',NULL,'GL_G_B','2022','01','B','우수','우수','N','N','N','N','N','N','42','Y','SYSTEM',NOW(),'SYSTEM',NOW()),</v>
      </c>
    </row>
    <row r="449" spans="1:22" s="35" customFormat="1" x14ac:dyDescent="0.35">
      <c r="A449" s="43">
        <v>42</v>
      </c>
      <c r="B449" s="12" t="s">
        <v>1340</v>
      </c>
      <c r="C449" s="2"/>
      <c r="D449" s="12" t="s">
        <v>1468</v>
      </c>
      <c r="E449" s="43">
        <v>2022</v>
      </c>
      <c r="F449" s="12" t="s">
        <v>1962</v>
      </c>
      <c r="G449" s="92" t="str">
        <f t="shared" si="11"/>
        <v>D</v>
      </c>
      <c r="H449" s="40" t="s">
        <v>1287</v>
      </c>
      <c r="I449" s="40" t="s">
        <v>1287</v>
      </c>
      <c r="J449" s="92" t="str">
        <f t="shared" si="12"/>
        <v/>
      </c>
      <c r="K449" s="43"/>
      <c r="L449" s="43"/>
      <c r="M449" s="43"/>
      <c r="N449" s="43"/>
      <c r="O449" s="43"/>
      <c r="P449" s="43">
        <v>43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('GL_G',NULL,'GL_G_D','2022','01','D','어려움','어려움','N','N','N','N','N','N','43','Y','SYSTEM',NOW(),'SYSTEM',NOW()),</v>
      </c>
    </row>
    <row r="450" spans="1:22" s="35" customFormat="1" x14ac:dyDescent="0.35">
      <c r="A450" s="43">
        <v>43</v>
      </c>
      <c r="B450" s="12" t="s">
        <v>1467</v>
      </c>
      <c r="C450" s="2"/>
      <c r="D450" s="12" t="s">
        <v>1480</v>
      </c>
      <c r="E450" s="43">
        <v>2022</v>
      </c>
      <c r="F450" s="12" t="s">
        <v>1962</v>
      </c>
      <c r="G450" s="92" t="str">
        <f t="shared" si="11"/>
        <v>01</v>
      </c>
      <c r="H450" s="40" t="s">
        <v>1327</v>
      </c>
      <c r="I450" s="40" t="s">
        <v>1327</v>
      </c>
      <c r="J450" s="92" t="str">
        <f t="shared" si="12"/>
        <v>Y</v>
      </c>
      <c r="K450" s="43"/>
      <c r="L450" s="92" t="s">
        <v>1964</v>
      </c>
      <c r="M450" s="43"/>
      <c r="N450" s="43"/>
      <c r="O450" s="43"/>
      <c r="P450" s="43">
        <v>44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('GL_G_B',NULL,'GL_G_B_01','2022','01','01','뚜껑 테 일체형 구조','뚜껑 테 일체형 구조','Y','N','Y','N','N','N','44','Y','SYSTEM',NOW(),'SYSTEM',NOW()),</v>
      </c>
    </row>
    <row r="451" spans="1:22" s="35" customFormat="1" x14ac:dyDescent="0.35">
      <c r="A451" s="43">
        <v>44</v>
      </c>
      <c r="B451" s="12" t="s">
        <v>1467</v>
      </c>
      <c r="C451" s="2"/>
      <c r="D451" s="12" t="s">
        <v>1481</v>
      </c>
      <c r="E451" s="43">
        <v>2022</v>
      </c>
      <c r="F451" s="12" t="s">
        <v>1962</v>
      </c>
      <c r="G451" s="92" t="str">
        <f t="shared" si="11"/>
        <v>02</v>
      </c>
      <c r="H451" s="40" t="s">
        <v>1328</v>
      </c>
      <c r="I451" s="40" t="s">
        <v>1328</v>
      </c>
      <c r="J451" s="92" t="str">
        <f t="shared" si="12"/>
        <v>Y</v>
      </c>
      <c r="K451" s="43"/>
      <c r="L451" s="92" t="s">
        <v>1964</v>
      </c>
      <c r="M451" s="43"/>
      <c r="N451" s="43"/>
      <c r="O451" s="43"/>
      <c r="P451" s="43">
        <v>45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2" spans="1:22" s="35" customFormat="1" x14ac:dyDescent="0.35">
      <c r="A452" s="43">
        <v>45</v>
      </c>
      <c r="B452" s="12" t="s">
        <v>1468</v>
      </c>
      <c r="C452" s="2"/>
      <c r="D452" s="12" t="s">
        <v>1482</v>
      </c>
      <c r="E452" s="43">
        <v>2022</v>
      </c>
      <c r="F452" s="12" t="s">
        <v>1962</v>
      </c>
      <c r="G452" s="92" t="str">
        <f t="shared" si="11"/>
        <v>01</v>
      </c>
      <c r="H452" s="40" t="s">
        <v>1329</v>
      </c>
      <c r="I452" s="40" t="s">
        <v>1329</v>
      </c>
      <c r="J452" s="92" t="str">
        <f t="shared" si="12"/>
        <v/>
      </c>
      <c r="K452" s="43"/>
      <c r="L452" s="43"/>
      <c r="M452" s="43"/>
      <c r="N452" s="43"/>
      <c r="O452" s="43"/>
      <c r="P452" s="43">
        <v>46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3" spans="1:22" s="35" customFormat="1" x14ac:dyDescent="0.35">
      <c r="A453" s="43">
        <v>46</v>
      </c>
      <c r="B453" s="12" t="s">
        <v>1468</v>
      </c>
      <c r="C453" s="2"/>
      <c r="D453" s="12" t="s">
        <v>1483</v>
      </c>
      <c r="E453" s="43">
        <v>2022</v>
      </c>
      <c r="F453" s="12" t="s">
        <v>1962</v>
      </c>
      <c r="G453" s="92" t="str">
        <f t="shared" si="11"/>
        <v>02</v>
      </c>
      <c r="H453" s="40" t="s">
        <v>1330</v>
      </c>
      <c r="I453" s="40" t="s">
        <v>1330</v>
      </c>
      <c r="J453" s="92" t="str">
        <f t="shared" si="12"/>
        <v/>
      </c>
      <c r="K453" s="43"/>
      <c r="L453" s="43"/>
      <c r="M453" s="43"/>
      <c r="N453" s="43"/>
      <c r="O453" s="43"/>
      <c r="P453" s="43">
        <v>47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('GL_G_D',NULL,'GL_G_D_02','2022','01','02','뚜껑·테 분리형','뚜껑·테 분리형','N','N','N','N','N','N','47','Y','SYSTEM',NOW(),'SYSTEM',NOW()),</v>
      </c>
    </row>
    <row r="454" spans="1:22" s="35" customFormat="1" x14ac:dyDescent="0.35">
      <c r="A454" s="43">
        <v>47</v>
      </c>
      <c r="B454" s="12" t="s">
        <v>1468</v>
      </c>
      <c r="C454" s="2"/>
      <c r="D454" s="12" t="s">
        <v>1484</v>
      </c>
      <c r="E454" s="43">
        <v>2022</v>
      </c>
      <c r="F454" s="12" t="s">
        <v>1962</v>
      </c>
      <c r="G454" s="92" t="str">
        <f t="shared" si="11"/>
        <v>03</v>
      </c>
      <c r="H454" s="40" t="s">
        <v>1331</v>
      </c>
      <c r="I454" s="40" t="s">
        <v>1331</v>
      </c>
      <c r="J454" s="92" t="str">
        <f t="shared" si="12"/>
        <v/>
      </c>
      <c r="K454" s="43"/>
      <c r="L454" s="43"/>
      <c r="M454" s="43"/>
      <c r="N454" s="43"/>
      <c r="O454" s="43"/>
      <c r="P454" s="43">
        <v>48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5" spans="1:22" s="35" customFormat="1" x14ac:dyDescent="0.35">
      <c r="A455" s="43">
        <v>48</v>
      </c>
      <c r="B455" s="43" t="s">
        <v>1296</v>
      </c>
      <c r="C455" s="2"/>
      <c r="D455" s="12" t="s">
        <v>1342</v>
      </c>
      <c r="E455" s="43">
        <v>2022</v>
      </c>
      <c r="F455" s="12" t="s">
        <v>1962</v>
      </c>
      <c r="G455" s="92" t="str">
        <f t="shared" si="11"/>
        <v>03</v>
      </c>
      <c r="H455" s="40" t="s">
        <v>1636</v>
      </c>
      <c r="I455" s="40" t="s">
        <v>1636</v>
      </c>
      <c r="J455" s="92" t="str">
        <f t="shared" si="12"/>
        <v/>
      </c>
      <c r="K455" s="43"/>
      <c r="L455" s="43"/>
      <c r="M455" s="43"/>
      <c r="N455" s="43"/>
      <c r="O455" s="43"/>
      <c r="P455" s="43">
        <v>49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('GROUP_ID',NULL,'CA','2022','01','03','금속캔','금속캔','N','N','N','N','N','N','49','Y','SYSTEM',NOW(),'SYSTEM',NOW()),</v>
      </c>
    </row>
    <row r="456" spans="1:22" s="35" customFormat="1" x14ac:dyDescent="0.35">
      <c r="A456" s="43">
        <v>49</v>
      </c>
      <c r="B456" s="12" t="s">
        <v>1342</v>
      </c>
      <c r="C456" s="2"/>
      <c r="D456" s="12" t="s">
        <v>1449</v>
      </c>
      <c r="E456" s="43">
        <v>2022</v>
      </c>
      <c r="F456" s="12" t="s">
        <v>1962</v>
      </c>
      <c r="G456" s="92" t="str">
        <f t="shared" si="11"/>
        <v>01</v>
      </c>
      <c r="H456" s="40" t="s">
        <v>1344</v>
      </c>
      <c r="I456" s="40" t="s">
        <v>1285</v>
      </c>
      <c r="J456" s="92" t="str">
        <f t="shared" si="12"/>
        <v/>
      </c>
      <c r="K456" s="43"/>
      <c r="L456" s="43"/>
      <c r="M456" s="43"/>
      <c r="N456" s="43"/>
      <c r="O456" s="43"/>
      <c r="P456" s="43">
        <v>50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('CA',NULL,'CA_B','2022','01','01','몸체','몸체','N','N','N','N','N','N','50','Y','SYSTEM',NOW(),'SYSTEM',NOW()),</v>
      </c>
    </row>
    <row r="457" spans="1:22" s="35" customFormat="1" x14ac:dyDescent="0.35">
      <c r="A457" s="43">
        <v>50</v>
      </c>
      <c r="B457" s="12" t="s">
        <v>1449</v>
      </c>
      <c r="C457" s="2"/>
      <c r="D457" s="12" t="s">
        <v>1485</v>
      </c>
      <c r="E457" s="43">
        <v>2022</v>
      </c>
      <c r="F457" s="12" t="s">
        <v>1962</v>
      </c>
      <c r="G457" s="92" t="str">
        <f t="shared" si="11"/>
        <v>B</v>
      </c>
      <c r="H457" s="40" t="s">
        <v>1346</v>
      </c>
      <c r="I457" s="40" t="s">
        <v>1286</v>
      </c>
      <c r="J457" s="92" t="str">
        <f t="shared" si="12"/>
        <v/>
      </c>
      <c r="K457" s="43"/>
      <c r="L457" s="43"/>
      <c r="M457" s="43"/>
      <c r="N457" s="43"/>
      <c r="O457" s="43"/>
      <c r="P457" s="43">
        <v>51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('CA_B',NULL,'CA_B_B','2022','01','B','우수','우수','N','N','N','N','N','N','51','Y','SYSTEM',NOW(),'SYSTEM',NOW()),</v>
      </c>
    </row>
    <row r="458" spans="1:22" s="35" customFormat="1" x14ac:dyDescent="0.35">
      <c r="A458" s="43">
        <v>51</v>
      </c>
      <c r="B458" s="12" t="s">
        <v>1449</v>
      </c>
      <c r="C458" s="2"/>
      <c r="D458" s="12" t="s">
        <v>1486</v>
      </c>
      <c r="E458" s="43">
        <v>2022</v>
      </c>
      <c r="F458" s="12" t="s">
        <v>1962</v>
      </c>
      <c r="G458" s="92" t="str">
        <f t="shared" si="11"/>
        <v>C</v>
      </c>
      <c r="H458" s="40" t="s">
        <v>1350</v>
      </c>
      <c r="I458" s="40" t="s">
        <v>1290</v>
      </c>
      <c r="J458" s="92" t="str">
        <f t="shared" si="12"/>
        <v/>
      </c>
      <c r="K458" s="43"/>
      <c r="L458" s="43"/>
      <c r="M458" s="43"/>
      <c r="N458" s="43"/>
      <c r="O458" s="43"/>
      <c r="P458" s="43">
        <v>52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('CA_B',NULL,'CA_B_C','2022','01','C','보통','보통','N','N','N','N','N','N','52','Y','SYSTEM',NOW(),'SYSTEM',NOW()),</v>
      </c>
    </row>
    <row r="459" spans="1:22" s="35" customFormat="1" x14ac:dyDescent="0.35">
      <c r="A459" s="43">
        <v>52</v>
      </c>
      <c r="B459" s="12" t="s">
        <v>1485</v>
      </c>
      <c r="C459" s="2"/>
      <c r="D459" s="12" t="s">
        <v>1487</v>
      </c>
      <c r="E459" s="43">
        <v>2022</v>
      </c>
      <c r="F459" s="12" t="s">
        <v>1962</v>
      </c>
      <c r="G459" s="92" t="str">
        <f t="shared" si="11"/>
        <v>01</v>
      </c>
      <c r="H459" s="40" t="s">
        <v>1351</v>
      </c>
      <c r="I459" s="40" t="s">
        <v>1351</v>
      </c>
      <c r="J459" s="92" t="str">
        <f t="shared" si="12"/>
        <v>Y</v>
      </c>
      <c r="K459" s="43"/>
      <c r="L459" s="43"/>
      <c r="M459" s="43"/>
      <c r="N459" s="43"/>
      <c r="O459" s="43"/>
      <c r="P459" s="43">
        <v>53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('CA_B_B',NULL,'CA_B_B_01','2022','01','01','금속 철캔','금속 철캔','Y','N','N','N','N','N','53','Y','SYSTEM',NOW(),'SYSTEM',NOW()),</v>
      </c>
    </row>
    <row r="460" spans="1:22" s="35" customFormat="1" x14ac:dyDescent="0.35">
      <c r="A460" s="43">
        <v>53</v>
      </c>
      <c r="B460" s="12" t="s">
        <v>1486</v>
      </c>
      <c r="C460" s="2"/>
      <c r="D460" s="12" t="s">
        <v>1488</v>
      </c>
      <c r="E460" s="43">
        <v>2022</v>
      </c>
      <c r="F460" s="12" t="s">
        <v>1962</v>
      </c>
      <c r="G460" s="92" t="str">
        <f t="shared" si="11"/>
        <v>01</v>
      </c>
      <c r="H460" s="40" t="s">
        <v>1352</v>
      </c>
      <c r="I460" s="40" t="s">
        <v>1352</v>
      </c>
      <c r="J460" s="92" t="str">
        <f t="shared" si="12"/>
        <v>Y</v>
      </c>
      <c r="K460" s="43"/>
      <c r="L460" s="43"/>
      <c r="M460" s="43"/>
      <c r="N460" s="43"/>
      <c r="O460" s="43"/>
      <c r="P460" s="43">
        <v>54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('CA_B_C',NULL,'CA_B_C_01','2022','01','01','철 이외의 복합제질','철 이외의 복합제질','Y','N','N','N','N','N','54','Y','SYSTEM',NOW(),'SYSTEM',NOW()),</v>
      </c>
    </row>
    <row r="461" spans="1:22" s="35" customFormat="1" x14ac:dyDescent="0.35">
      <c r="A461" s="43">
        <v>54</v>
      </c>
      <c r="B461" s="12" t="s">
        <v>1342</v>
      </c>
      <c r="C461" s="2"/>
      <c r="D461" s="12" t="s">
        <v>1450</v>
      </c>
      <c r="E461" s="43">
        <v>2022</v>
      </c>
      <c r="F461" s="12" t="s">
        <v>1962</v>
      </c>
      <c r="G461" s="92" t="str">
        <f t="shared" si="11"/>
        <v>02</v>
      </c>
      <c r="H461" s="40" t="s">
        <v>1354</v>
      </c>
      <c r="I461" s="40" t="s">
        <v>1312</v>
      </c>
      <c r="J461" s="92" t="str">
        <f t="shared" si="12"/>
        <v/>
      </c>
      <c r="K461" s="43"/>
      <c r="L461" s="43"/>
      <c r="M461" s="43"/>
      <c r="N461" s="43"/>
      <c r="O461" s="43"/>
      <c r="P461" s="43">
        <v>55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('CA',NULL,'CA_L','2022','01','02','라벨','라벨','N','N','N','N','N','N','55','Y','SYSTEM',NOW(),'SYSTEM',NOW()),</v>
      </c>
    </row>
    <row r="462" spans="1:22" s="35" customFormat="1" x14ac:dyDescent="0.35">
      <c r="A462" s="43">
        <v>55</v>
      </c>
      <c r="B462" s="12" t="s">
        <v>1450</v>
      </c>
      <c r="C462" s="2"/>
      <c r="D462" s="12" t="s">
        <v>1489</v>
      </c>
      <c r="E462" s="43">
        <v>2022</v>
      </c>
      <c r="F462" s="12" t="s">
        <v>1962</v>
      </c>
      <c r="G462" s="92" t="str">
        <f t="shared" si="11"/>
        <v>B</v>
      </c>
      <c r="H462" s="40" t="s">
        <v>1346</v>
      </c>
      <c r="I462" s="40" t="s">
        <v>1286</v>
      </c>
      <c r="J462" s="92" t="str">
        <f t="shared" si="12"/>
        <v/>
      </c>
      <c r="K462" s="43"/>
      <c r="L462" s="43"/>
      <c r="M462" s="43"/>
      <c r="N462" s="43"/>
      <c r="O462" s="43"/>
      <c r="P462" s="43">
        <v>56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('CA_L',NULL,'CA_L_B','2022','01','B','우수','우수','N','N','N','N','N','N','56','Y','SYSTEM',NOW(),'SYSTEM',NOW()),</v>
      </c>
    </row>
    <row r="463" spans="1:22" s="35" customFormat="1" x14ac:dyDescent="0.35">
      <c r="A463" s="43">
        <v>56</v>
      </c>
      <c r="B463" s="12" t="s">
        <v>1450</v>
      </c>
      <c r="C463" s="2"/>
      <c r="D463" s="12" t="s">
        <v>1490</v>
      </c>
      <c r="E463" s="43">
        <v>2022</v>
      </c>
      <c r="F463" s="12" t="s">
        <v>1962</v>
      </c>
      <c r="G463" s="92" t="str">
        <f t="shared" si="11"/>
        <v>C</v>
      </c>
      <c r="H463" s="40" t="s">
        <v>1350</v>
      </c>
      <c r="I463" s="40" t="s">
        <v>1290</v>
      </c>
      <c r="J463" s="92" t="str">
        <f t="shared" si="12"/>
        <v/>
      </c>
      <c r="K463" s="43"/>
      <c r="L463" s="43"/>
      <c r="M463" s="43"/>
      <c r="N463" s="43"/>
      <c r="O463" s="43"/>
      <c r="P463" s="43">
        <v>57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('CA_L',NULL,'CA_L_C','2022','01','C','보통','보통','N','N','N','N','N','N','57','Y','SYSTEM',NOW(),'SYSTEM',NOW()),</v>
      </c>
    </row>
    <row r="464" spans="1:22" s="35" customFormat="1" x14ac:dyDescent="0.35">
      <c r="A464" s="43">
        <v>57</v>
      </c>
      <c r="B464" s="12" t="s">
        <v>1489</v>
      </c>
      <c r="C464" s="2"/>
      <c r="D464" s="12" t="s">
        <v>1491</v>
      </c>
      <c r="E464" s="43">
        <v>2022</v>
      </c>
      <c r="F464" s="12" t="s">
        <v>1962</v>
      </c>
      <c r="G464" s="92" t="str">
        <f t="shared" si="11"/>
        <v>01</v>
      </c>
      <c r="H464" s="40" t="s">
        <v>1355</v>
      </c>
      <c r="I464" s="40" t="s">
        <v>1355</v>
      </c>
      <c r="J464" s="92" t="str">
        <f t="shared" si="12"/>
        <v>Y</v>
      </c>
      <c r="K464" s="43"/>
      <c r="L464" s="43"/>
      <c r="M464" s="43"/>
      <c r="N464" s="43"/>
      <c r="O464" s="43"/>
      <c r="P464" s="43">
        <v>58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('CA_L_B',NULL,'CA_L_B_01','2022','01','01','몸체에 직접 인쇄','몸체에 직접 인쇄','Y','N','N','N','N','N','58','Y','SYSTEM',NOW(),'SYSTEM',NOW()),</v>
      </c>
    </row>
    <row r="465" spans="1:22" s="35" customFormat="1" x14ac:dyDescent="0.35">
      <c r="A465" s="43">
        <v>58</v>
      </c>
      <c r="B465" s="12" t="s">
        <v>1490</v>
      </c>
      <c r="C465" s="2"/>
      <c r="D465" s="12" t="s">
        <v>1492</v>
      </c>
      <c r="E465" s="43">
        <v>2022</v>
      </c>
      <c r="F465" s="12" t="s">
        <v>1962</v>
      </c>
      <c r="G465" s="92" t="str">
        <f t="shared" si="11"/>
        <v>01</v>
      </c>
      <c r="H465" s="40" t="s">
        <v>1356</v>
      </c>
      <c r="I465" s="40" t="s">
        <v>1356</v>
      </c>
      <c r="J465" s="92" t="str">
        <f t="shared" si="12"/>
        <v>Y</v>
      </c>
      <c r="K465" s="43"/>
      <c r="L465" s="92" t="s">
        <v>1964</v>
      </c>
      <c r="M465" s="43"/>
      <c r="N465" s="43"/>
      <c r="O465" s="43"/>
      <c r="P465" s="43">
        <v>59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6" spans="1:22" s="35" customFormat="1" x14ac:dyDescent="0.35">
      <c r="A466" s="43">
        <v>59</v>
      </c>
      <c r="B466" s="12" t="s">
        <v>1342</v>
      </c>
      <c r="C466" s="2"/>
      <c r="D466" s="12" t="s">
        <v>1451</v>
      </c>
      <c r="E466" s="43">
        <v>2022</v>
      </c>
      <c r="F466" s="12" t="s">
        <v>1962</v>
      </c>
      <c r="G466" s="92" t="str">
        <f t="shared" si="11"/>
        <v>04</v>
      </c>
      <c r="H466" s="40" t="s">
        <v>1379</v>
      </c>
      <c r="I466" s="40" t="s">
        <v>1379</v>
      </c>
      <c r="J466" s="92" t="str">
        <f t="shared" si="12"/>
        <v/>
      </c>
      <c r="K466" s="43"/>
      <c r="L466" s="43"/>
      <c r="M466" s="43"/>
      <c r="N466" s="43"/>
      <c r="O466" s="43"/>
      <c r="P466" s="43">
        <v>60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('CA',NULL,'CA_G','2022','01','04','라벨, 마개및잡자재','라벨, 마개및잡자재','N','N','N','N','N','N','60','Y','SYSTEM',NOW(),'SYSTEM',NOW()),</v>
      </c>
    </row>
    <row r="467" spans="1:22" s="35" customFormat="1" x14ac:dyDescent="0.35">
      <c r="A467" s="43">
        <v>60</v>
      </c>
      <c r="B467" s="12" t="s">
        <v>1451</v>
      </c>
      <c r="C467" s="2"/>
      <c r="D467" s="12" t="s">
        <v>1493</v>
      </c>
      <c r="E467" s="43">
        <v>2022</v>
      </c>
      <c r="F467" s="12" t="s">
        <v>1962</v>
      </c>
      <c r="G467" s="92" t="str">
        <f t="shared" si="11"/>
        <v>B</v>
      </c>
      <c r="H467" s="40" t="s">
        <v>1346</v>
      </c>
      <c r="I467" s="40" t="s">
        <v>1286</v>
      </c>
      <c r="J467" s="92" t="str">
        <f t="shared" si="12"/>
        <v/>
      </c>
      <c r="K467" s="43"/>
      <c r="L467" s="43"/>
      <c r="M467" s="43"/>
      <c r="N467" s="43"/>
      <c r="O467" s="43"/>
      <c r="P467" s="43">
        <v>61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('CA_G',NULL,'CA_G_B','2022','01','B','우수','우수','N','N','N','N','N','N','61','Y','SYSTEM',NOW(),'SYSTEM',NOW()),</v>
      </c>
    </row>
    <row r="468" spans="1:22" s="35" customFormat="1" x14ac:dyDescent="0.35">
      <c r="A468" s="43">
        <v>61</v>
      </c>
      <c r="B468" s="12" t="s">
        <v>1451</v>
      </c>
      <c r="C468" s="2"/>
      <c r="D468" s="12" t="s">
        <v>1494</v>
      </c>
      <c r="E468" s="43">
        <v>2022</v>
      </c>
      <c r="F468" s="12" t="s">
        <v>1962</v>
      </c>
      <c r="G468" s="92" t="str">
        <f t="shared" si="11"/>
        <v>C</v>
      </c>
      <c r="H468" s="40" t="s">
        <v>1350</v>
      </c>
      <c r="I468" s="40" t="s">
        <v>1290</v>
      </c>
      <c r="J468" s="92" t="str">
        <f t="shared" si="12"/>
        <v/>
      </c>
      <c r="K468" s="43"/>
      <c r="L468" s="43"/>
      <c r="M468" s="43"/>
      <c r="N468" s="43"/>
      <c r="O468" s="43"/>
      <c r="P468" s="43">
        <v>62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('CA_G',NULL,'CA_G_C','2022','01','C','보통','보통','N','N','N','N','N','N','62','Y','SYSTEM',NOW(),'SYSTEM',NOW()),</v>
      </c>
    </row>
    <row r="469" spans="1:22" s="35" customFormat="1" x14ac:dyDescent="0.35">
      <c r="A469" s="43">
        <v>62</v>
      </c>
      <c r="B469" s="12" t="s">
        <v>1493</v>
      </c>
      <c r="C469" s="2"/>
      <c r="D469" s="12" t="s">
        <v>1495</v>
      </c>
      <c r="E469" s="43">
        <v>2022</v>
      </c>
      <c r="F469" s="12" t="s">
        <v>1962</v>
      </c>
      <c r="G469" s="92" t="str">
        <f t="shared" si="11"/>
        <v>01</v>
      </c>
      <c r="H469" s="40" t="s">
        <v>1357</v>
      </c>
      <c r="I469" s="40" t="s">
        <v>1357</v>
      </c>
      <c r="J469" s="92" t="str">
        <f t="shared" si="12"/>
        <v>Y</v>
      </c>
      <c r="K469" s="43"/>
      <c r="L469" s="43"/>
      <c r="M469" s="43"/>
      <c r="N469" s="43"/>
      <c r="O469" s="43"/>
      <c r="P469" s="43">
        <v>63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('CA_G_B',NULL,'CA_G_B_01','2022','01','01','몸체와 동일한 재질','몸체와 동일한 재질','Y','N','N','N','N','N','63','Y','SYSTEM',NOW(),'SYSTEM',NOW()),</v>
      </c>
    </row>
    <row r="470" spans="1:22" s="35" customFormat="1" x14ac:dyDescent="0.35">
      <c r="A470" s="43">
        <v>63</v>
      </c>
      <c r="B470" s="12" t="s">
        <v>1493</v>
      </c>
      <c r="C470" s="2"/>
      <c r="D470" s="12" t="s">
        <v>1496</v>
      </c>
      <c r="E470" s="43">
        <v>2022</v>
      </c>
      <c r="F470" s="12" t="s">
        <v>1962</v>
      </c>
      <c r="G470" s="92" t="str">
        <f t="shared" si="11"/>
        <v>02</v>
      </c>
      <c r="H470" s="40" t="s">
        <v>1358</v>
      </c>
      <c r="I470" s="40" t="s">
        <v>1358</v>
      </c>
      <c r="J470" s="92" t="str">
        <f t="shared" si="12"/>
        <v>Y</v>
      </c>
      <c r="K470" s="43"/>
      <c r="L470" s="43"/>
      <c r="M470" s="43"/>
      <c r="N470" s="43"/>
      <c r="O470" s="43"/>
      <c r="P470" s="43">
        <v>64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('CA_G_B',NULL,'CA_G_B_02','2022','01','02','알루미늄 재질','알루미늄 재질','Y','N','N','N','N','N','64','Y','SYSTEM',NOW(),'SYSTEM',NOW()),</v>
      </c>
    </row>
    <row r="471" spans="1:22" s="35" customFormat="1" x14ac:dyDescent="0.35">
      <c r="A471" s="43">
        <v>64</v>
      </c>
      <c r="B471" s="12" t="s">
        <v>1494</v>
      </c>
      <c r="C471" s="2"/>
      <c r="D471" s="12" t="s">
        <v>1497</v>
      </c>
      <c r="E471" s="43">
        <v>2022</v>
      </c>
      <c r="F471" s="12" t="s">
        <v>1962</v>
      </c>
      <c r="G471" s="92" t="str">
        <f t="shared" si="11"/>
        <v>01</v>
      </c>
      <c r="H471" s="40" t="s">
        <v>1359</v>
      </c>
      <c r="I471" s="40" t="s">
        <v>1359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65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2" spans="1:22" s="35" customFormat="1" x14ac:dyDescent="0.35">
      <c r="A472" s="43">
        <v>65</v>
      </c>
      <c r="B472" s="43" t="s">
        <v>1296</v>
      </c>
      <c r="C472" s="2"/>
      <c r="D472" s="12" t="s">
        <v>1361</v>
      </c>
      <c r="E472" s="43">
        <v>2022</v>
      </c>
      <c r="F472" s="12" t="s">
        <v>1962</v>
      </c>
      <c r="G472" s="92" t="str">
        <f t="shared" ref="G472:G535" si="14">IF(H472="종이팩","01",IF(H472="유리병","02",IF(H472="금속캔","03",IF(H472="금속캔(알루미늄)","04",IF(H472="일반 발포합성수지 단일·복합재질","05",IF(H472="폴리스티렌페이퍼(PSP)","06",IF(H472="페트병","07",IF(H472="단일재질 용기, 트레이류(페트병, 발포합성수지 제외)","08",IF(H472="합성수지 필름·시트류 (페트병, 발포합성수지 제외)","09",IF(H472="몸체","01",IF(H472="라벨","02",IF(H472="마개및잡자재","03",IF(H472="라벨, 마개및잡자재","04",IF(H472="최우수","A",IF(H472="우수","B",IF(H472="보통","C",IF(H472="어려움","D",RIGHT(D472,2))))))))))))))))))</f>
        <v>04</v>
      </c>
      <c r="H472" s="40" t="s">
        <v>1360</v>
      </c>
      <c r="I472" s="40" t="s">
        <v>1360</v>
      </c>
      <c r="J472" s="92" t="str">
        <f t="shared" ref="J472:J535" si="15">IF(ISNUMBER(SEARCH("_D_",D472))=FALSE,IF(LEN(D472)-LEN(SUBSTITUTE(D472,"_",""))=3,"Y",""),"")</f>
        <v/>
      </c>
      <c r="K472" s="43"/>
      <c r="L472" s="43"/>
      <c r="M472" s="43"/>
      <c r="N472" s="43"/>
      <c r="O472" s="43"/>
      <c r="P472" s="43">
        <v>66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ref="V472:V535" si="16">"('"&amp;B472&amp;"',"&amp;IF(C472="","NULL","'"&amp;C472&amp;"'")&amp;",'"&amp;D472&amp;"','"&amp;E472&amp;"','"&amp;F472&amp;"',"&amp;IF(G472="","NULL","'"&amp;G472&amp;"'")&amp;","&amp;IF(H472="","NULL","'"&amp;H472&amp;"'")&amp;","&amp;IF(I472="","NULL","'"&amp;I472&amp;"'")&amp;","&amp;IF(J472="","'N'","'"&amp;J472&amp;"'")&amp;","&amp;IF(K472="","'N'","'"&amp;K472&amp;"'")&amp;","&amp;IF(L472="","'N'","'"&amp;L472&amp;"'")&amp;","&amp;IF(M472="","'N'","'"&amp;M472&amp;"'")&amp;","&amp;IF(N472="","'N'",""&amp;N472&amp;"'")&amp;","&amp;IF(O472="","'N'",""&amp;O472&amp;"'")&amp;","&amp;IF(P472="","0","'"&amp;P472&amp;"'")&amp;",'"&amp;Q472&amp;"','"&amp;R472&amp;"',"&amp;S472&amp;",'"&amp;T472&amp;"',"&amp;U472&amp;IF(A473="",");","),")</f>
        <v>('GROUP_ID',NULL,'AL','2022','01','04','금속캔(알루미늄)','금속캔(알루미늄)','N','N','N','N','N','N','66','Y','SYSTEM',NOW(),'SYSTEM',NOW()),</v>
      </c>
    </row>
    <row r="473" spans="1:22" s="35" customFormat="1" x14ac:dyDescent="0.35">
      <c r="A473" s="43">
        <v>66</v>
      </c>
      <c r="B473" s="12" t="s">
        <v>1361</v>
      </c>
      <c r="C473" s="2"/>
      <c r="D473" s="12" t="s">
        <v>1452</v>
      </c>
      <c r="E473" s="43">
        <v>2022</v>
      </c>
      <c r="F473" s="12" t="s">
        <v>1962</v>
      </c>
      <c r="G473" s="92" t="str">
        <f t="shared" si="14"/>
        <v>01</v>
      </c>
      <c r="H473" s="40" t="s">
        <v>1344</v>
      </c>
      <c r="I473" s="40" t="s">
        <v>1285</v>
      </c>
      <c r="J473" s="92" t="str">
        <f t="shared" si="15"/>
        <v/>
      </c>
      <c r="K473" s="43"/>
      <c r="L473" s="43"/>
      <c r="M473" s="43"/>
      <c r="N473" s="43"/>
      <c r="O473" s="43"/>
      <c r="P473" s="43">
        <v>67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6"/>
        <v>('AL',NULL,'AL_B','2022','01','01','몸체','몸체','N','N','N','N','N','N','67','Y','SYSTEM',NOW(),'SYSTEM',NOW()),</v>
      </c>
    </row>
    <row r="474" spans="1:22" s="35" customFormat="1" x14ac:dyDescent="0.35">
      <c r="A474" s="43">
        <v>67</v>
      </c>
      <c r="B474" s="12" t="s">
        <v>1452</v>
      </c>
      <c r="C474" s="2"/>
      <c r="D474" s="12" t="s">
        <v>1474</v>
      </c>
      <c r="E474" s="43">
        <v>2022</v>
      </c>
      <c r="F474" s="12" t="s">
        <v>1962</v>
      </c>
      <c r="G474" s="92" t="str">
        <f t="shared" si="14"/>
        <v>B</v>
      </c>
      <c r="H474" s="40" t="s">
        <v>1346</v>
      </c>
      <c r="I474" s="40" t="s">
        <v>1286</v>
      </c>
      <c r="J474" s="92" t="str">
        <f t="shared" si="15"/>
        <v/>
      </c>
      <c r="K474" s="43"/>
      <c r="L474" s="43"/>
      <c r="M474" s="43"/>
      <c r="N474" s="43"/>
      <c r="O474" s="43"/>
      <c r="P474" s="43">
        <v>68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si="16"/>
        <v>('AL_B',NULL,'AL_B_B','2022','01','B','우수','우수','N','N','N','N','N','N','68','Y','SYSTEM',NOW(),'SYSTEM',NOW()),</v>
      </c>
    </row>
    <row r="475" spans="1:22" s="35" customFormat="1" x14ac:dyDescent="0.35">
      <c r="A475" s="43">
        <v>68</v>
      </c>
      <c r="B475" s="12" t="s">
        <v>1452</v>
      </c>
      <c r="C475" s="2"/>
      <c r="D475" s="12" t="s">
        <v>1475</v>
      </c>
      <c r="E475" s="43">
        <v>2022</v>
      </c>
      <c r="F475" s="12" t="s">
        <v>1962</v>
      </c>
      <c r="G475" s="92" t="str">
        <f t="shared" si="14"/>
        <v>D</v>
      </c>
      <c r="H475" s="40" t="s">
        <v>1348</v>
      </c>
      <c r="I475" s="40" t="s">
        <v>1287</v>
      </c>
      <c r="J475" s="92" t="str">
        <f t="shared" si="15"/>
        <v/>
      </c>
      <c r="K475" s="43"/>
      <c r="L475" s="43"/>
      <c r="M475" s="43"/>
      <c r="N475" s="43"/>
      <c r="O475" s="43"/>
      <c r="P475" s="43">
        <v>69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('AL_B',NULL,'AL_B_D','2022','01','D','어려움','어려움','N','N','N','N','N','N','69','Y','SYSTEM',NOW(),'SYSTEM',NOW()),</v>
      </c>
    </row>
    <row r="476" spans="1:22" s="35" customFormat="1" x14ac:dyDescent="0.35">
      <c r="A476" s="43">
        <v>69</v>
      </c>
      <c r="B476" s="12" t="s">
        <v>1474</v>
      </c>
      <c r="C476" s="2"/>
      <c r="D476" s="12" t="s">
        <v>1476</v>
      </c>
      <c r="E476" s="43">
        <v>2022</v>
      </c>
      <c r="F476" s="12" t="s">
        <v>1962</v>
      </c>
      <c r="G476" s="92" t="str">
        <f t="shared" si="14"/>
        <v>01</v>
      </c>
      <c r="H476" s="40" t="s">
        <v>1365</v>
      </c>
      <c r="I476" s="40" t="s">
        <v>1365</v>
      </c>
      <c r="J476" s="92" t="str">
        <f t="shared" si="15"/>
        <v>Y</v>
      </c>
      <c r="K476" s="43"/>
      <c r="L476" s="43"/>
      <c r="M476" s="43"/>
      <c r="N476" s="43"/>
      <c r="O476" s="43"/>
      <c r="P476" s="43">
        <v>70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('AL_B_B',NULL,'AL_B_B_01','2022','01','01','금속 알루미늄 캔','금속 알루미늄 캔','Y','N','N','N','N','N','70','Y','SYSTEM',NOW(),'SYSTEM',NOW()),</v>
      </c>
    </row>
    <row r="477" spans="1:22" s="35" customFormat="1" x14ac:dyDescent="0.35">
      <c r="A477" s="43">
        <v>70</v>
      </c>
      <c r="B477" s="12" t="s">
        <v>1475</v>
      </c>
      <c r="C477" s="2"/>
      <c r="D477" s="12" t="s">
        <v>1477</v>
      </c>
      <c r="E477" s="43">
        <v>2022</v>
      </c>
      <c r="F477" s="12" t="s">
        <v>1962</v>
      </c>
      <c r="G477" s="92" t="str">
        <f t="shared" si="14"/>
        <v>01</v>
      </c>
      <c r="H477" s="40" t="s">
        <v>1366</v>
      </c>
      <c r="I477" s="40" t="s">
        <v>1366</v>
      </c>
      <c r="J477" s="92" t="str">
        <f t="shared" si="15"/>
        <v/>
      </c>
      <c r="K477" s="43"/>
      <c r="L477" s="43"/>
      <c r="M477" s="43"/>
      <c r="N477" s="43"/>
      <c r="O477" s="43"/>
      <c r="P477" s="43">
        <v>71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78" spans="1:22" s="35" customFormat="1" x14ac:dyDescent="0.35">
      <c r="A478" s="43">
        <v>71</v>
      </c>
      <c r="B478" s="12" t="s">
        <v>1361</v>
      </c>
      <c r="C478" s="2"/>
      <c r="D478" s="12" t="s">
        <v>1472</v>
      </c>
      <c r="E478" s="43">
        <v>2022</v>
      </c>
      <c r="F478" s="12" t="s">
        <v>1962</v>
      </c>
      <c r="G478" s="92" t="str">
        <f t="shared" si="14"/>
        <v>02</v>
      </c>
      <c r="H478" s="40" t="s">
        <v>1354</v>
      </c>
      <c r="I478" s="40" t="s">
        <v>1312</v>
      </c>
      <c r="J478" s="92" t="str">
        <f t="shared" si="15"/>
        <v/>
      </c>
      <c r="K478" s="43"/>
      <c r="L478" s="43"/>
      <c r="M478" s="43"/>
      <c r="N478" s="43"/>
      <c r="O478" s="43"/>
      <c r="P478" s="43">
        <v>72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('AL',NULL,'AL_L','2022','01','02','라벨','라벨','N','N','N','N','N','N','72','Y','SYSTEM',NOW(),'SYSTEM',NOW()),</v>
      </c>
    </row>
    <row r="479" spans="1:22" s="35" customFormat="1" x14ac:dyDescent="0.35">
      <c r="A479" s="43">
        <v>72</v>
      </c>
      <c r="B479" s="12" t="s">
        <v>1472</v>
      </c>
      <c r="C479" s="2"/>
      <c r="D479" s="12" t="s">
        <v>1498</v>
      </c>
      <c r="E479" s="43">
        <v>2022</v>
      </c>
      <c r="F479" s="12" t="s">
        <v>1962</v>
      </c>
      <c r="G479" s="92" t="str">
        <f t="shared" si="14"/>
        <v>B</v>
      </c>
      <c r="H479" s="40" t="s">
        <v>1346</v>
      </c>
      <c r="I479" s="40" t="s">
        <v>1286</v>
      </c>
      <c r="J479" s="92" t="str">
        <f t="shared" si="15"/>
        <v/>
      </c>
      <c r="K479" s="43"/>
      <c r="L479" s="43"/>
      <c r="M479" s="43"/>
      <c r="N479" s="43"/>
      <c r="O479" s="43"/>
      <c r="P479" s="43">
        <v>73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('AL_L',NULL,'AL_L_B','2022','01','B','우수','우수','N','N','N','N','N','N','73','Y','SYSTEM',NOW(),'SYSTEM',NOW()),</v>
      </c>
    </row>
    <row r="480" spans="1:22" s="35" customFormat="1" x14ac:dyDescent="0.35">
      <c r="A480" s="43">
        <v>73</v>
      </c>
      <c r="B480" s="12" t="s">
        <v>1472</v>
      </c>
      <c r="C480" s="2"/>
      <c r="D480" s="12" t="s">
        <v>1499</v>
      </c>
      <c r="E480" s="43">
        <v>2022</v>
      </c>
      <c r="F480" s="12" t="s">
        <v>1962</v>
      </c>
      <c r="G480" s="92" t="str">
        <f t="shared" si="14"/>
        <v>C</v>
      </c>
      <c r="H480" s="40" t="s">
        <v>1350</v>
      </c>
      <c r="I480" s="40" t="s">
        <v>1290</v>
      </c>
      <c r="J480" s="92" t="str">
        <f t="shared" si="15"/>
        <v/>
      </c>
      <c r="K480" s="43"/>
      <c r="L480" s="43"/>
      <c r="M480" s="43"/>
      <c r="N480" s="43"/>
      <c r="O480" s="43"/>
      <c r="P480" s="43">
        <v>74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('AL_L',NULL,'AL_L_C','2022','01','C','보통','보통','N','N','N','N','N','N','74','Y','SYSTEM',NOW(),'SYSTEM',NOW()),</v>
      </c>
    </row>
    <row r="481" spans="1:22" s="35" customFormat="1" x14ac:dyDescent="0.35">
      <c r="A481" s="43">
        <v>74</v>
      </c>
      <c r="B481" s="12" t="s">
        <v>1472</v>
      </c>
      <c r="C481" s="2"/>
      <c r="D481" s="12" t="s">
        <v>1500</v>
      </c>
      <c r="E481" s="43">
        <v>2022</v>
      </c>
      <c r="F481" s="12" t="s">
        <v>1962</v>
      </c>
      <c r="G481" s="92" t="str">
        <f t="shared" si="14"/>
        <v>D</v>
      </c>
      <c r="H481" s="40" t="s">
        <v>1348</v>
      </c>
      <c r="I481" s="40" t="s">
        <v>1287</v>
      </c>
      <c r="J481" s="92" t="str">
        <f t="shared" si="15"/>
        <v/>
      </c>
      <c r="K481" s="43"/>
      <c r="L481" s="43"/>
      <c r="M481" s="43"/>
      <c r="N481" s="43"/>
      <c r="O481" s="43"/>
      <c r="P481" s="43">
        <v>75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('AL_L',NULL,'AL_L_D','2022','01','D','어려움','어려움','N','N','N','N','N','N','75','Y','SYSTEM',NOW(),'SYSTEM',NOW()),</v>
      </c>
    </row>
    <row r="482" spans="1:22" s="35" customFormat="1" x14ac:dyDescent="0.35">
      <c r="A482" s="43">
        <v>75</v>
      </c>
      <c r="B482" s="12" t="s">
        <v>1498</v>
      </c>
      <c r="C482" s="2"/>
      <c r="D482" s="12" t="s">
        <v>1501</v>
      </c>
      <c r="E482" s="43">
        <v>2022</v>
      </c>
      <c r="F482" s="12" t="s">
        <v>1962</v>
      </c>
      <c r="G482" s="92" t="str">
        <f t="shared" si="14"/>
        <v>01</v>
      </c>
      <c r="H482" s="40" t="s">
        <v>1355</v>
      </c>
      <c r="I482" s="40" t="s">
        <v>1355</v>
      </c>
      <c r="J482" s="92" t="str">
        <f t="shared" si="15"/>
        <v>Y</v>
      </c>
      <c r="K482" s="43"/>
      <c r="L482" s="92" t="s">
        <v>1964</v>
      </c>
      <c r="M482" s="43"/>
      <c r="N482" s="43"/>
      <c r="O482" s="43"/>
      <c r="P482" s="43">
        <v>76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('AL_L_B',NULL,'AL_L_B_01','2022','01','01','몸체에 직접 인쇄','몸체에 직접 인쇄','Y','N','Y','N','N','N','76','Y','SYSTEM',NOW(),'SYSTEM',NOW()),</v>
      </c>
    </row>
    <row r="483" spans="1:22" s="35" customFormat="1" x14ac:dyDescent="0.35">
      <c r="A483" s="43">
        <v>76</v>
      </c>
      <c r="B483" s="12" t="s">
        <v>1499</v>
      </c>
      <c r="C483" s="2"/>
      <c r="D483" s="12" t="s">
        <v>1502</v>
      </c>
      <c r="E483" s="43">
        <v>2022</v>
      </c>
      <c r="F483" s="12" t="s">
        <v>1962</v>
      </c>
      <c r="G483" s="92" t="str">
        <f t="shared" si="14"/>
        <v>01</v>
      </c>
      <c r="H483" s="40" t="s">
        <v>1362</v>
      </c>
      <c r="I483" s="40" t="s">
        <v>1362</v>
      </c>
      <c r="J483" s="92" t="str">
        <f t="shared" si="15"/>
        <v>Y</v>
      </c>
      <c r="K483" s="43"/>
      <c r="L483" s="43"/>
      <c r="M483" s="43"/>
      <c r="N483" s="43"/>
      <c r="O483" s="43"/>
      <c r="P483" s="43">
        <v>77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4" spans="1:22" s="35" customFormat="1" x14ac:dyDescent="0.35">
      <c r="A484" s="43">
        <v>77</v>
      </c>
      <c r="B484" s="12" t="s">
        <v>1499</v>
      </c>
      <c r="C484" s="2"/>
      <c r="D484" s="12" t="s">
        <v>1503</v>
      </c>
      <c r="E484" s="43">
        <v>2022</v>
      </c>
      <c r="F484" s="12" t="s">
        <v>1962</v>
      </c>
      <c r="G484" s="92" t="str">
        <f t="shared" si="14"/>
        <v>02</v>
      </c>
      <c r="H484" s="40" t="s">
        <v>1363</v>
      </c>
      <c r="I484" s="40" t="s">
        <v>1363</v>
      </c>
      <c r="J484" s="92" t="str">
        <f t="shared" si="15"/>
        <v>Y</v>
      </c>
      <c r="K484" s="43"/>
      <c r="L484" s="92" t="s">
        <v>1964</v>
      </c>
      <c r="M484" s="43"/>
      <c r="N484" s="43"/>
      <c r="O484" s="43"/>
      <c r="P484" s="43">
        <v>78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5" spans="1:22" s="35" customFormat="1" x14ac:dyDescent="0.35">
      <c r="A485" s="43">
        <v>78</v>
      </c>
      <c r="B485" s="12" t="s">
        <v>1500</v>
      </c>
      <c r="C485" s="2"/>
      <c r="D485" s="12" t="s">
        <v>1504</v>
      </c>
      <c r="E485" s="43">
        <v>2022</v>
      </c>
      <c r="F485" s="12" t="s">
        <v>1962</v>
      </c>
      <c r="G485" s="92" t="str">
        <f t="shared" si="14"/>
        <v>01</v>
      </c>
      <c r="H485" s="40" t="s">
        <v>1364</v>
      </c>
      <c r="I485" s="40" t="s">
        <v>1364</v>
      </c>
      <c r="J485" s="92" t="str">
        <f t="shared" si="15"/>
        <v/>
      </c>
      <c r="K485" s="43"/>
      <c r="L485" s="43"/>
      <c r="M485" s="43"/>
      <c r="N485" s="43"/>
      <c r="O485" s="43"/>
      <c r="P485" s="43">
        <v>79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6" spans="1:22" s="35" customFormat="1" x14ac:dyDescent="0.35">
      <c r="A486" s="43">
        <v>79</v>
      </c>
      <c r="B486" s="12" t="s">
        <v>1361</v>
      </c>
      <c r="C486" s="2"/>
      <c r="D486" s="12" t="s">
        <v>1473</v>
      </c>
      <c r="E486" s="43">
        <v>2022</v>
      </c>
      <c r="F486" s="12" t="s">
        <v>1962</v>
      </c>
      <c r="G486" s="92" t="str">
        <f t="shared" si="14"/>
        <v>04</v>
      </c>
      <c r="H486" s="40" t="s">
        <v>1379</v>
      </c>
      <c r="I486" s="40" t="s">
        <v>1379</v>
      </c>
      <c r="J486" s="92" t="str">
        <f t="shared" si="15"/>
        <v/>
      </c>
      <c r="K486" s="43"/>
      <c r="L486" s="43"/>
      <c r="M486" s="43"/>
      <c r="N486" s="43"/>
      <c r="O486" s="43"/>
      <c r="P486" s="43">
        <v>80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('AL',NULL,'AL_G','2022','01','04','라벨, 마개및잡자재','라벨, 마개및잡자재','N','N','N','N','N','N','80','Y','SYSTEM',NOW(),'SYSTEM',NOW()),</v>
      </c>
    </row>
    <row r="487" spans="1:22" s="35" customFormat="1" x14ac:dyDescent="0.35">
      <c r="A487" s="43">
        <v>80</v>
      </c>
      <c r="B487" s="12" t="s">
        <v>1473</v>
      </c>
      <c r="C487" s="2"/>
      <c r="D487" s="12" t="s">
        <v>1505</v>
      </c>
      <c r="E487" s="43">
        <v>2022</v>
      </c>
      <c r="F487" s="12" t="s">
        <v>1962</v>
      </c>
      <c r="G487" s="92" t="str">
        <f t="shared" si="14"/>
        <v>B</v>
      </c>
      <c r="H487" s="40" t="s">
        <v>1346</v>
      </c>
      <c r="I487" s="40" t="s">
        <v>1286</v>
      </c>
      <c r="J487" s="92" t="str">
        <f t="shared" si="15"/>
        <v/>
      </c>
      <c r="K487" s="43"/>
      <c r="L487" s="43"/>
      <c r="M487" s="43"/>
      <c r="N487" s="43"/>
      <c r="O487" s="43"/>
      <c r="P487" s="43">
        <v>81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('AL_G',NULL,'AL_G_B','2022','01','B','우수','우수','N','N','N','N','N','N','81','Y','SYSTEM',NOW(),'SYSTEM',NOW()),</v>
      </c>
    </row>
    <row r="488" spans="1:22" s="35" customFormat="1" x14ac:dyDescent="0.35">
      <c r="A488" s="43">
        <v>81</v>
      </c>
      <c r="B488" s="12" t="s">
        <v>1473</v>
      </c>
      <c r="C488" s="2"/>
      <c r="D488" s="12" t="s">
        <v>1506</v>
      </c>
      <c r="E488" s="43">
        <v>2022</v>
      </c>
      <c r="F488" s="12" t="s">
        <v>1962</v>
      </c>
      <c r="G488" s="92" t="str">
        <f t="shared" si="14"/>
        <v>C</v>
      </c>
      <c r="H488" s="40" t="s">
        <v>1350</v>
      </c>
      <c r="I488" s="40" t="s">
        <v>1290</v>
      </c>
      <c r="J488" s="92" t="str">
        <f t="shared" si="15"/>
        <v/>
      </c>
      <c r="K488" s="43"/>
      <c r="L488" s="43"/>
      <c r="M488" s="43"/>
      <c r="N488" s="43"/>
      <c r="O488" s="43"/>
      <c r="P488" s="43">
        <v>82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('AL_G',NULL,'AL_G_C','2022','01','C','보통','보통','N','N','N','N','N','N','82','Y','SYSTEM',NOW(),'SYSTEM',NOW()),</v>
      </c>
    </row>
    <row r="489" spans="1:22" s="35" customFormat="1" x14ac:dyDescent="0.35">
      <c r="A489" s="43">
        <v>82</v>
      </c>
      <c r="B489" s="12" t="s">
        <v>1473</v>
      </c>
      <c r="C489" s="2"/>
      <c r="D489" s="12" t="s">
        <v>1507</v>
      </c>
      <c r="E489" s="43">
        <v>2022</v>
      </c>
      <c r="F489" s="12" t="s">
        <v>1962</v>
      </c>
      <c r="G489" s="92" t="str">
        <f t="shared" si="14"/>
        <v>D</v>
      </c>
      <c r="H489" s="40" t="s">
        <v>1348</v>
      </c>
      <c r="I489" s="40" t="s">
        <v>1287</v>
      </c>
      <c r="J489" s="92" t="str">
        <f t="shared" si="15"/>
        <v/>
      </c>
      <c r="K489" s="43"/>
      <c r="L489" s="43"/>
      <c r="M489" s="43"/>
      <c r="N489" s="43"/>
      <c r="O489" s="43"/>
      <c r="P489" s="43">
        <v>83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('AL_G',NULL,'AL_G_D','2022','01','D','어려움','어려움','N','N','N','N','N','N','83','Y','SYSTEM',NOW(),'SYSTEM',NOW()),</v>
      </c>
    </row>
    <row r="490" spans="1:22" s="35" customFormat="1" x14ac:dyDescent="0.35">
      <c r="A490" s="43">
        <v>83</v>
      </c>
      <c r="B490" s="12" t="s">
        <v>1505</v>
      </c>
      <c r="C490" s="2"/>
      <c r="D490" s="12" t="s">
        <v>1508</v>
      </c>
      <c r="E490" s="43">
        <v>2022</v>
      </c>
      <c r="F490" s="12" t="s">
        <v>1962</v>
      </c>
      <c r="G490" s="92" t="str">
        <f t="shared" si="14"/>
        <v>01</v>
      </c>
      <c r="H490" s="40" t="s">
        <v>1357</v>
      </c>
      <c r="I490" s="40" t="s">
        <v>1357</v>
      </c>
      <c r="J490" s="92" t="str">
        <f t="shared" si="15"/>
        <v>Y</v>
      </c>
      <c r="K490" s="43"/>
      <c r="L490" s="43"/>
      <c r="M490" s="43"/>
      <c r="N490" s="43"/>
      <c r="O490" s="43"/>
      <c r="P490" s="43">
        <v>84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('AL_G_B',NULL,'AL_G_B_01','2022','01','01','몸체와 동일한 재질','몸체와 동일한 재질','Y','N','N','N','N','N','84','Y','SYSTEM',NOW(),'SYSTEM',NOW()),</v>
      </c>
    </row>
    <row r="491" spans="1:22" s="35" customFormat="1" x14ac:dyDescent="0.35">
      <c r="A491" s="43">
        <v>84</v>
      </c>
      <c r="B491" s="12" t="s">
        <v>1506</v>
      </c>
      <c r="C491" s="2"/>
      <c r="D491" s="12" t="s">
        <v>1509</v>
      </c>
      <c r="E491" s="43">
        <v>2022</v>
      </c>
      <c r="F491" s="12" t="s">
        <v>1962</v>
      </c>
      <c r="G491" s="92" t="str">
        <f t="shared" si="14"/>
        <v>01</v>
      </c>
      <c r="H491" s="40" t="s">
        <v>1367</v>
      </c>
      <c r="I491" s="40" t="s">
        <v>1367</v>
      </c>
      <c r="J491" s="92" t="str">
        <f t="shared" si="15"/>
        <v>Y</v>
      </c>
      <c r="K491" s="43"/>
      <c r="L491" s="43"/>
      <c r="M491" s="43"/>
      <c r="N491" s="43"/>
      <c r="O491" s="43"/>
      <c r="P491" s="43">
        <v>85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2" spans="1:22" s="35" customFormat="1" x14ac:dyDescent="0.35">
      <c r="A492" s="43">
        <v>85</v>
      </c>
      <c r="B492" s="12" t="s">
        <v>1507</v>
      </c>
      <c r="C492" s="2"/>
      <c r="D492" s="12" t="s">
        <v>1510</v>
      </c>
      <c r="E492" s="43">
        <v>2022</v>
      </c>
      <c r="F492" s="12" t="s">
        <v>1962</v>
      </c>
      <c r="G492" s="92" t="str">
        <f t="shared" si="14"/>
        <v>01</v>
      </c>
      <c r="H492" s="40" t="s">
        <v>1364</v>
      </c>
      <c r="I492" s="40" t="s">
        <v>1364</v>
      </c>
      <c r="J492" s="92" t="str">
        <f t="shared" si="15"/>
        <v/>
      </c>
      <c r="K492" s="43"/>
      <c r="L492" s="43"/>
      <c r="M492" s="43"/>
      <c r="N492" s="43"/>
      <c r="O492" s="43"/>
      <c r="P492" s="43">
        <v>86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3" spans="1:22" s="35" customFormat="1" x14ac:dyDescent="0.35">
      <c r="A493" s="43">
        <v>86</v>
      </c>
      <c r="B493" s="43" t="s">
        <v>1296</v>
      </c>
      <c r="C493" s="2"/>
      <c r="D493" s="12" t="s">
        <v>1369</v>
      </c>
      <c r="E493" s="43">
        <v>2022</v>
      </c>
      <c r="F493" s="12" t="s">
        <v>1962</v>
      </c>
      <c r="G493" s="92" t="str">
        <f t="shared" si="14"/>
        <v>05</v>
      </c>
      <c r="H493" s="40" t="s">
        <v>1368</v>
      </c>
      <c r="I493" s="40" t="s">
        <v>1368</v>
      </c>
      <c r="J493" s="92" t="str">
        <f t="shared" si="15"/>
        <v/>
      </c>
      <c r="K493" s="43"/>
      <c r="L493" s="43"/>
      <c r="M493" s="43"/>
      <c r="N493" s="43"/>
      <c r="O493" s="43"/>
      <c r="P493" s="43">
        <v>87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4" spans="1:22" s="35" customFormat="1" x14ac:dyDescent="0.35">
      <c r="A494" s="43">
        <v>87</v>
      </c>
      <c r="B494" s="12" t="s">
        <v>1369</v>
      </c>
      <c r="C494" s="2"/>
      <c r="D494" s="12" t="s">
        <v>1511</v>
      </c>
      <c r="E494" s="43">
        <v>2022</v>
      </c>
      <c r="F494" s="12" t="s">
        <v>1962</v>
      </c>
      <c r="G494" s="92" t="str">
        <f t="shared" si="14"/>
        <v>01</v>
      </c>
      <c r="H494" s="40" t="s">
        <v>1344</v>
      </c>
      <c r="I494" s="40" t="s">
        <v>1285</v>
      </c>
      <c r="J494" s="92" t="str">
        <f t="shared" si="15"/>
        <v/>
      </c>
      <c r="K494" s="43"/>
      <c r="L494" s="43"/>
      <c r="M494" s="43"/>
      <c r="N494" s="43"/>
      <c r="O494" s="43"/>
      <c r="P494" s="43">
        <v>88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('SY',NULL,'SY_B','2022','01','01','몸체','몸체','N','N','N','N','N','N','88','Y','SYSTEM',NOW(),'SYSTEM',NOW()),</v>
      </c>
    </row>
    <row r="495" spans="1:22" s="35" customFormat="1" x14ac:dyDescent="0.35">
      <c r="A495" s="43">
        <v>88</v>
      </c>
      <c r="B495" s="12" t="s">
        <v>1511</v>
      </c>
      <c r="C495" s="2"/>
      <c r="D495" s="12" t="s">
        <v>1513</v>
      </c>
      <c r="E495" s="43">
        <v>2022</v>
      </c>
      <c r="F495" s="12" t="s">
        <v>1962</v>
      </c>
      <c r="G495" s="92" t="str">
        <f t="shared" si="14"/>
        <v>B</v>
      </c>
      <c r="H495" s="40" t="s">
        <v>1346</v>
      </c>
      <c r="I495" s="40" t="s">
        <v>1286</v>
      </c>
      <c r="J495" s="92" t="str">
        <f t="shared" si="15"/>
        <v/>
      </c>
      <c r="K495" s="43"/>
      <c r="L495" s="43"/>
      <c r="M495" s="43"/>
      <c r="N495" s="43"/>
      <c r="O495" s="43"/>
      <c r="P495" s="43">
        <v>89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('SY_B',NULL,'SY_B_B','2022','01','B','우수','우수','N','N','N','N','N','N','89','Y','SYSTEM',NOW(),'SYSTEM',NOW()),</v>
      </c>
    </row>
    <row r="496" spans="1:22" s="35" customFormat="1" x14ac:dyDescent="0.35">
      <c r="A496" s="43">
        <v>89</v>
      </c>
      <c r="B496" s="12" t="s">
        <v>1511</v>
      </c>
      <c r="C496" s="2"/>
      <c r="D496" s="12" t="s">
        <v>1514</v>
      </c>
      <c r="E496" s="43">
        <v>2022</v>
      </c>
      <c r="F496" s="12" t="s">
        <v>1962</v>
      </c>
      <c r="G496" s="92" t="str">
        <f t="shared" si="14"/>
        <v>C</v>
      </c>
      <c r="H496" s="40" t="s">
        <v>1350</v>
      </c>
      <c r="I496" s="40" t="s">
        <v>1290</v>
      </c>
      <c r="J496" s="92" t="str">
        <f t="shared" si="15"/>
        <v/>
      </c>
      <c r="K496" s="43"/>
      <c r="L496" s="43"/>
      <c r="M496" s="43"/>
      <c r="N496" s="43"/>
      <c r="O496" s="43"/>
      <c r="P496" s="43">
        <v>90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('SY_B',NULL,'SY_B_C','2022','01','C','보통','보통','N','N','N','N','N','N','90','Y','SYSTEM',NOW(),'SYSTEM',NOW()),</v>
      </c>
    </row>
    <row r="497" spans="1:22" s="35" customFormat="1" x14ac:dyDescent="0.35">
      <c r="A497" s="43">
        <v>90</v>
      </c>
      <c r="B497" s="12" t="s">
        <v>1511</v>
      </c>
      <c r="C497" s="2"/>
      <c r="D497" s="12" t="s">
        <v>1515</v>
      </c>
      <c r="E497" s="43">
        <v>2022</v>
      </c>
      <c r="F497" s="12" t="s">
        <v>1962</v>
      </c>
      <c r="G497" s="92" t="str">
        <f t="shared" si="14"/>
        <v>D</v>
      </c>
      <c r="H497" s="40" t="s">
        <v>1348</v>
      </c>
      <c r="I497" s="40" t="s">
        <v>1287</v>
      </c>
      <c r="J497" s="92" t="str">
        <f t="shared" si="15"/>
        <v/>
      </c>
      <c r="K497" s="43"/>
      <c r="L497" s="43"/>
      <c r="M497" s="43"/>
      <c r="N497" s="43"/>
      <c r="O497" s="43"/>
      <c r="P497" s="43">
        <v>91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('SY_B',NULL,'SY_B_D','2022','01','D','어려움','어려움','N','N','N','N','N','N','91','Y','SYSTEM',NOW(),'SYSTEM',NOW()),</v>
      </c>
    </row>
    <row r="498" spans="1:22" s="35" customFormat="1" x14ac:dyDescent="0.35">
      <c r="A498" s="43">
        <v>91</v>
      </c>
      <c r="B498" s="12" t="s">
        <v>1513</v>
      </c>
      <c r="C498" s="2"/>
      <c r="D498" s="12" t="s">
        <v>1516</v>
      </c>
      <c r="E498" s="43">
        <v>2022</v>
      </c>
      <c r="F498" s="12" t="s">
        <v>1962</v>
      </c>
      <c r="G498" s="92" t="str">
        <f t="shared" si="14"/>
        <v>01</v>
      </c>
      <c r="H498" s="40" t="s">
        <v>1370</v>
      </c>
      <c r="I498" s="40" t="s">
        <v>1370</v>
      </c>
      <c r="J498" s="92" t="str">
        <f t="shared" si="15"/>
        <v>Y</v>
      </c>
      <c r="K498" s="43"/>
      <c r="L498" s="43"/>
      <c r="M498" s="43"/>
      <c r="N498" s="43"/>
      <c r="O498" s="43"/>
      <c r="P498" s="43">
        <v>92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('SY_B_B',NULL,'SY_B_B_01','2022','01','01','백색 EPS ','백색 EPS ','Y','N','N','N','N','N','92','Y','SYSTEM',NOW(),'SYSTEM',NOW()),</v>
      </c>
    </row>
    <row r="499" spans="1:22" s="35" customFormat="1" x14ac:dyDescent="0.35">
      <c r="A499" s="43">
        <v>92</v>
      </c>
      <c r="B499" s="12" t="s">
        <v>1513</v>
      </c>
      <c r="C499" s="2"/>
      <c r="D499" s="12" t="s">
        <v>1519</v>
      </c>
      <c r="E499" s="43">
        <v>2022</v>
      </c>
      <c r="F499" s="12" t="s">
        <v>1962</v>
      </c>
      <c r="G499" s="92" t="str">
        <f t="shared" si="14"/>
        <v>02</v>
      </c>
      <c r="H499" s="40" t="s">
        <v>1371</v>
      </c>
      <c r="I499" s="40" t="s">
        <v>1371</v>
      </c>
      <c r="J499" s="92" t="str">
        <f t="shared" si="15"/>
        <v>Y</v>
      </c>
      <c r="K499" s="43"/>
      <c r="L499" s="43"/>
      <c r="M499" s="43"/>
      <c r="N499" s="43"/>
      <c r="O499" s="43"/>
      <c r="P499" s="43">
        <v>93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('SY_B_B',NULL,'SY_B_B_02','2022','01','02','백색 EPE','백색 EPE','Y','N','N','N','N','N','93','Y','SYSTEM',NOW(),'SYSTEM',NOW()),</v>
      </c>
    </row>
    <row r="500" spans="1:22" s="35" customFormat="1" x14ac:dyDescent="0.35">
      <c r="A500" s="43">
        <v>93</v>
      </c>
      <c r="B500" s="12" t="s">
        <v>1513</v>
      </c>
      <c r="C500" s="2"/>
      <c r="D500" s="12" t="s">
        <v>1520</v>
      </c>
      <c r="E500" s="43">
        <v>2022</v>
      </c>
      <c r="F500" s="12" t="s">
        <v>1962</v>
      </c>
      <c r="G500" s="92" t="str">
        <f t="shared" si="14"/>
        <v>03</v>
      </c>
      <c r="H500" s="40" t="s">
        <v>1372</v>
      </c>
      <c r="I500" s="40" t="s">
        <v>1372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94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('SY_B_B',NULL,'SY_B_B_03','2022','01','03','백색 EPP','백색 EPP','Y','N','N','N','N','N','94','Y','SYSTEM',NOW(),'SYSTEM',NOW()),</v>
      </c>
    </row>
    <row r="501" spans="1:22" s="35" customFormat="1" x14ac:dyDescent="0.35">
      <c r="A501" s="43">
        <v>94</v>
      </c>
      <c r="B501" s="12" t="s">
        <v>1513</v>
      </c>
      <c r="C501" s="2"/>
      <c r="D501" s="12" t="s">
        <v>1521</v>
      </c>
      <c r="E501" s="43">
        <v>2022</v>
      </c>
      <c r="F501" s="12" t="s">
        <v>1962</v>
      </c>
      <c r="G501" s="92" t="str">
        <f t="shared" si="14"/>
        <v>04</v>
      </c>
      <c r="H501" s="40" t="s">
        <v>1373</v>
      </c>
      <c r="I501" s="40" t="s">
        <v>1373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95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('SY_B_B',NULL,'SY_B_B_04','2022','01','04','기타 단일재질 백색','기타 단일재질 백색','Y','N','N','N','N','N','95','Y','SYSTEM',NOW(),'SYSTEM',NOW()),</v>
      </c>
    </row>
    <row r="502" spans="1:22" s="35" customFormat="1" x14ac:dyDescent="0.35">
      <c r="A502" s="43">
        <v>95</v>
      </c>
      <c r="B502" s="12" t="s">
        <v>1514</v>
      </c>
      <c r="C502" s="2"/>
      <c r="D502" s="12" t="s">
        <v>1517</v>
      </c>
      <c r="E502" s="43">
        <v>2022</v>
      </c>
      <c r="F502" s="12" t="s">
        <v>1962</v>
      </c>
      <c r="G502" s="92" t="str">
        <f t="shared" si="14"/>
        <v>01</v>
      </c>
      <c r="H502" s="40" t="s">
        <v>1374</v>
      </c>
      <c r="I502" s="40" t="s">
        <v>1374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96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('SY_B_C',NULL,'SY_B_C_01','2022','01','01','검은색 EPE','검은색 EPE','Y','N','N','N','N','N','96','Y','SYSTEM',NOW(),'SYSTEM',NOW()),</v>
      </c>
    </row>
    <row r="503" spans="1:22" s="35" customFormat="1" x14ac:dyDescent="0.35">
      <c r="A503" s="43">
        <v>96</v>
      </c>
      <c r="B503" s="12" t="s">
        <v>1514</v>
      </c>
      <c r="C503" s="2"/>
      <c r="D503" s="12" t="s">
        <v>1522</v>
      </c>
      <c r="E503" s="43">
        <v>2022</v>
      </c>
      <c r="F503" s="12" t="s">
        <v>1962</v>
      </c>
      <c r="G503" s="92" t="str">
        <f t="shared" si="14"/>
        <v>02</v>
      </c>
      <c r="H503" s="40" t="s">
        <v>1375</v>
      </c>
      <c r="I503" s="40" t="s">
        <v>1375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97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('SY_B_C',NULL,'SY_B_C_02','2022','01','02','검은색 EPP','검은색 EPP','Y','N','N','N','N','N','97','Y','SYSTEM',NOW(),'SYSTEM',NOW()),</v>
      </c>
    </row>
    <row r="504" spans="1:22" s="35" customFormat="1" x14ac:dyDescent="0.35">
      <c r="A504" s="43">
        <v>97</v>
      </c>
      <c r="B504" s="12" t="s">
        <v>1514</v>
      </c>
      <c r="C504" s="2"/>
      <c r="D504" s="12" t="s">
        <v>1523</v>
      </c>
      <c r="E504" s="43">
        <v>2022</v>
      </c>
      <c r="F504" s="12" t="s">
        <v>1962</v>
      </c>
      <c r="G504" s="92" t="str">
        <f t="shared" si="14"/>
        <v>03</v>
      </c>
      <c r="H504" s="40" t="s">
        <v>1376</v>
      </c>
      <c r="I504" s="40" t="s">
        <v>1376</v>
      </c>
      <c r="J504" s="92" t="str">
        <f t="shared" si="15"/>
        <v>Y</v>
      </c>
      <c r="K504" s="43"/>
      <c r="L504" s="92" t="s">
        <v>1964</v>
      </c>
      <c r="M504" s="43"/>
      <c r="N504" s="43"/>
      <c r="O504" s="43"/>
      <c r="P504" s="43">
        <v>98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5" spans="1:22" s="35" customFormat="1" x14ac:dyDescent="0.35">
      <c r="A505" s="43">
        <v>98</v>
      </c>
      <c r="B505" s="12" t="s">
        <v>1515</v>
      </c>
      <c r="C505" s="2"/>
      <c r="D505" s="12" t="s">
        <v>1518</v>
      </c>
      <c r="E505" s="43">
        <v>2022</v>
      </c>
      <c r="F505" s="12" t="s">
        <v>1962</v>
      </c>
      <c r="G505" s="92" t="str">
        <f t="shared" si="14"/>
        <v>01</v>
      </c>
      <c r="H505" s="40" t="s">
        <v>1377</v>
      </c>
      <c r="I505" s="40" t="s">
        <v>1377</v>
      </c>
      <c r="J505" s="92" t="str">
        <f t="shared" si="15"/>
        <v/>
      </c>
      <c r="K505" s="43"/>
      <c r="L505" s="43"/>
      <c r="M505" s="43"/>
      <c r="N505" s="43"/>
      <c r="O505" s="43"/>
      <c r="P505" s="43">
        <v>99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6" spans="1:22" s="35" customFormat="1" x14ac:dyDescent="0.35">
      <c r="A506" s="43">
        <v>99</v>
      </c>
      <c r="B506" s="12" t="s">
        <v>1515</v>
      </c>
      <c r="C506" s="2"/>
      <c r="D506" s="12" t="s">
        <v>1524</v>
      </c>
      <c r="E506" s="43">
        <v>2022</v>
      </c>
      <c r="F506" s="12" t="s">
        <v>1962</v>
      </c>
      <c r="G506" s="92" t="str">
        <f t="shared" si="14"/>
        <v>02</v>
      </c>
      <c r="H506" s="40" t="s">
        <v>1378</v>
      </c>
      <c r="I506" s="40" t="s">
        <v>1378</v>
      </c>
      <c r="J506" s="92" t="str">
        <f t="shared" si="15"/>
        <v/>
      </c>
      <c r="K506" s="43"/>
      <c r="L506" s="43"/>
      <c r="M506" s="43"/>
      <c r="N506" s="43"/>
      <c r="O506" s="43"/>
      <c r="P506" s="43">
        <v>100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7" spans="1:22" s="35" customFormat="1" x14ac:dyDescent="0.35">
      <c r="A507" s="43">
        <v>100</v>
      </c>
      <c r="B507" s="12" t="s">
        <v>1369</v>
      </c>
      <c r="C507" s="2"/>
      <c r="D507" s="12" t="s">
        <v>1512</v>
      </c>
      <c r="E507" s="43">
        <v>2022</v>
      </c>
      <c r="F507" s="12" t="s">
        <v>1962</v>
      </c>
      <c r="G507" s="92" t="str">
        <f t="shared" si="14"/>
        <v>04</v>
      </c>
      <c r="H507" s="40" t="s">
        <v>1379</v>
      </c>
      <c r="I507" s="40" t="s">
        <v>1379</v>
      </c>
      <c r="J507" s="92" t="str">
        <f t="shared" si="15"/>
        <v/>
      </c>
      <c r="K507" s="43"/>
      <c r="L507" s="43"/>
      <c r="M507" s="43"/>
      <c r="N507" s="43"/>
      <c r="O507" s="43"/>
      <c r="P507" s="43">
        <v>101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('SY',NULL,'SY_C','2022','01','04','라벨, 마개및잡자재','라벨, 마개및잡자재','N','N','N','N','N','N','101','Y','SYSTEM',NOW(),'SYSTEM',NOW()),</v>
      </c>
    </row>
    <row r="508" spans="1:22" s="35" customFormat="1" x14ac:dyDescent="0.35">
      <c r="A508" s="43">
        <v>101</v>
      </c>
      <c r="B508" s="12" t="s">
        <v>1512</v>
      </c>
      <c r="C508" s="2"/>
      <c r="D508" s="12" t="s">
        <v>1525</v>
      </c>
      <c r="E508" s="43">
        <v>2022</v>
      </c>
      <c r="F508" s="12" t="s">
        <v>1962</v>
      </c>
      <c r="G508" s="92" t="str">
        <f t="shared" si="14"/>
        <v>B</v>
      </c>
      <c r="H508" s="40" t="s">
        <v>1346</v>
      </c>
      <c r="I508" s="40" t="s">
        <v>1286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102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('SY_C',NULL,'SY_C_B','2022','01','B','우수','우수','N','N','N','N','N','N','102','Y','SYSTEM',NOW(),'SYSTEM',NOW()),</v>
      </c>
    </row>
    <row r="509" spans="1:22" s="35" customFormat="1" x14ac:dyDescent="0.35">
      <c r="A509" s="43">
        <v>102</v>
      </c>
      <c r="B509" s="12" t="s">
        <v>1512</v>
      </c>
      <c r="C509" s="2"/>
      <c r="D509" s="12" t="s">
        <v>1526</v>
      </c>
      <c r="E509" s="43">
        <v>2022</v>
      </c>
      <c r="F509" s="12" t="s">
        <v>1962</v>
      </c>
      <c r="G509" s="92" t="str">
        <f t="shared" si="14"/>
        <v>C</v>
      </c>
      <c r="H509" s="40" t="s">
        <v>1350</v>
      </c>
      <c r="I509" s="40" t="s">
        <v>1290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103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('SY_C',NULL,'SY_C_C','2022','01','C','보통','보통','N','N','N','N','N','N','103','Y','SYSTEM',NOW(),'SYSTEM',NOW()),</v>
      </c>
    </row>
    <row r="510" spans="1:22" s="35" customFormat="1" x14ac:dyDescent="0.35">
      <c r="A510" s="43">
        <v>103</v>
      </c>
      <c r="B510" s="12" t="s">
        <v>1512</v>
      </c>
      <c r="C510" s="2"/>
      <c r="D510" s="12" t="s">
        <v>1527</v>
      </c>
      <c r="E510" s="43">
        <v>2022</v>
      </c>
      <c r="F510" s="12" t="s">
        <v>1962</v>
      </c>
      <c r="G510" s="92" t="str">
        <f t="shared" si="14"/>
        <v>D</v>
      </c>
      <c r="H510" s="40" t="s">
        <v>1348</v>
      </c>
      <c r="I510" s="40" t="s">
        <v>1287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104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('SY_C',NULL,'SY_C_D','2022','01','D','어려움','어려움','N','N','N','N','N','N','104','Y','SYSTEM',NOW(),'SYSTEM',NOW()),</v>
      </c>
    </row>
    <row r="511" spans="1:22" s="35" customFormat="1" x14ac:dyDescent="0.35">
      <c r="A511" s="43">
        <v>104</v>
      </c>
      <c r="B511" s="12" t="s">
        <v>1525</v>
      </c>
      <c r="C511" s="2"/>
      <c r="D511" s="12" t="s">
        <v>1528</v>
      </c>
      <c r="E511" s="43">
        <v>2022</v>
      </c>
      <c r="F511" s="12" t="s">
        <v>1962</v>
      </c>
      <c r="G511" s="92" t="str">
        <f t="shared" si="14"/>
        <v>01</v>
      </c>
      <c r="H511" s="40" t="s">
        <v>873</v>
      </c>
      <c r="I511" s="40" t="s">
        <v>873</v>
      </c>
      <c r="J511" s="92" t="str">
        <f t="shared" si="15"/>
        <v>Y</v>
      </c>
      <c r="K511" s="43"/>
      <c r="L511" s="92" t="s">
        <v>1964</v>
      </c>
      <c r="M511" s="43"/>
      <c r="N511" s="43"/>
      <c r="O511" s="43"/>
      <c r="P511" s="43">
        <v>105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('SY_C_B',NULL,'SY_C_B_01','2022','01','01','미사용','미사용','Y','N','Y','N','N','N','105','Y','SYSTEM',NOW(),'SYSTEM',NOW()),</v>
      </c>
    </row>
    <row r="512" spans="1:22" s="35" customFormat="1" x14ac:dyDescent="0.35">
      <c r="A512" s="43">
        <v>105</v>
      </c>
      <c r="B512" s="12" t="s">
        <v>1525</v>
      </c>
      <c r="C512" s="2"/>
      <c r="D512" s="12" t="s">
        <v>1531</v>
      </c>
      <c r="E512" s="43">
        <v>2022</v>
      </c>
      <c r="F512" s="12" t="s">
        <v>1962</v>
      </c>
      <c r="G512" s="92" t="str">
        <f t="shared" si="14"/>
        <v>02</v>
      </c>
      <c r="H512" s="40" t="s">
        <v>1357</v>
      </c>
      <c r="I512" s="40" t="s">
        <v>1357</v>
      </c>
      <c r="J512" s="92" t="str">
        <f t="shared" si="15"/>
        <v>Y</v>
      </c>
      <c r="K512" s="43"/>
      <c r="L512" s="43"/>
      <c r="M512" s="43"/>
      <c r="N512" s="43"/>
      <c r="O512" s="43"/>
      <c r="P512" s="43">
        <v>106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('SY_C_B',NULL,'SY_C_B_02','2022','01','02','몸체와 동일한 재질','몸체와 동일한 재질','Y','N','N','N','N','N','106','Y','SYSTEM',NOW(),'SYSTEM',NOW()),</v>
      </c>
    </row>
    <row r="513" spans="1:22" s="35" customFormat="1" x14ac:dyDescent="0.35">
      <c r="A513" s="43">
        <v>106</v>
      </c>
      <c r="B513" s="12" t="s">
        <v>1525</v>
      </c>
      <c r="C513" s="2"/>
      <c r="D513" s="12" t="s">
        <v>1532</v>
      </c>
      <c r="E513" s="43">
        <v>2022</v>
      </c>
      <c r="F513" s="12" t="s">
        <v>1962</v>
      </c>
      <c r="G513" s="92" t="str">
        <f t="shared" si="14"/>
        <v>03</v>
      </c>
      <c r="H513" s="40" t="s">
        <v>1380</v>
      </c>
      <c r="I513" s="40" t="s">
        <v>1380</v>
      </c>
      <c r="J513" s="92" t="str">
        <f t="shared" si="15"/>
        <v>Y</v>
      </c>
      <c r="K513" s="43"/>
      <c r="L513" s="92" t="s">
        <v>1964</v>
      </c>
      <c r="M513" s="43"/>
      <c r="N513" s="43"/>
      <c r="O513" s="43"/>
      <c r="P513" s="43">
        <v>107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('SY_C_B',NULL,'SY_C_B_03','2022','01','03','직접 인쇄(부분인쇄)','직접 인쇄(부분인쇄)','Y','N','Y','N','N','N','107','Y','SYSTEM',NOW(),'SYSTEM',NOW()),</v>
      </c>
    </row>
    <row r="514" spans="1:22" s="35" customFormat="1" x14ac:dyDescent="0.35">
      <c r="A514" s="43">
        <v>107</v>
      </c>
      <c r="B514" s="12" t="s">
        <v>1526</v>
      </c>
      <c r="C514" s="2"/>
      <c r="D514" s="12" t="s">
        <v>1529</v>
      </c>
      <c r="E514" s="43">
        <v>2022</v>
      </c>
      <c r="F514" s="12" t="s">
        <v>1962</v>
      </c>
      <c r="G514" s="92" t="str">
        <f t="shared" si="14"/>
        <v>01</v>
      </c>
      <c r="H514" s="40" t="s">
        <v>1381</v>
      </c>
      <c r="I514" s="40" t="s">
        <v>1381</v>
      </c>
      <c r="J514" s="92" t="str">
        <f t="shared" si="15"/>
        <v>Y</v>
      </c>
      <c r="K514" s="43"/>
      <c r="L514" s="92" t="s">
        <v>1964</v>
      </c>
      <c r="M514" s="43"/>
      <c r="N514" s="43"/>
      <c r="O514" s="43"/>
      <c r="P514" s="43">
        <v>108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5" spans="1:22" s="35" customFormat="1" x14ac:dyDescent="0.35">
      <c r="A515" s="43">
        <v>108</v>
      </c>
      <c r="B515" s="12" t="s">
        <v>1527</v>
      </c>
      <c r="C515" s="2"/>
      <c r="D515" s="12" t="s">
        <v>1530</v>
      </c>
      <c r="E515" s="43">
        <v>2022</v>
      </c>
      <c r="F515" s="12" t="s">
        <v>1962</v>
      </c>
      <c r="G515" s="92" t="str">
        <f t="shared" si="14"/>
        <v>01</v>
      </c>
      <c r="H515" s="40" t="s">
        <v>1355</v>
      </c>
      <c r="I515" s="40" t="s">
        <v>1355</v>
      </c>
      <c r="J515" s="92" t="str">
        <f t="shared" si="15"/>
        <v/>
      </c>
      <c r="K515" s="43"/>
      <c r="L515" s="43"/>
      <c r="M515" s="43"/>
      <c r="N515" s="43"/>
      <c r="O515" s="43"/>
      <c r="P515" s="43">
        <v>109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('SY_C_D',NULL,'SY_C_D_01','2022','01','01','몸체에 직접 인쇄','몸체에 직접 인쇄','N','N','N','N','N','N','109','Y','SYSTEM',NOW(),'SYSTEM',NOW()),</v>
      </c>
    </row>
    <row r="516" spans="1:22" s="35" customFormat="1" x14ac:dyDescent="0.35">
      <c r="A516" s="43">
        <v>109</v>
      </c>
      <c r="B516" s="12" t="s">
        <v>1527</v>
      </c>
      <c r="C516" s="2"/>
      <c r="D516" s="12" t="s">
        <v>1533</v>
      </c>
      <c r="E516" s="43">
        <v>2022</v>
      </c>
      <c r="F516" s="12" t="s">
        <v>1962</v>
      </c>
      <c r="G516" s="92" t="str">
        <f t="shared" si="14"/>
        <v>02</v>
      </c>
      <c r="H516" s="40" t="s">
        <v>1382</v>
      </c>
      <c r="I516" s="40" t="s">
        <v>1382</v>
      </c>
      <c r="J516" s="92" t="str">
        <f t="shared" si="15"/>
        <v/>
      </c>
      <c r="K516" s="43"/>
      <c r="L516" s="43"/>
      <c r="M516" s="43"/>
      <c r="N516" s="43"/>
      <c r="O516" s="43"/>
      <c r="P516" s="43">
        <v>110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7" spans="1:22" s="35" customFormat="1" x14ac:dyDescent="0.35">
      <c r="A517" s="43">
        <v>110</v>
      </c>
      <c r="B517" s="12" t="s">
        <v>1527</v>
      </c>
      <c r="C517" s="2"/>
      <c r="D517" s="12" t="s">
        <v>1534</v>
      </c>
      <c r="E517" s="43">
        <v>2022</v>
      </c>
      <c r="F517" s="12" t="s">
        <v>1962</v>
      </c>
      <c r="G517" s="92" t="str">
        <f t="shared" si="14"/>
        <v>03</v>
      </c>
      <c r="H517" s="40" t="s">
        <v>1383</v>
      </c>
      <c r="I517" s="40" t="s">
        <v>1383</v>
      </c>
      <c r="J517" s="92" t="str">
        <f t="shared" si="15"/>
        <v/>
      </c>
      <c r="K517" s="43"/>
      <c r="L517" s="43"/>
      <c r="M517" s="43"/>
      <c r="N517" s="43"/>
      <c r="O517" s="43"/>
      <c r="P517" s="43">
        <v>111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('SY_C_D',NULL,'SY_C_D_03','2022','01','03','PVC계열의 재질','PVC계열의 재질','N','N','N','N','N','N','111','Y','SYSTEM',NOW(),'SYSTEM',NOW()),</v>
      </c>
    </row>
    <row r="518" spans="1:22" s="35" customFormat="1" x14ac:dyDescent="0.35">
      <c r="A518" s="43">
        <v>111</v>
      </c>
      <c r="B518" s="43" t="s">
        <v>1296</v>
      </c>
      <c r="C518" s="2"/>
      <c r="D518" s="12" t="s">
        <v>1385</v>
      </c>
      <c r="E518" s="43">
        <v>2022</v>
      </c>
      <c r="F518" s="12" t="s">
        <v>1962</v>
      </c>
      <c r="G518" s="92" t="str">
        <f t="shared" si="14"/>
        <v>06</v>
      </c>
      <c r="H518" s="40" t="s">
        <v>1384</v>
      </c>
      <c r="I518" s="40" t="s">
        <v>1384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112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('GROUP_ID',NULL,'PO','2022','01','06','폴리스티렌페이퍼(PSP)','폴리스티렌페이퍼(PSP)','N','N','N','N','N','N','112','Y','SYSTEM',NOW(),'SYSTEM',NOW()),</v>
      </c>
    </row>
    <row r="519" spans="1:22" s="35" customFormat="1" x14ac:dyDescent="0.35">
      <c r="A519" s="43">
        <v>112</v>
      </c>
      <c r="B519" s="12" t="s">
        <v>1385</v>
      </c>
      <c r="C519" s="2"/>
      <c r="D519" s="12" t="s">
        <v>1479</v>
      </c>
      <c r="E519" s="43">
        <v>2022</v>
      </c>
      <c r="F519" s="12" t="s">
        <v>1962</v>
      </c>
      <c r="G519" s="92" t="str">
        <f t="shared" si="14"/>
        <v>01</v>
      </c>
      <c r="H519" s="40" t="s">
        <v>1343</v>
      </c>
      <c r="I519" s="40" t="s">
        <v>1343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113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('PO',NULL,'PO_B','2022','01','01','몸체','몸체','N','N','N','N','N','N','113','Y','SYSTEM',NOW(),'SYSTEM',NOW()),</v>
      </c>
    </row>
    <row r="520" spans="1:22" s="35" customFormat="1" x14ac:dyDescent="0.35">
      <c r="A520" s="43">
        <v>113</v>
      </c>
      <c r="B520" s="12" t="s">
        <v>1479</v>
      </c>
      <c r="C520" s="2"/>
      <c r="D520" s="12" t="s">
        <v>1541</v>
      </c>
      <c r="E520" s="43">
        <v>2022</v>
      </c>
      <c r="F520" s="12" t="s">
        <v>1962</v>
      </c>
      <c r="G520" s="92" t="str">
        <f t="shared" si="14"/>
        <v>B</v>
      </c>
      <c r="H520" s="40" t="s">
        <v>1345</v>
      </c>
      <c r="I520" s="40" t="s">
        <v>1345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114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('PO_B',NULL,'PO_B_B','2022','01','B','우수','우수','N','N','N','N','N','N','114','Y','SYSTEM',NOW(),'SYSTEM',NOW()),</v>
      </c>
    </row>
    <row r="521" spans="1:22" s="35" customFormat="1" x14ac:dyDescent="0.35">
      <c r="A521" s="43">
        <v>114</v>
      </c>
      <c r="B521" s="12" t="s">
        <v>1479</v>
      </c>
      <c r="C521" s="2"/>
      <c r="D521" s="12" t="s">
        <v>1542</v>
      </c>
      <c r="E521" s="43">
        <v>2022</v>
      </c>
      <c r="F521" s="12" t="s">
        <v>1962</v>
      </c>
      <c r="G521" s="92" t="str">
        <f t="shared" si="14"/>
        <v>C</v>
      </c>
      <c r="H521" s="40" t="s">
        <v>1349</v>
      </c>
      <c r="I521" s="40" t="s">
        <v>1349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115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('PO_B',NULL,'PO_B_C','2022','01','C','보통','보통','N','N','N','N','N','N','115','Y','SYSTEM',NOW(),'SYSTEM',NOW()),</v>
      </c>
    </row>
    <row r="522" spans="1:22" s="35" customFormat="1" x14ac:dyDescent="0.35">
      <c r="A522" s="43">
        <v>115</v>
      </c>
      <c r="B522" s="12" t="s">
        <v>1479</v>
      </c>
      <c r="C522" s="2"/>
      <c r="D522" s="12" t="s">
        <v>1543</v>
      </c>
      <c r="E522" s="43">
        <v>2022</v>
      </c>
      <c r="F522" s="12" t="s">
        <v>1962</v>
      </c>
      <c r="G522" s="92" t="str">
        <f t="shared" si="14"/>
        <v>D</v>
      </c>
      <c r="H522" s="40" t="s">
        <v>1347</v>
      </c>
      <c r="I522" s="40" t="s">
        <v>1347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116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('PO_B',NULL,'PO_B_D','2022','01','D','어려움','어려움','N','N','N','N','N','N','116','Y','SYSTEM',NOW(),'SYSTEM',NOW()),</v>
      </c>
    </row>
    <row r="523" spans="1:22" s="35" customFormat="1" x14ac:dyDescent="0.35">
      <c r="A523" s="43">
        <v>116</v>
      </c>
      <c r="B523" s="12" t="s">
        <v>1541</v>
      </c>
      <c r="C523" s="2"/>
      <c r="D523" s="12" t="s">
        <v>1544</v>
      </c>
      <c r="E523" s="43">
        <v>2022</v>
      </c>
      <c r="F523" s="12" t="s">
        <v>1962</v>
      </c>
      <c r="G523" s="92" t="str">
        <f t="shared" si="14"/>
        <v>01</v>
      </c>
      <c r="H523" s="40" t="s">
        <v>1386</v>
      </c>
      <c r="I523" s="40" t="s">
        <v>1386</v>
      </c>
      <c r="J523" s="92" t="str">
        <f t="shared" si="15"/>
        <v>Y</v>
      </c>
      <c r="K523" s="43"/>
      <c r="L523" s="43"/>
      <c r="M523" s="43"/>
      <c r="N523" s="43"/>
      <c r="O523" s="43"/>
      <c r="P523" s="43">
        <v>117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('PO_B_B',NULL,'PO_B_B_01','2022','01','01','백색 단일재질','백색 단일재질','Y','N','N','N','N','N','117','Y','SYSTEM',NOW(),'SYSTEM',NOW()),</v>
      </c>
    </row>
    <row r="524" spans="1:22" s="35" customFormat="1" x14ac:dyDescent="0.35">
      <c r="A524" s="43">
        <v>117</v>
      </c>
      <c r="B524" s="12" t="s">
        <v>1542</v>
      </c>
      <c r="C524" s="2"/>
      <c r="D524" s="12" t="s">
        <v>1545</v>
      </c>
      <c r="E524" s="43">
        <v>2022</v>
      </c>
      <c r="F524" s="12" t="s">
        <v>1962</v>
      </c>
      <c r="G524" s="92" t="str">
        <f t="shared" si="14"/>
        <v>01</v>
      </c>
      <c r="H524" s="40" t="s">
        <v>1387</v>
      </c>
      <c r="I524" s="40" t="s">
        <v>1387</v>
      </c>
      <c r="J524" s="92" t="str">
        <f t="shared" si="15"/>
        <v>Y</v>
      </c>
      <c r="K524" s="43"/>
      <c r="L524" s="92" t="s">
        <v>1964</v>
      </c>
      <c r="M524" s="43"/>
      <c r="N524" s="43"/>
      <c r="O524" s="43"/>
      <c r="P524" s="43">
        <v>118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5" spans="1:22" s="35" customFormat="1" x14ac:dyDescent="0.35">
      <c r="A525" s="43">
        <v>118</v>
      </c>
      <c r="B525" s="12" t="s">
        <v>1543</v>
      </c>
      <c r="C525" s="2"/>
      <c r="D525" s="12" t="s">
        <v>1546</v>
      </c>
      <c r="E525" s="43">
        <v>2022</v>
      </c>
      <c r="F525" s="12" t="s">
        <v>1962</v>
      </c>
      <c r="G525" s="92" t="str">
        <f t="shared" si="14"/>
        <v>01</v>
      </c>
      <c r="H525" s="40" t="s">
        <v>1377</v>
      </c>
      <c r="I525" s="40" t="s">
        <v>1377</v>
      </c>
      <c r="J525" s="92" t="str">
        <f t="shared" si="15"/>
        <v/>
      </c>
      <c r="K525" s="43"/>
      <c r="L525" s="43"/>
      <c r="M525" s="43"/>
      <c r="N525" s="43"/>
      <c r="O525" s="43"/>
      <c r="P525" s="43">
        <v>119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6" spans="1:22" s="35" customFormat="1" x14ac:dyDescent="0.35">
      <c r="A526" s="43">
        <v>119</v>
      </c>
      <c r="B526" s="12" t="s">
        <v>1543</v>
      </c>
      <c r="C526" s="2"/>
      <c r="D526" s="12" t="s">
        <v>1547</v>
      </c>
      <c r="E526" s="43">
        <v>2022</v>
      </c>
      <c r="F526" s="12" t="s">
        <v>1962</v>
      </c>
      <c r="G526" s="92" t="str">
        <f t="shared" si="14"/>
        <v>02</v>
      </c>
      <c r="H526" s="40" t="s">
        <v>1388</v>
      </c>
      <c r="I526" s="40" t="s">
        <v>1388</v>
      </c>
      <c r="J526" s="92" t="str">
        <f t="shared" si="15"/>
        <v/>
      </c>
      <c r="K526" s="43"/>
      <c r="L526" s="43"/>
      <c r="M526" s="43"/>
      <c r="N526" s="43"/>
      <c r="O526" s="43"/>
      <c r="P526" s="43">
        <v>120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7" spans="1:22" s="35" customFormat="1" x14ac:dyDescent="0.35">
      <c r="A527" s="43">
        <v>120</v>
      </c>
      <c r="B527" s="12" t="s">
        <v>1385</v>
      </c>
      <c r="C527" s="2"/>
      <c r="D527" s="12" t="s">
        <v>1478</v>
      </c>
      <c r="E527" s="43">
        <v>2022</v>
      </c>
      <c r="F527" s="12" t="s">
        <v>1962</v>
      </c>
      <c r="G527" s="92" t="str">
        <f t="shared" si="14"/>
        <v>04</v>
      </c>
      <c r="H527" s="40" t="s">
        <v>1379</v>
      </c>
      <c r="I527" s="40" t="s">
        <v>1379</v>
      </c>
      <c r="J527" s="92" t="str">
        <f t="shared" si="15"/>
        <v/>
      </c>
      <c r="K527" s="43"/>
      <c r="L527" s="43"/>
      <c r="M527" s="43"/>
      <c r="N527" s="43"/>
      <c r="O527" s="43"/>
      <c r="P527" s="43">
        <v>121</v>
      </c>
      <c r="Q527" s="43" t="s">
        <v>1278</v>
      </c>
      <c r="R527" s="43" t="s">
        <v>1279</v>
      </c>
      <c r="S527" s="43" t="s">
        <v>1280</v>
      </c>
      <c r="T527" s="43" t="s">
        <v>1279</v>
      </c>
      <c r="U527" s="43" t="s">
        <v>1280</v>
      </c>
      <c r="V527" s="2" t="str">
        <f t="shared" si="16"/>
        <v>('PO',NULL,'PO_C','2022','01','04','라벨, 마개및잡자재','라벨, 마개및잡자재','N','N','N','N','N','N','121','Y','SYSTEM',NOW(),'SYSTEM',NOW()),</v>
      </c>
    </row>
    <row r="528" spans="1:22" x14ac:dyDescent="0.35">
      <c r="A528" s="43">
        <v>121</v>
      </c>
      <c r="B528" s="12" t="s">
        <v>1478</v>
      </c>
      <c r="C528" s="2"/>
      <c r="D528" s="12" t="s">
        <v>1548</v>
      </c>
      <c r="E528" s="43">
        <v>2022</v>
      </c>
      <c r="F528" s="12" t="s">
        <v>1962</v>
      </c>
      <c r="G528" s="92" t="str">
        <f t="shared" si="14"/>
        <v>A</v>
      </c>
      <c r="H528" s="40" t="s">
        <v>1389</v>
      </c>
      <c r="I528" s="40" t="s">
        <v>1389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122</v>
      </c>
      <c r="Q528" s="43" t="s">
        <v>1278</v>
      </c>
      <c r="R528" s="43" t="s">
        <v>1279</v>
      </c>
      <c r="S528" s="43" t="s">
        <v>1280</v>
      </c>
      <c r="T528" s="43" t="s">
        <v>1279</v>
      </c>
      <c r="U528" s="43" t="s">
        <v>1280</v>
      </c>
      <c r="V528" s="2" t="str">
        <f t="shared" si="16"/>
        <v>('PO_C',NULL,'PO_C_A','2022','01','A','최우수','최우수','N','N','N','N','N','N','122','Y','SYSTEM',NOW(),'SYSTEM',NOW()),</v>
      </c>
    </row>
    <row r="529" spans="1:22" x14ac:dyDescent="0.35">
      <c r="A529" s="43">
        <v>122</v>
      </c>
      <c r="B529" s="12" t="s">
        <v>1478</v>
      </c>
      <c r="C529" s="2"/>
      <c r="D529" s="12" t="s">
        <v>1549</v>
      </c>
      <c r="E529" s="43">
        <v>2022</v>
      </c>
      <c r="F529" s="12" t="s">
        <v>1962</v>
      </c>
      <c r="G529" s="92" t="str">
        <f t="shared" si="14"/>
        <v>B</v>
      </c>
      <c r="H529" s="40" t="s">
        <v>1346</v>
      </c>
      <c r="I529" s="40" t="s">
        <v>1286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123</v>
      </c>
      <c r="Q529" s="43" t="s">
        <v>1278</v>
      </c>
      <c r="R529" s="43" t="s">
        <v>1279</v>
      </c>
      <c r="S529" s="43" t="s">
        <v>1280</v>
      </c>
      <c r="T529" s="43" t="s">
        <v>1279</v>
      </c>
      <c r="U529" s="43" t="s">
        <v>1280</v>
      </c>
      <c r="V529" s="2" t="str">
        <f t="shared" si="16"/>
        <v>('PO_C',NULL,'PO_C_B','2022','01','B','우수','우수','N','N','N','N','N','N','123','Y','SYSTEM',NOW(),'SYSTEM',NOW()),</v>
      </c>
    </row>
    <row r="530" spans="1:22" x14ac:dyDescent="0.35">
      <c r="A530" s="43">
        <v>123</v>
      </c>
      <c r="B530" s="12" t="s">
        <v>1478</v>
      </c>
      <c r="C530" s="2"/>
      <c r="D530" s="12" t="s">
        <v>1550</v>
      </c>
      <c r="E530" s="43">
        <v>2022</v>
      </c>
      <c r="F530" s="12" t="s">
        <v>1962</v>
      </c>
      <c r="G530" s="92" t="str">
        <f t="shared" si="14"/>
        <v>C</v>
      </c>
      <c r="H530" s="40" t="s">
        <v>1350</v>
      </c>
      <c r="I530" s="40" t="s">
        <v>1290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124</v>
      </c>
      <c r="Q530" s="43" t="s">
        <v>1278</v>
      </c>
      <c r="R530" s="43" t="s">
        <v>1279</v>
      </c>
      <c r="S530" s="43" t="s">
        <v>1280</v>
      </c>
      <c r="T530" s="43" t="s">
        <v>1279</v>
      </c>
      <c r="U530" s="43" t="s">
        <v>1280</v>
      </c>
      <c r="V530" s="2" t="str">
        <f t="shared" si="16"/>
        <v>('PO_C',NULL,'PO_C_C','2022','01','C','보통','보통','N','N','N','N','N','N','124','Y','SYSTEM',NOW(),'SYSTEM',NOW()),</v>
      </c>
    </row>
    <row r="531" spans="1:22" x14ac:dyDescent="0.35">
      <c r="A531" s="43">
        <v>124</v>
      </c>
      <c r="B531" s="12" t="s">
        <v>1478</v>
      </c>
      <c r="C531" s="2"/>
      <c r="D531" s="12" t="s">
        <v>1551</v>
      </c>
      <c r="E531" s="43">
        <v>2022</v>
      </c>
      <c r="F531" s="12" t="s">
        <v>1962</v>
      </c>
      <c r="G531" s="92" t="str">
        <f t="shared" si="14"/>
        <v>D</v>
      </c>
      <c r="H531" s="40" t="s">
        <v>1348</v>
      </c>
      <c r="I531" s="40" t="s">
        <v>1287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125</v>
      </c>
      <c r="Q531" s="43" t="s">
        <v>1278</v>
      </c>
      <c r="R531" s="43" t="s">
        <v>1279</v>
      </c>
      <c r="S531" s="43" t="s">
        <v>1280</v>
      </c>
      <c r="T531" s="43" t="s">
        <v>1279</v>
      </c>
      <c r="U531" s="43" t="s">
        <v>1280</v>
      </c>
      <c r="V531" s="2" t="str">
        <f t="shared" si="16"/>
        <v>('PO_C',NULL,'PO_C_D','2022','01','D','어려움','어려움','N','N','N','N','N','N','125','Y','SYSTEM',NOW(),'SYSTEM',NOW()),</v>
      </c>
    </row>
    <row r="532" spans="1:22" x14ac:dyDescent="0.35">
      <c r="A532" s="43">
        <v>125</v>
      </c>
      <c r="B532" s="12" t="s">
        <v>1548</v>
      </c>
      <c r="C532" s="2"/>
      <c r="D532" s="12" t="s">
        <v>1552</v>
      </c>
      <c r="E532" s="43">
        <v>2022</v>
      </c>
      <c r="F532" s="12" t="s">
        <v>1962</v>
      </c>
      <c r="G532" s="92" t="str">
        <f t="shared" si="14"/>
        <v>01</v>
      </c>
      <c r="H532" s="40" t="s">
        <v>873</v>
      </c>
      <c r="I532" s="40" t="s">
        <v>873</v>
      </c>
      <c r="J532" s="92" t="str">
        <f t="shared" si="15"/>
        <v>Y</v>
      </c>
      <c r="K532" s="43"/>
      <c r="L532" s="92" t="s">
        <v>1964</v>
      </c>
      <c r="M532" s="43"/>
      <c r="N532" s="43"/>
      <c r="O532" s="43"/>
      <c r="P532" s="43">
        <v>126</v>
      </c>
      <c r="Q532" s="43" t="s">
        <v>1278</v>
      </c>
      <c r="R532" s="43" t="s">
        <v>1279</v>
      </c>
      <c r="S532" s="43" t="s">
        <v>1280</v>
      </c>
      <c r="T532" s="43" t="s">
        <v>1279</v>
      </c>
      <c r="U532" s="43" t="s">
        <v>1280</v>
      </c>
      <c r="V532" s="2" t="str">
        <f t="shared" si="16"/>
        <v>('PO_C_A',NULL,'PO_C_A_01','2022','01','01','미사용','미사용','Y','N','Y','N','N','N','126','Y','SYSTEM',NOW(),'SYSTEM',NOW()),</v>
      </c>
    </row>
    <row r="533" spans="1:22" x14ac:dyDescent="0.35">
      <c r="A533" s="43">
        <v>126</v>
      </c>
      <c r="B533" s="12" t="s">
        <v>1548</v>
      </c>
      <c r="C533" s="2"/>
      <c r="D533" s="12" t="s">
        <v>1553</v>
      </c>
      <c r="E533" s="43">
        <v>2022</v>
      </c>
      <c r="F533" s="12" t="s">
        <v>1962</v>
      </c>
      <c r="G533" s="92" t="str">
        <f t="shared" si="14"/>
        <v>02</v>
      </c>
      <c r="H533" s="40" t="s">
        <v>1390</v>
      </c>
      <c r="I533" s="40" t="s">
        <v>1390</v>
      </c>
      <c r="J533" s="92" t="str">
        <f t="shared" si="15"/>
        <v>Y</v>
      </c>
      <c r="K533" s="43"/>
      <c r="L533" s="92" t="s">
        <v>1964</v>
      </c>
      <c r="M533" s="43"/>
      <c r="N533" s="43"/>
      <c r="O533" s="43"/>
      <c r="P533" s="43">
        <v>127</v>
      </c>
      <c r="Q533" s="43" t="s">
        <v>1278</v>
      </c>
      <c r="R533" s="43" t="s">
        <v>1279</v>
      </c>
      <c r="S533" s="43" t="s">
        <v>1280</v>
      </c>
      <c r="T533" s="43" t="s">
        <v>1279</v>
      </c>
      <c r="U533" s="43" t="s">
        <v>1280</v>
      </c>
      <c r="V533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4" spans="1:22" s="35" customFormat="1" x14ac:dyDescent="0.35">
      <c r="A534" s="43">
        <v>127</v>
      </c>
      <c r="B534" s="12" t="s">
        <v>1549</v>
      </c>
      <c r="C534" s="2"/>
      <c r="D534" s="12" t="s">
        <v>1554</v>
      </c>
      <c r="E534" s="43">
        <v>2022</v>
      </c>
      <c r="F534" s="12" t="s">
        <v>1962</v>
      </c>
      <c r="G534" s="92" t="str">
        <f t="shared" si="14"/>
        <v>01</v>
      </c>
      <c r="H534" s="40" t="s">
        <v>1391</v>
      </c>
      <c r="I534" s="40" t="s">
        <v>1391</v>
      </c>
      <c r="J534" s="92" t="str">
        <f t="shared" si="15"/>
        <v>Y</v>
      </c>
      <c r="K534" s="43"/>
      <c r="L534" s="43"/>
      <c r="M534" s="43"/>
      <c r="N534" s="43"/>
      <c r="O534" s="43"/>
      <c r="P534" s="43">
        <v>128</v>
      </c>
      <c r="Q534" s="43" t="s">
        <v>172</v>
      </c>
      <c r="R534" s="43" t="s">
        <v>271</v>
      </c>
      <c r="S534" s="43" t="s">
        <v>159</v>
      </c>
      <c r="T534" s="43" t="s">
        <v>271</v>
      </c>
      <c r="U534" s="43" t="s">
        <v>159</v>
      </c>
      <c r="V534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5" spans="1:22" s="35" customFormat="1" x14ac:dyDescent="0.35">
      <c r="A535" s="43">
        <v>128</v>
      </c>
      <c r="B535" s="12" t="s">
        <v>1549</v>
      </c>
      <c r="C535" s="2"/>
      <c r="D535" s="12" t="s">
        <v>1555</v>
      </c>
      <c r="E535" s="43">
        <v>2022</v>
      </c>
      <c r="F535" s="12" t="s">
        <v>1962</v>
      </c>
      <c r="G535" s="92" t="str">
        <f t="shared" si="14"/>
        <v>02</v>
      </c>
      <c r="H535" s="40" t="s">
        <v>1392</v>
      </c>
      <c r="I535" s="40" t="s">
        <v>1392</v>
      </c>
      <c r="J535" s="92" t="str">
        <f t="shared" si="15"/>
        <v>Y</v>
      </c>
      <c r="K535" s="43"/>
      <c r="L535" s="92" t="s">
        <v>1964</v>
      </c>
      <c r="M535" s="43"/>
      <c r="N535" s="43"/>
      <c r="O535" s="43"/>
      <c r="P535" s="43">
        <v>129</v>
      </c>
      <c r="Q535" s="43" t="s">
        <v>172</v>
      </c>
      <c r="R535" s="43" t="s">
        <v>271</v>
      </c>
      <c r="S535" s="43" t="s">
        <v>159</v>
      </c>
      <c r="T535" s="43" t="s">
        <v>271</v>
      </c>
      <c r="U535" s="43" t="s">
        <v>159</v>
      </c>
      <c r="V535" s="2" t="str">
        <f t="shared" si="16"/>
        <v>('PO_C_B',NULL,'PO_C_B_02','2022','01','02','직접인쇄(부분인쇄)','직접인쇄(부분인쇄)','Y','N','Y','N','N','N','129','Y','SYSTEM',NOW(),'SYSTEM',NOW()),</v>
      </c>
    </row>
    <row r="536" spans="1:22" s="35" customFormat="1" x14ac:dyDescent="0.35">
      <c r="A536" s="43">
        <v>129</v>
      </c>
      <c r="B536" s="12" t="s">
        <v>1550</v>
      </c>
      <c r="C536" s="2"/>
      <c r="D536" s="12" t="s">
        <v>1556</v>
      </c>
      <c r="E536" s="43">
        <v>2022</v>
      </c>
      <c r="F536" s="12" t="s">
        <v>1962</v>
      </c>
      <c r="G536" s="92" t="str">
        <f t="shared" ref="G536:G598" si="17">IF(H536="종이팩","01",IF(H536="유리병","02",IF(H536="금속캔","03",IF(H536="금속캔(알루미늄)","04",IF(H536="일반 발포합성수지 단일·복합재질","05",IF(H536="폴리스티렌페이퍼(PSP)","06",IF(H536="페트병","07",IF(H536="단일재질 용기, 트레이류(페트병, 발포합성수지 제외)","08",IF(H536="합성수지 필름·시트류 (페트병, 발포합성수지 제외)","09",IF(H536="몸체","01",IF(H536="라벨","02",IF(H536="마개및잡자재","03",IF(H536="라벨, 마개및잡자재","04",IF(H536="최우수","A",IF(H536="우수","B",IF(H536="보통","C",IF(H536="어려움","D",RIGHT(D536,2))))))))))))))))))</f>
        <v>01</v>
      </c>
      <c r="H536" s="40" t="s">
        <v>1393</v>
      </c>
      <c r="I536" s="40" t="s">
        <v>1393</v>
      </c>
      <c r="J536" s="92" t="str">
        <f t="shared" ref="J536:J599" si="18">IF(ISNUMBER(SEARCH("_D_",D536))=FALSE,IF(LEN(D536)-LEN(SUBSTITUTE(D536,"_",""))=3,"Y",""),"")</f>
        <v>Y</v>
      </c>
      <c r="K536" s="43"/>
      <c r="L536" s="43"/>
      <c r="M536" s="43"/>
      <c r="N536" s="43"/>
      <c r="O536" s="43"/>
      <c r="P536" s="43">
        <v>130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ref="V536:V599" si="19">"('"&amp;B536&amp;"',"&amp;IF(C536="","NULL","'"&amp;C536&amp;"'")&amp;",'"&amp;D536&amp;"','"&amp;E536&amp;"','"&amp;F536&amp;"',"&amp;IF(G536="","NULL","'"&amp;G536&amp;"'")&amp;","&amp;IF(H536="","NULL","'"&amp;H536&amp;"'")&amp;","&amp;IF(I536="","NULL","'"&amp;I536&amp;"'")&amp;","&amp;IF(J536="","'N'","'"&amp;J536&amp;"'")&amp;","&amp;IF(K536="","'N'","'"&amp;K536&amp;"'")&amp;","&amp;IF(L536="","'N'","'"&amp;L536&amp;"'")&amp;","&amp;IF(M536="","'N'","'"&amp;M536&amp;"'")&amp;","&amp;IF(N536="","'N'",""&amp;N536&amp;"'")&amp;","&amp;IF(O536="","'N'",""&amp;O536&amp;"'")&amp;","&amp;IF(P536="","0","'"&amp;P536&amp;"'")&amp;",'"&amp;Q536&amp;"','"&amp;R536&amp;"',"&amp;S536&amp;",'"&amp;T536&amp;"',"&amp;U536&amp;IF(A537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7" spans="1:22" s="35" customFormat="1" x14ac:dyDescent="0.35">
      <c r="A537" s="43">
        <v>130</v>
      </c>
      <c r="B537" s="12" t="s">
        <v>1551</v>
      </c>
      <c r="C537" s="2"/>
      <c r="D537" s="12" t="s">
        <v>1557</v>
      </c>
      <c r="E537" s="43">
        <v>2022</v>
      </c>
      <c r="F537" s="12" t="s">
        <v>1962</v>
      </c>
      <c r="G537" s="92" t="str">
        <f t="shared" si="17"/>
        <v>01</v>
      </c>
      <c r="H537" s="40" t="s">
        <v>1355</v>
      </c>
      <c r="I537" s="40" t="s">
        <v>1355</v>
      </c>
      <c r="J537" s="92" t="str">
        <f t="shared" si="18"/>
        <v/>
      </c>
      <c r="K537" s="43"/>
      <c r="L537" s="43"/>
      <c r="M537" s="43"/>
      <c r="N537" s="43"/>
      <c r="O537" s="43"/>
      <c r="P537" s="43">
        <v>131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9"/>
        <v>('PO_C_D',NULL,'PO_C_D_01','2022','01','01','몸체에 직접 인쇄','몸체에 직접 인쇄','N','N','N','N','N','N','131','Y','SYSTEM',NOW(),'SYSTEM',NOW()),</v>
      </c>
    </row>
    <row r="538" spans="1:22" s="35" customFormat="1" x14ac:dyDescent="0.35">
      <c r="A538" s="43">
        <v>131</v>
      </c>
      <c r="B538" s="12" t="s">
        <v>1551</v>
      </c>
      <c r="C538" s="2"/>
      <c r="D538" s="12" t="s">
        <v>1558</v>
      </c>
      <c r="E538" s="43">
        <v>2022</v>
      </c>
      <c r="F538" s="12" t="s">
        <v>1962</v>
      </c>
      <c r="G538" s="92" t="str">
        <f t="shared" si="17"/>
        <v>02</v>
      </c>
      <c r="H538" s="40" t="s">
        <v>1394</v>
      </c>
      <c r="I538" s="40" t="s">
        <v>1394</v>
      </c>
      <c r="J538" s="92" t="str">
        <f t="shared" si="18"/>
        <v/>
      </c>
      <c r="K538" s="43"/>
      <c r="L538" s="43"/>
      <c r="M538" s="43"/>
      <c r="N538" s="43"/>
      <c r="O538" s="43"/>
      <c r="P538" s="43">
        <v>132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39" spans="1:22" s="35" customFormat="1" x14ac:dyDescent="0.35">
      <c r="A539" s="43">
        <v>132</v>
      </c>
      <c r="B539" s="12" t="s">
        <v>1551</v>
      </c>
      <c r="C539" s="2"/>
      <c r="D539" s="12" t="s">
        <v>1559</v>
      </c>
      <c r="E539" s="43">
        <v>2022</v>
      </c>
      <c r="F539" s="12" t="s">
        <v>1962</v>
      </c>
      <c r="G539" s="92" t="str">
        <f t="shared" si="17"/>
        <v>03</v>
      </c>
      <c r="H539" s="40" t="s">
        <v>1395</v>
      </c>
      <c r="I539" s="40" t="s">
        <v>1395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133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('PO_C_D',NULL,'PO_C_D_03','2022','01','03','PVC 계열 재질','PVC 계열 재질','N','N','N','N','N','N','133','Y','SYSTEM',NOW(),'SYSTEM',NOW()),</v>
      </c>
    </row>
    <row r="540" spans="1:22" s="35" customFormat="1" x14ac:dyDescent="0.35">
      <c r="A540" s="43">
        <v>133</v>
      </c>
      <c r="B540" s="43" t="s">
        <v>1296</v>
      </c>
      <c r="C540" s="2"/>
      <c r="D540" s="12" t="s">
        <v>1397</v>
      </c>
      <c r="E540" s="43">
        <v>2022</v>
      </c>
      <c r="F540" s="12" t="s">
        <v>1962</v>
      </c>
      <c r="G540" s="92" t="str">
        <f t="shared" si="17"/>
        <v>07</v>
      </c>
      <c r="H540" s="40" t="s">
        <v>1396</v>
      </c>
      <c r="I540" s="40" t="s">
        <v>1396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134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('GROUP_ID',NULL,'PE','2022','01','07','페트병','페트병','N','N','N','N','N','N','134','Y','SYSTEM',NOW(),'SYSTEM',NOW()),</v>
      </c>
    </row>
    <row r="541" spans="1:22" s="35" customFormat="1" x14ac:dyDescent="0.35">
      <c r="A541" s="43">
        <v>134</v>
      </c>
      <c r="B541" s="12" t="s">
        <v>1397</v>
      </c>
      <c r="C541" s="2"/>
      <c r="D541" s="12" t="s">
        <v>1535</v>
      </c>
      <c r="E541" s="43">
        <v>2022</v>
      </c>
      <c r="F541" s="12" t="s">
        <v>1962</v>
      </c>
      <c r="G541" s="92" t="str">
        <f t="shared" si="17"/>
        <v>01</v>
      </c>
      <c r="H541" s="40" t="s">
        <v>1344</v>
      </c>
      <c r="I541" s="40" t="s">
        <v>1285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135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('PE',NULL,'PE_B','2022','01','01','몸체','몸체','N','N','N','N','N','N','135','Y','SYSTEM',NOW(),'SYSTEM',NOW()),</v>
      </c>
    </row>
    <row r="542" spans="1:22" s="35" customFormat="1" x14ac:dyDescent="0.35">
      <c r="A542" s="43">
        <v>135</v>
      </c>
      <c r="B542" s="12" t="s">
        <v>1535</v>
      </c>
      <c r="C542" s="2"/>
      <c r="D542" s="12" t="s">
        <v>1560</v>
      </c>
      <c r="E542" s="43">
        <v>2022</v>
      </c>
      <c r="F542" s="12" t="s">
        <v>1962</v>
      </c>
      <c r="G542" s="92" t="str">
        <f t="shared" si="17"/>
        <v>B</v>
      </c>
      <c r="H542" s="40" t="s">
        <v>1346</v>
      </c>
      <c r="I542" s="40" t="s">
        <v>1286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136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('PE_B',NULL,'PE_B_B','2022','01','B','우수','우수','N','N','N','N','N','N','136','Y','SYSTEM',NOW(),'SYSTEM',NOW()),</v>
      </c>
    </row>
    <row r="543" spans="1:22" s="35" customFormat="1" x14ac:dyDescent="0.35">
      <c r="A543" s="43">
        <v>136</v>
      </c>
      <c r="B543" s="12" t="s">
        <v>1535</v>
      </c>
      <c r="C543" s="2"/>
      <c r="D543" s="12" t="s">
        <v>1561</v>
      </c>
      <c r="E543" s="43">
        <v>2022</v>
      </c>
      <c r="F543" s="12" t="s">
        <v>1962</v>
      </c>
      <c r="G543" s="92" t="str">
        <f t="shared" si="17"/>
        <v>C</v>
      </c>
      <c r="H543" s="40" t="s">
        <v>1350</v>
      </c>
      <c r="I543" s="40" t="s">
        <v>1290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137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('PE_B',NULL,'PE_B_C','2022','01','C','보통','보통','N','N','N','N','N','N','137','Y','SYSTEM',NOW(),'SYSTEM',NOW()),</v>
      </c>
    </row>
    <row r="544" spans="1:22" s="35" customFormat="1" x14ac:dyDescent="0.35">
      <c r="A544" s="43">
        <v>137</v>
      </c>
      <c r="B544" s="12" t="s">
        <v>1535</v>
      </c>
      <c r="C544" s="2"/>
      <c r="D544" s="12" t="s">
        <v>1562</v>
      </c>
      <c r="E544" s="43">
        <v>2022</v>
      </c>
      <c r="F544" s="12" t="s">
        <v>1962</v>
      </c>
      <c r="G544" s="92" t="str">
        <f t="shared" si="17"/>
        <v>D</v>
      </c>
      <c r="H544" s="40" t="s">
        <v>1348</v>
      </c>
      <c r="I544" s="40" t="s">
        <v>1287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138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('PE_B',NULL,'PE_B_D','2022','01','D','어려움','어려움','N','N','N','N','N','N','138','Y','SYSTEM',NOW(),'SYSTEM',NOW()),</v>
      </c>
    </row>
    <row r="545" spans="1:22" s="35" customFormat="1" x14ac:dyDescent="0.35">
      <c r="A545" s="43">
        <v>138</v>
      </c>
      <c r="B545" s="12" t="s">
        <v>1560</v>
      </c>
      <c r="C545" s="2"/>
      <c r="D545" s="12" t="s">
        <v>1563</v>
      </c>
      <c r="E545" s="43">
        <v>2022</v>
      </c>
      <c r="F545" s="12" t="s">
        <v>1962</v>
      </c>
      <c r="G545" s="92" t="str">
        <f t="shared" si="17"/>
        <v>01</v>
      </c>
      <c r="H545" s="40" t="s">
        <v>1398</v>
      </c>
      <c r="I545" s="40" t="s">
        <v>1398</v>
      </c>
      <c r="J545" s="92" t="str">
        <f t="shared" si="18"/>
        <v>Y</v>
      </c>
      <c r="K545" s="43"/>
      <c r="L545" s="43"/>
      <c r="M545" s="43"/>
      <c r="N545" s="43"/>
      <c r="O545" s="43"/>
      <c r="P545" s="43">
        <v>139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('PE_B_B',NULL,'PE_B_B_01','2022','01','01','단일재질 무색','단일재질 무색','Y','N','N','N','N','N','139','Y','SYSTEM',NOW(),'SYSTEM',NOW()),</v>
      </c>
    </row>
    <row r="546" spans="1:22" s="35" customFormat="1" x14ac:dyDescent="0.35">
      <c r="A546" s="43">
        <v>139</v>
      </c>
      <c r="B546" s="12" t="s">
        <v>1561</v>
      </c>
      <c r="C546" s="2"/>
      <c r="D546" s="12" t="s">
        <v>1564</v>
      </c>
      <c r="E546" s="43">
        <v>2022</v>
      </c>
      <c r="F546" s="12" t="s">
        <v>1962</v>
      </c>
      <c r="G546" s="92" t="str">
        <f t="shared" si="17"/>
        <v>01</v>
      </c>
      <c r="H546" s="40" t="s">
        <v>1399</v>
      </c>
      <c r="I546" s="40" t="s">
        <v>1399</v>
      </c>
      <c r="J546" s="92" t="str">
        <f t="shared" si="18"/>
        <v>Y</v>
      </c>
      <c r="K546" s="43"/>
      <c r="L546" s="43"/>
      <c r="M546" s="43"/>
      <c r="N546" s="43"/>
      <c r="O546" s="43"/>
      <c r="P546" s="43">
        <v>140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7" spans="1:22" s="35" customFormat="1" x14ac:dyDescent="0.35">
      <c r="A547" s="43">
        <v>140</v>
      </c>
      <c r="B547" s="12" t="s">
        <v>1562</v>
      </c>
      <c r="C547" s="2"/>
      <c r="D547" s="12" t="s">
        <v>1565</v>
      </c>
      <c r="E547" s="43">
        <v>2022</v>
      </c>
      <c r="F547" s="12" t="s">
        <v>1962</v>
      </c>
      <c r="G547" s="92" t="str">
        <f t="shared" si="17"/>
        <v>01</v>
      </c>
      <c r="H547" s="40" t="s">
        <v>1400</v>
      </c>
      <c r="I547" s="40" t="s">
        <v>1400</v>
      </c>
      <c r="J547" s="92" t="str">
        <f t="shared" si="18"/>
        <v/>
      </c>
      <c r="K547" s="43"/>
      <c r="L547" s="43"/>
      <c r="M547" s="43"/>
      <c r="N547" s="43"/>
      <c r="O547" s="43"/>
      <c r="P547" s="43">
        <v>141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('PE_B_D',NULL,'PE_B_D_01','2022','01','01','PET-G 재질 혼합','PET-G 재질 혼합','N','N','N','N','N','N','141','Y','SYSTEM',NOW(),'SYSTEM',NOW()),</v>
      </c>
    </row>
    <row r="548" spans="1:22" s="35" customFormat="1" x14ac:dyDescent="0.35">
      <c r="A548" s="43">
        <v>141</v>
      </c>
      <c r="B548" s="12" t="s">
        <v>1562</v>
      </c>
      <c r="C548" s="2"/>
      <c r="D548" s="12" t="s">
        <v>1566</v>
      </c>
      <c r="E548" s="43">
        <v>2022</v>
      </c>
      <c r="F548" s="12" t="s">
        <v>1962</v>
      </c>
      <c r="G548" s="92" t="str">
        <f t="shared" si="17"/>
        <v>02</v>
      </c>
      <c r="H548" s="40" t="s">
        <v>1401</v>
      </c>
      <c r="I548" s="40" t="s">
        <v>1401</v>
      </c>
      <c r="J548" s="92" t="str">
        <f t="shared" si="18"/>
        <v/>
      </c>
      <c r="K548" s="43"/>
      <c r="L548" s="43"/>
      <c r="M548" s="43"/>
      <c r="N548" s="43"/>
      <c r="O548" s="43"/>
      <c r="P548" s="43">
        <v>142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('PE_B_D',NULL,'PE_B_D_02','2022','01','02','유색(먹는샘물, 음료류)','유색(먹는샘물, 음료류)','N','N','N','N','N','N','142','Y','SYSTEM',NOW(),'SYSTEM',NOW()),</v>
      </c>
    </row>
    <row r="549" spans="1:22" s="35" customFormat="1" x14ac:dyDescent="0.35">
      <c r="A549" s="43">
        <v>142</v>
      </c>
      <c r="B549" s="12" t="s">
        <v>1562</v>
      </c>
      <c r="C549" s="2"/>
      <c r="D549" s="12" t="s">
        <v>1567</v>
      </c>
      <c r="E549" s="43">
        <v>2022</v>
      </c>
      <c r="F549" s="12" t="s">
        <v>1962</v>
      </c>
      <c r="G549" s="92" t="str">
        <f t="shared" si="17"/>
        <v>03</v>
      </c>
      <c r="H549" s="40" t="s">
        <v>1402</v>
      </c>
      <c r="I549" s="40" t="s">
        <v>1402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143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0" spans="1:22" s="35" customFormat="1" x14ac:dyDescent="0.35">
      <c r="A550" s="43">
        <v>143</v>
      </c>
      <c r="B550" s="12" t="s">
        <v>1562</v>
      </c>
      <c r="C550" s="2"/>
      <c r="D550" s="12" t="s">
        <v>1568</v>
      </c>
      <c r="E550" s="43">
        <v>2022</v>
      </c>
      <c r="F550" s="12" t="s">
        <v>1962</v>
      </c>
      <c r="G550" s="92" t="str">
        <f t="shared" si="17"/>
        <v>04</v>
      </c>
      <c r="H550" s="40" t="s">
        <v>1403</v>
      </c>
      <c r="I550" s="40" t="s">
        <v>1403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144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('PE_B_D',NULL,'PE_B_D_04','2022','01','04','복합재질','복합재질','N','N','N','N','N','N','144','Y','SYSTEM',NOW(),'SYSTEM',NOW()),</v>
      </c>
    </row>
    <row r="551" spans="1:22" s="35" customFormat="1" x14ac:dyDescent="0.35">
      <c r="A551" s="43">
        <v>144</v>
      </c>
      <c r="B551" s="12" t="s">
        <v>1397</v>
      </c>
      <c r="C551" s="2"/>
      <c r="D551" s="12" t="s">
        <v>1536</v>
      </c>
      <c r="E551" s="43">
        <v>2022</v>
      </c>
      <c r="F551" s="12" t="s">
        <v>1962</v>
      </c>
      <c r="G551" s="92" t="str">
        <f t="shared" si="17"/>
        <v>02</v>
      </c>
      <c r="H551" s="40" t="s">
        <v>1353</v>
      </c>
      <c r="I551" s="40" t="s">
        <v>1353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145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('PE',NULL,'PE_L','2022','01','02','라벨','라벨','N','N','N','N','N','N','145','Y','SYSTEM',NOW(),'SYSTEM',NOW()),</v>
      </c>
    </row>
    <row r="552" spans="1:22" s="35" customFormat="1" x14ac:dyDescent="0.35">
      <c r="A552" s="43">
        <v>145</v>
      </c>
      <c r="B552" s="12" t="s">
        <v>1536</v>
      </c>
      <c r="C552" s="2"/>
      <c r="D552" s="12" t="s">
        <v>1569</v>
      </c>
      <c r="E552" s="43">
        <v>2022</v>
      </c>
      <c r="F552" s="12" t="s">
        <v>1962</v>
      </c>
      <c r="G552" s="92" t="str">
        <f t="shared" si="17"/>
        <v>A</v>
      </c>
      <c r="H552" s="40" t="s">
        <v>1389</v>
      </c>
      <c r="I552" s="40" t="s">
        <v>1389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146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('PE_L',NULL,'PE_L_A','2022','01','A','최우수','최우수','N','N','N','N','N','N','146','Y','SYSTEM',NOW(),'SYSTEM',NOW()),</v>
      </c>
    </row>
    <row r="553" spans="1:22" s="35" customFormat="1" x14ac:dyDescent="0.35">
      <c r="A553" s="43">
        <v>146</v>
      </c>
      <c r="B553" s="12" t="s">
        <v>1536</v>
      </c>
      <c r="C553" s="2"/>
      <c r="D553" s="12" t="s">
        <v>1570</v>
      </c>
      <c r="E553" s="43">
        <v>2022</v>
      </c>
      <c r="F553" s="12" t="s">
        <v>1962</v>
      </c>
      <c r="G553" s="92" t="str">
        <f t="shared" si="17"/>
        <v>B</v>
      </c>
      <c r="H553" s="40" t="s">
        <v>1346</v>
      </c>
      <c r="I553" s="40" t="s">
        <v>1286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147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('PE_L',NULL,'PE_L_B','2022','01','B','우수','우수','N','N','N','N','N','N','147','Y','SYSTEM',NOW(),'SYSTEM',NOW()),</v>
      </c>
    </row>
    <row r="554" spans="1:22" s="35" customFormat="1" x14ac:dyDescent="0.35">
      <c r="A554" s="43">
        <v>147</v>
      </c>
      <c r="B554" s="12" t="s">
        <v>1536</v>
      </c>
      <c r="C554" s="2"/>
      <c r="D554" s="12" t="s">
        <v>1571</v>
      </c>
      <c r="E554" s="43">
        <v>2022</v>
      </c>
      <c r="F554" s="12" t="s">
        <v>1962</v>
      </c>
      <c r="G554" s="92" t="str">
        <f t="shared" si="17"/>
        <v>C</v>
      </c>
      <c r="H554" s="40" t="s">
        <v>1350</v>
      </c>
      <c r="I554" s="40" t="s">
        <v>1290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148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('PE_L',NULL,'PE_L_C','2022','01','C','보통','보통','N','N','N','N','N','N','148','Y','SYSTEM',NOW(),'SYSTEM',NOW()),</v>
      </c>
    </row>
    <row r="555" spans="1:22" s="35" customFormat="1" x14ac:dyDescent="0.35">
      <c r="A555" s="43">
        <v>148</v>
      </c>
      <c r="B555" s="12" t="s">
        <v>1536</v>
      </c>
      <c r="C555" s="2"/>
      <c r="D555" s="12" t="s">
        <v>1572</v>
      </c>
      <c r="E555" s="43">
        <v>2022</v>
      </c>
      <c r="F555" s="12" t="s">
        <v>1962</v>
      </c>
      <c r="G555" s="92" t="str">
        <f t="shared" si="17"/>
        <v>D</v>
      </c>
      <c r="H555" s="40" t="s">
        <v>1348</v>
      </c>
      <c r="I555" s="40" t="s">
        <v>1287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149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('PE_L',NULL,'PE_L_D','2022','01','D','어려움','어려움','N','N','N','N','N','N','149','Y','SYSTEM',NOW(),'SYSTEM',NOW()),</v>
      </c>
    </row>
    <row r="556" spans="1:22" s="35" customFormat="1" x14ac:dyDescent="0.35">
      <c r="A556" s="43">
        <v>149</v>
      </c>
      <c r="B556" s="12" t="s">
        <v>1569</v>
      </c>
      <c r="C556" s="2"/>
      <c r="D556" s="12" t="s">
        <v>1573</v>
      </c>
      <c r="E556" s="43">
        <v>2022</v>
      </c>
      <c r="F556" s="12" t="s">
        <v>1962</v>
      </c>
      <c r="G556" s="92" t="str">
        <f t="shared" si="17"/>
        <v>01</v>
      </c>
      <c r="H556" s="40" t="s">
        <v>1404</v>
      </c>
      <c r="I556" s="40" t="s">
        <v>1404</v>
      </c>
      <c r="J556" s="92" t="str">
        <f t="shared" si="18"/>
        <v>Y</v>
      </c>
      <c r="K556" s="43"/>
      <c r="L556" s="92" t="s">
        <v>1964</v>
      </c>
      <c r="M556" s="92" t="s">
        <v>1964</v>
      </c>
      <c r="N556" s="43"/>
      <c r="O556" s="43"/>
      <c r="P556" s="43">
        <v>150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7" spans="1:22" s="35" customFormat="1" x14ac:dyDescent="0.35">
      <c r="A557" s="43">
        <v>150</v>
      </c>
      <c r="B557" s="12" t="s">
        <v>1569</v>
      </c>
      <c r="C557" s="2"/>
      <c r="D557" s="12" t="s">
        <v>1574</v>
      </c>
      <c r="E557" s="43">
        <v>2022</v>
      </c>
      <c r="F557" s="12" t="s">
        <v>1962</v>
      </c>
      <c r="G557" s="92" t="str">
        <f t="shared" si="17"/>
        <v>02</v>
      </c>
      <c r="H557" s="40" t="s">
        <v>1405</v>
      </c>
      <c r="I557" s="40" t="s">
        <v>1405</v>
      </c>
      <c r="J557" s="92" t="str">
        <f t="shared" si="18"/>
        <v>Y</v>
      </c>
      <c r="K557" s="43"/>
      <c r="L557" s="92" t="s">
        <v>1964</v>
      </c>
      <c r="M557" s="92" t="s">
        <v>1964</v>
      </c>
      <c r="N557" s="43"/>
      <c r="O557" s="43"/>
      <c r="P557" s="43">
        <v>151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58" spans="1:22" s="35" customFormat="1" x14ac:dyDescent="0.35">
      <c r="A558" s="43">
        <v>151</v>
      </c>
      <c r="B558" s="12" t="s">
        <v>1570</v>
      </c>
      <c r="C558" s="2"/>
      <c r="D558" s="12" t="s">
        <v>1575</v>
      </c>
      <c r="E558" s="43">
        <v>2022</v>
      </c>
      <c r="F558" s="12" t="s">
        <v>1962</v>
      </c>
      <c r="G558" s="92" t="str">
        <f t="shared" si="17"/>
        <v>01</v>
      </c>
      <c r="H558" s="40" t="s">
        <v>1406</v>
      </c>
      <c r="I558" s="40" t="s">
        <v>1406</v>
      </c>
      <c r="J558" s="92" t="str">
        <f t="shared" si="18"/>
        <v>Y</v>
      </c>
      <c r="K558" s="43"/>
      <c r="L558" s="92" t="s">
        <v>1964</v>
      </c>
      <c r="M558" s="92" t="s">
        <v>1964</v>
      </c>
      <c r="N558" s="43"/>
      <c r="O558" s="43"/>
      <c r="P558" s="43">
        <v>152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59" spans="1:22" s="35" customFormat="1" x14ac:dyDescent="0.35">
      <c r="A559" s="43">
        <v>152</v>
      </c>
      <c r="B559" s="12" t="s">
        <v>1571</v>
      </c>
      <c r="C559" s="2"/>
      <c r="D559" s="12" t="s">
        <v>1576</v>
      </c>
      <c r="E559" s="43">
        <v>2022</v>
      </c>
      <c r="F559" s="12" t="s">
        <v>1962</v>
      </c>
      <c r="G559" s="92" t="str">
        <f t="shared" si="17"/>
        <v>01</v>
      </c>
      <c r="H559" s="40" t="s">
        <v>1407</v>
      </c>
      <c r="I559" s="40" t="s">
        <v>1407</v>
      </c>
      <c r="J559" s="92" t="str">
        <f t="shared" si="18"/>
        <v>Y</v>
      </c>
      <c r="K559" s="43"/>
      <c r="L559" s="92" t="s">
        <v>1964</v>
      </c>
      <c r="M559" s="43"/>
      <c r="N559" s="43"/>
      <c r="O559" s="43"/>
      <c r="P559" s="43">
        <v>153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0" spans="1:22" s="35" customFormat="1" x14ac:dyDescent="0.35">
      <c r="A560" s="43">
        <v>153</v>
      </c>
      <c r="B560" s="12" t="s">
        <v>1571</v>
      </c>
      <c r="C560" s="2"/>
      <c r="D560" s="12" t="s">
        <v>1578</v>
      </c>
      <c r="E560" s="43">
        <v>2022</v>
      </c>
      <c r="F560" s="12" t="s">
        <v>1962</v>
      </c>
      <c r="G560" s="92" t="str">
        <f t="shared" si="17"/>
        <v>02</v>
      </c>
      <c r="H560" s="40" t="s">
        <v>1408</v>
      </c>
      <c r="I560" s="40" t="s">
        <v>1408</v>
      </c>
      <c r="J560" s="92" t="str">
        <f t="shared" si="18"/>
        <v>Y</v>
      </c>
      <c r="K560" s="43"/>
      <c r="L560" s="43"/>
      <c r="M560" s="92" t="s">
        <v>1964</v>
      </c>
      <c r="N560" s="43"/>
      <c r="O560" s="43"/>
      <c r="P560" s="43">
        <v>154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1" spans="1:22" s="35" customFormat="1" x14ac:dyDescent="0.35">
      <c r="A561" s="43">
        <v>154</v>
      </c>
      <c r="B561" s="12" t="s">
        <v>1571</v>
      </c>
      <c r="C561" s="2"/>
      <c r="D561" s="12" t="s">
        <v>1579</v>
      </c>
      <c r="E561" s="43">
        <v>2022</v>
      </c>
      <c r="F561" s="12" t="s">
        <v>1962</v>
      </c>
      <c r="G561" s="92" t="str">
        <f t="shared" si="17"/>
        <v>03</v>
      </c>
      <c r="H561" s="40" t="s">
        <v>1409</v>
      </c>
      <c r="I561" s="40" t="s">
        <v>1409</v>
      </c>
      <c r="J561" s="92" t="str">
        <f t="shared" si="18"/>
        <v>Y</v>
      </c>
      <c r="K561" s="43"/>
      <c r="L561" s="43"/>
      <c r="M561" s="92" t="s">
        <v>1964</v>
      </c>
      <c r="N561" s="43"/>
      <c r="O561" s="43"/>
      <c r="P561" s="43">
        <v>155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2" spans="1:22" s="35" customFormat="1" x14ac:dyDescent="0.35">
      <c r="A562" s="43">
        <v>155</v>
      </c>
      <c r="B562" s="12" t="s">
        <v>1571</v>
      </c>
      <c r="C562" s="2"/>
      <c r="D562" s="12" t="s">
        <v>1580</v>
      </c>
      <c r="E562" s="43">
        <v>2022</v>
      </c>
      <c r="F562" s="12" t="s">
        <v>1962</v>
      </c>
      <c r="G562" s="92" t="str">
        <f t="shared" si="17"/>
        <v>04</v>
      </c>
      <c r="H562" s="40" t="s">
        <v>1410</v>
      </c>
      <c r="I562" s="40" t="s">
        <v>1410</v>
      </c>
      <c r="J562" s="92" t="str">
        <f t="shared" si="18"/>
        <v>Y</v>
      </c>
      <c r="K562" s="43"/>
      <c r="L562" s="92" t="s">
        <v>1964</v>
      </c>
      <c r="M562" s="43"/>
      <c r="N562" s="43"/>
      <c r="O562" s="43"/>
      <c r="P562" s="43">
        <v>156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3" spans="1:22" s="35" customFormat="1" x14ac:dyDescent="0.35">
      <c r="A563" s="43">
        <v>156</v>
      </c>
      <c r="B563" s="12" t="s">
        <v>1572</v>
      </c>
      <c r="C563" s="2"/>
      <c r="D563" s="12" t="s">
        <v>1577</v>
      </c>
      <c r="E563" s="43">
        <v>2022</v>
      </c>
      <c r="F563" s="12" t="s">
        <v>1962</v>
      </c>
      <c r="G563" s="92" t="str">
        <f t="shared" si="17"/>
        <v>01</v>
      </c>
      <c r="H563" s="40" t="s">
        <v>1411</v>
      </c>
      <c r="I563" s="40" t="s">
        <v>1411</v>
      </c>
      <c r="J563" s="92" t="str">
        <f t="shared" si="18"/>
        <v/>
      </c>
      <c r="K563" s="43"/>
      <c r="L563" s="43"/>
      <c r="M563" s="43"/>
      <c r="N563" s="43"/>
      <c r="O563" s="43"/>
      <c r="P563" s="43">
        <v>157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4" spans="1:22" s="35" customFormat="1" x14ac:dyDescent="0.35">
      <c r="A564" s="43">
        <v>157</v>
      </c>
      <c r="B564" s="12" t="s">
        <v>1572</v>
      </c>
      <c r="C564" s="2"/>
      <c r="D564" s="12" t="s">
        <v>1581</v>
      </c>
      <c r="E564" s="43">
        <v>2022</v>
      </c>
      <c r="F564" s="12" t="s">
        <v>1962</v>
      </c>
      <c r="G564" s="92" t="str">
        <f t="shared" si="17"/>
        <v>02</v>
      </c>
      <c r="H564" s="40" t="s">
        <v>1412</v>
      </c>
      <c r="I564" s="40" t="s">
        <v>1412</v>
      </c>
      <c r="J564" s="92" t="str">
        <f t="shared" si="18"/>
        <v/>
      </c>
      <c r="K564" s="43"/>
      <c r="L564" s="43"/>
      <c r="M564" s="43"/>
      <c r="N564" s="43"/>
      <c r="O564" s="43"/>
      <c r="P564" s="43">
        <v>158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5" spans="1:22" s="35" customFormat="1" x14ac:dyDescent="0.35">
      <c r="A565" s="43">
        <v>158</v>
      </c>
      <c r="B565" s="12" t="s">
        <v>1572</v>
      </c>
      <c r="C565" s="2"/>
      <c r="D565" s="12" t="s">
        <v>1582</v>
      </c>
      <c r="E565" s="43">
        <v>2022</v>
      </c>
      <c r="F565" s="12" t="s">
        <v>1962</v>
      </c>
      <c r="G565" s="92" t="str">
        <f t="shared" si="17"/>
        <v>03</v>
      </c>
      <c r="H565" s="40" t="s">
        <v>1413</v>
      </c>
      <c r="I565" s="40" t="s">
        <v>1413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159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6" spans="1:22" s="35" customFormat="1" x14ac:dyDescent="0.35">
      <c r="A566" s="43">
        <v>159</v>
      </c>
      <c r="B566" s="12" t="s">
        <v>1572</v>
      </c>
      <c r="C566" s="2"/>
      <c r="D566" s="12" t="s">
        <v>1583</v>
      </c>
      <c r="E566" s="43">
        <v>2022</v>
      </c>
      <c r="F566" s="12" t="s">
        <v>1962</v>
      </c>
      <c r="G566" s="92" t="str">
        <f t="shared" si="17"/>
        <v>04</v>
      </c>
      <c r="H566" s="40" t="s">
        <v>1414</v>
      </c>
      <c r="I566" s="40" t="s">
        <v>1414</v>
      </c>
      <c r="J566" s="92" t="str">
        <f t="shared" si="18"/>
        <v/>
      </c>
      <c r="K566" s="43"/>
      <c r="L566" s="43"/>
      <c r="M566" s="43"/>
      <c r="N566" s="43"/>
      <c r="O566" s="43"/>
      <c r="P566" s="43">
        <v>160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('PE_L_D',NULL,'PE_L_D_04','2022','01','04','PVC 계열의 재질','PVC 계열의 재질','N','N','N','N','N','N','160','Y','SYSTEM',NOW(),'SYSTEM',NOW()),</v>
      </c>
    </row>
    <row r="567" spans="1:22" s="35" customFormat="1" x14ac:dyDescent="0.35">
      <c r="A567" s="43">
        <v>160</v>
      </c>
      <c r="B567" s="12" t="s">
        <v>1572</v>
      </c>
      <c r="C567" s="2"/>
      <c r="D567" s="12" t="s">
        <v>1584</v>
      </c>
      <c r="E567" s="43">
        <v>2022</v>
      </c>
      <c r="F567" s="12" t="s">
        <v>1962</v>
      </c>
      <c r="G567" s="92" t="str">
        <f t="shared" si="17"/>
        <v>05</v>
      </c>
      <c r="H567" s="40" t="s">
        <v>1325</v>
      </c>
      <c r="I567" s="40" t="s">
        <v>1325</v>
      </c>
      <c r="J567" s="92" t="str">
        <f t="shared" si="18"/>
        <v/>
      </c>
      <c r="K567" s="43"/>
      <c r="L567" s="43"/>
      <c r="M567" s="43"/>
      <c r="N567" s="43"/>
      <c r="O567" s="43"/>
      <c r="P567" s="43">
        <v>161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('PE_L_D',NULL,'PE_L_D_05','2022','01','05','금속혼입재질','금속혼입재질','N','N','N','N','N','N','161','Y','SYSTEM',NOW(),'SYSTEM',NOW()),</v>
      </c>
    </row>
    <row r="568" spans="1:22" s="35" customFormat="1" x14ac:dyDescent="0.35">
      <c r="A568" s="43">
        <v>161</v>
      </c>
      <c r="B568" s="12" t="s">
        <v>1572</v>
      </c>
      <c r="C568" s="2"/>
      <c r="D568" s="12" t="s">
        <v>1585</v>
      </c>
      <c r="E568" s="43">
        <v>2022</v>
      </c>
      <c r="F568" s="12" t="s">
        <v>1962</v>
      </c>
      <c r="G568" s="92" t="str">
        <f t="shared" si="17"/>
        <v>06</v>
      </c>
      <c r="H568" s="99" t="s">
        <v>1635</v>
      </c>
      <c r="I568" s="99" t="s">
        <v>1635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162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69" spans="1:22" s="35" customFormat="1" x14ac:dyDescent="0.35">
      <c r="A569" s="43">
        <v>162</v>
      </c>
      <c r="B569" s="43" t="s">
        <v>1296</v>
      </c>
      <c r="C569" s="2"/>
      <c r="D569" s="12" t="s">
        <v>1415</v>
      </c>
      <c r="E569" s="43">
        <v>2022</v>
      </c>
      <c r="F569" s="12" t="s">
        <v>1962</v>
      </c>
      <c r="G569" s="92" t="str">
        <f t="shared" si="17"/>
        <v>08</v>
      </c>
      <c r="H569" s="40" t="s">
        <v>1637</v>
      </c>
      <c r="I569" s="40" t="s">
        <v>1637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163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0" spans="1:22" s="35" customFormat="1" x14ac:dyDescent="0.35">
      <c r="A570" s="43">
        <v>163</v>
      </c>
      <c r="B570" s="12" t="s">
        <v>1415</v>
      </c>
      <c r="C570" s="2"/>
      <c r="D570" s="12" t="s">
        <v>1537</v>
      </c>
      <c r="E570" s="43">
        <v>2022</v>
      </c>
      <c r="F570" s="12" t="s">
        <v>1962</v>
      </c>
      <c r="G570" s="92" t="str">
        <f t="shared" si="17"/>
        <v>01</v>
      </c>
      <c r="H570" s="40" t="s">
        <v>1343</v>
      </c>
      <c r="I570" s="40" t="s">
        <v>1343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164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('TR',NULL,'TR_B','2022','01','01','몸체','몸체','N','N','N','N','N','N','164','Y','SYSTEM',NOW(),'SYSTEM',NOW()),</v>
      </c>
    </row>
    <row r="571" spans="1:22" s="35" customFormat="1" x14ac:dyDescent="0.35">
      <c r="A571" s="43">
        <v>164</v>
      </c>
      <c r="B571" s="12" t="s">
        <v>1537</v>
      </c>
      <c r="C571" s="2"/>
      <c r="D571" s="12" t="s">
        <v>1586</v>
      </c>
      <c r="E571" s="43">
        <v>2022</v>
      </c>
      <c r="F571" s="12" t="s">
        <v>1962</v>
      </c>
      <c r="G571" s="92" t="str">
        <f t="shared" si="17"/>
        <v>B</v>
      </c>
      <c r="H571" s="40" t="s">
        <v>1346</v>
      </c>
      <c r="I571" s="40" t="s">
        <v>1286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165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('TR_B',NULL,'TR_B_B','2022','01','B','우수','우수','N','N','N','N','N','N','165','Y','SYSTEM',NOW(),'SYSTEM',NOW()),</v>
      </c>
    </row>
    <row r="572" spans="1:22" s="35" customFormat="1" x14ac:dyDescent="0.35">
      <c r="A572" s="43">
        <v>165</v>
      </c>
      <c r="B572" s="12" t="s">
        <v>1537</v>
      </c>
      <c r="C572" s="2"/>
      <c r="D572" s="12" t="s">
        <v>1587</v>
      </c>
      <c r="E572" s="43">
        <v>2022</v>
      </c>
      <c r="F572" s="12" t="s">
        <v>1962</v>
      </c>
      <c r="G572" s="92" t="str">
        <f t="shared" si="17"/>
        <v>D</v>
      </c>
      <c r="H572" s="40" t="s">
        <v>1348</v>
      </c>
      <c r="I572" s="40" t="s">
        <v>1287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166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('TR_B',NULL,'TR_B_D','2022','01','D','어려움','어려움','N','N','N','N','N','N','166','Y','SYSTEM',NOW(),'SYSTEM',NOW()),</v>
      </c>
    </row>
    <row r="573" spans="1:22" s="35" customFormat="1" x14ac:dyDescent="0.35">
      <c r="A573" s="43">
        <v>166</v>
      </c>
      <c r="B573" s="12" t="s">
        <v>1586</v>
      </c>
      <c r="C573" s="2"/>
      <c r="D573" s="12" t="s">
        <v>1588</v>
      </c>
      <c r="E573" s="43">
        <v>2022</v>
      </c>
      <c r="F573" s="12" t="s">
        <v>1962</v>
      </c>
      <c r="G573" s="92" t="str">
        <f t="shared" si="17"/>
        <v>01</v>
      </c>
      <c r="H573" s="40" t="s">
        <v>1416</v>
      </c>
      <c r="I573" s="40" t="s">
        <v>1416</v>
      </c>
      <c r="J573" s="92" t="str">
        <f t="shared" si="18"/>
        <v>Y</v>
      </c>
      <c r="K573" s="43"/>
      <c r="L573" s="92" t="s">
        <v>1964</v>
      </c>
      <c r="M573" s="43"/>
      <c r="N573" s="43"/>
      <c r="O573" s="43"/>
      <c r="P573" s="43">
        <v>167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('TR_B_B',NULL,'TR_B_B_01','2022','01','01','PET 재질','PET 재질','Y','N','Y','N','N','N','167','Y','SYSTEM',NOW(),'SYSTEM',NOW()),</v>
      </c>
    </row>
    <row r="574" spans="1:22" s="35" customFormat="1" x14ac:dyDescent="0.35">
      <c r="A574" s="43">
        <v>167</v>
      </c>
      <c r="B574" s="12" t="s">
        <v>1586</v>
      </c>
      <c r="C574" s="2"/>
      <c r="D574" s="12" t="s">
        <v>1591</v>
      </c>
      <c r="E574" s="43">
        <v>2022</v>
      </c>
      <c r="F574" s="12" t="s">
        <v>1962</v>
      </c>
      <c r="G574" s="92" t="str">
        <f t="shared" si="17"/>
        <v>02</v>
      </c>
      <c r="H574" s="40" t="s">
        <v>1417</v>
      </c>
      <c r="I574" s="40" t="s">
        <v>1417</v>
      </c>
      <c r="J574" s="92" t="str">
        <f t="shared" si="18"/>
        <v>Y</v>
      </c>
      <c r="K574" s="43"/>
      <c r="L574" s="43"/>
      <c r="M574" s="43"/>
      <c r="N574" s="43"/>
      <c r="O574" s="43"/>
      <c r="P574" s="43">
        <v>168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('TR_B_B',NULL,'TR_B_B_02','2022','01','02','PP 재질','PP 재질','Y','N','N','N','N','N','168','Y','SYSTEM',NOW(),'SYSTEM',NOW()),</v>
      </c>
    </row>
    <row r="575" spans="1:22" s="35" customFormat="1" x14ac:dyDescent="0.35">
      <c r="A575" s="43">
        <v>168</v>
      </c>
      <c r="B575" s="12" t="s">
        <v>1586</v>
      </c>
      <c r="C575" s="2"/>
      <c r="D575" s="12" t="s">
        <v>1592</v>
      </c>
      <c r="E575" s="43">
        <v>2022</v>
      </c>
      <c r="F575" s="12" t="s">
        <v>1962</v>
      </c>
      <c r="G575" s="92" t="str">
        <f t="shared" si="17"/>
        <v>03</v>
      </c>
      <c r="H575" s="40" t="s">
        <v>1418</v>
      </c>
      <c r="I575" s="40" t="s">
        <v>1418</v>
      </c>
      <c r="J575" s="92" t="str">
        <f t="shared" si="18"/>
        <v>Y</v>
      </c>
      <c r="K575" s="43"/>
      <c r="L575" s="92" t="s">
        <v>1964</v>
      </c>
      <c r="M575" s="43"/>
      <c r="N575" s="43"/>
      <c r="O575" s="43"/>
      <c r="P575" s="43">
        <v>169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('TR_B_B',NULL,'TR_B_B_03','2022','01','03','PS 재질','PS 재질','Y','N','Y','N','N','N','169','Y','SYSTEM',NOW(),'SYSTEM',NOW()),</v>
      </c>
    </row>
    <row r="576" spans="1:22" s="35" customFormat="1" x14ac:dyDescent="0.35">
      <c r="A576" s="43">
        <v>169</v>
      </c>
      <c r="B576" s="12" t="s">
        <v>1586</v>
      </c>
      <c r="C576" s="2"/>
      <c r="D576" s="12" t="s">
        <v>1593</v>
      </c>
      <c r="E576" s="43">
        <v>2022</v>
      </c>
      <c r="F576" s="12" t="s">
        <v>1962</v>
      </c>
      <c r="G576" s="92" t="str">
        <f t="shared" si="17"/>
        <v>04</v>
      </c>
      <c r="H576" s="40" t="s">
        <v>1419</v>
      </c>
      <c r="I576" s="40" t="s">
        <v>1419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170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('TR_B_B',NULL,'TR_B_B_04','2022','01','04','기타 단일재질','기타 단일재질','Y','N','N','N','N','N','170','Y','SYSTEM',NOW(),'SYSTEM',NOW()),</v>
      </c>
    </row>
    <row r="577" spans="1:22" s="35" customFormat="1" x14ac:dyDescent="0.35">
      <c r="A577" s="43">
        <v>171</v>
      </c>
      <c r="B577" s="12" t="s">
        <v>1586</v>
      </c>
      <c r="C577" s="2"/>
      <c r="D577" s="12" t="s">
        <v>1638</v>
      </c>
      <c r="E577" s="43">
        <v>2022</v>
      </c>
      <c r="F577" s="12" t="s">
        <v>1962</v>
      </c>
      <c r="G577" s="92" t="str">
        <f t="shared" si="17"/>
        <v>05</v>
      </c>
      <c r="H577" s="40" t="s">
        <v>1420</v>
      </c>
      <c r="I577" s="40" t="s">
        <v>1420</v>
      </c>
      <c r="J577" s="92" t="str">
        <f t="shared" si="18"/>
        <v>Y</v>
      </c>
      <c r="K577" s="43"/>
      <c r="L577" s="43"/>
      <c r="M577" s="43"/>
      <c r="N577" s="43"/>
      <c r="O577" s="43"/>
      <c r="P577" s="43">
        <v>171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('TR_B_B',NULL,'TR_B_B_05','2022','01','05','단일재질 무색 페트','단일재질 무색 페트','Y','N','N','N','N','N','171','Y','SYSTEM',NOW(),'SYSTEM',NOW()),</v>
      </c>
    </row>
    <row r="578" spans="1:22" s="35" customFormat="1" x14ac:dyDescent="0.35">
      <c r="A578" s="43">
        <v>172</v>
      </c>
      <c r="B578" s="12" t="s">
        <v>1587</v>
      </c>
      <c r="C578" s="2"/>
      <c r="D578" s="12" t="s">
        <v>1590</v>
      </c>
      <c r="E578" s="43">
        <v>2022</v>
      </c>
      <c r="F578" s="12" t="s">
        <v>1962</v>
      </c>
      <c r="G578" s="92" t="str">
        <f t="shared" si="17"/>
        <v>01</v>
      </c>
      <c r="H578" s="40" t="s">
        <v>1421</v>
      </c>
      <c r="I578" s="40" t="s">
        <v>1421</v>
      </c>
      <c r="J578" s="92" t="str">
        <f t="shared" si="18"/>
        <v/>
      </c>
      <c r="K578" s="43"/>
      <c r="L578" s="43"/>
      <c r="M578" s="43"/>
      <c r="N578" s="43"/>
      <c r="O578" s="43"/>
      <c r="P578" s="43">
        <v>172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('TR_B_D',NULL,'TR_B_D_01','2022','01','01','PET-G 수질 혼합','PET-G 수질 혼합','N','N','N','N','N','N','172','Y','SYSTEM',NOW(),'SYSTEM',NOW()),</v>
      </c>
    </row>
    <row r="579" spans="1:22" s="35" customFormat="1" x14ac:dyDescent="0.35">
      <c r="A579" s="43">
        <v>173</v>
      </c>
      <c r="B579" s="12" t="s">
        <v>1587</v>
      </c>
      <c r="C579" s="2"/>
      <c r="D579" s="12" t="s">
        <v>1589</v>
      </c>
      <c r="E579" s="43">
        <v>2022</v>
      </c>
      <c r="F579" s="12" t="s">
        <v>1962</v>
      </c>
      <c r="G579" s="92" t="str">
        <f t="shared" si="17"/>
        <v>02</v>
      </c>
      <c r="H579" s="40" t="s">
        <v>1422</v>
      </c>
      <c r="I579" s="40" t="s">
        <v>1422</v>
      </c>
      <c r="J579" s="92" t="str">
        <f t="shared" si="18"/>
        <v/>
      </c>
      <c r="K579" s="43"/>
      <c r="L579" s="43"/>
      <c r="M579" s="43"/>
      <c r="N579" s="43"/>
      <c r="O579" s="43"/>
      <c r="P579" s="43">
        <v>173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('TR_B_D',NULL,'TR_B_D_02','2022','01','02','유색 PET 재질','유색 PET 재질','N','N','N','N','N','N','173','Y','SYSTEM',NOW(),'SYSTEM',NOW()),</v>
      </c>
    </row>
    <row r="580" spans="1:22" s="35" customFormat="1" x14ac:dyDescent="0.35">
      <c r="A580" s="43">
        <v>174</v>
      </c>
      <c r="B580" s="12" t="s">
        <v>1587</v>
      </c>
      <c r="C580" s="2"/>
      <c r="D580" s="12" t="s">
        <v>1594</v>
      </c>
      <c r="E580" s="43">
        <v>2022</v>
      </c>
      <c r="F580" s="12" t="s">
        <v>1962</v>
      </c>
      <c r="G580" s="92" t="str">
        <f t="shared" si="17"/>
        <v>03</v>
      </c>
      <c r="H580" s="40" t="s">
        <v>1414</v>
      </c>
      <c r="I580" s="40" t="s">
        <v>1414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174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('TR_B_D',NULL,'TR_B_D_03','2022','01','03','PVC 계열의 재질','PVC 계열의 재질','N','N','N','N','N','N','174','Y','SYSTEM',NOW(),'SYSTEM',NOW()),</v>
      </c>
    </row>
    <row r="581" spans="1:22" s="35" customFormat="1" x14ac:dyDescent="0.35">
      <c r="A581" s="43">
        <v>175</v>
      </c>
      <c r="B581" s="12" t="s">
        <v>1415</v>
      </c>
      <c r="C581" s="2"/>
      <c r="D581" s="12" t="s">
        <v>1538</v>
      </c>
      <c r="E581" s="43">
        <v>2022</v>
      </c>
      <c r="F581" s="12" t="s">
        <v>1962</v>
      </c>
      <c r="G581" s="92" t="str">
        <f t="shared" si="17"/>
        <v>04</v>
      </c>
      <c r="H581" s="40" t="s">
        <v>1379</v>
      </c>
      <c r="I581" s="40" t="s">
        <v>1379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175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('TR',NULL,'TR_C','2022','01','04','라벨, 마개및잡자재','라벨, 마개및잡자재','N','N','N','N','N','N','175','Y','SYSTEM',NOW(),'SYSTEM',NOW()),</v>
      </c>
    </row>
    <row r="582" spans="1:22" s="35" customFormat="1" x14ac:dyDescent="0.35">
      <c r="A582" s="43">
        <v>176</v>
      </c>
      <c r="B582" s="12" t="s">
        <v>1538</v>
      </c>
      <c r="C582" s="2"/>
      <c r="D582" s="12" t="s">
        <v>1595</v>
      </c>
      <c r="E582" s="43">
        <v>2022</v>
      </c>
      <c r="F582" s="12" t="s">
        <v>1962</v>
      </c>
      <c r="G582" s="92" t="str">
        <f t="shared" si="17"/>
        <v>B</v>
      </c>
      <c r="H582" s="40" t="s">
        <v>1346</v>
      </c>
      <c r="I582" s="40" t="s">
        <v>1286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176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('TR_C',NULL,'TR_C_B','2022','01','B','우수','우수','N','N','N','N','N','N','176','Y','SYSTEM',NOW(),'SYSTEM',NOW()),</v>
      </c>
    </row>
    <row r="583" spans="1:22" s="35" customFormat="1" x14ac:dyDescent="0.35">
      <c r="A583" s="43">
        <v>177</v>
      </c>
      <c r="B583" s="12" t="s">
        <v>1538</v>
      </c>
      <c r="C583" s="2"/>
      <c r="D583" s="12" t="s">
        <v>1596</v>
      </c>
      <c r="E583" s="43">
        <v>2022</v>
      </c>
      <c r="F583" s="12" t="s">
        <v>1962</v>
      </c>
      <c r="G583" s="92" t="str">
        <f t="shared" si="17"/>
        <v>C</v>
      </c>
      <c r="H583" s="40" t="s">
        <v>1350</v>
      </c>
      <c r="I583" s="40" t="s">
        <v>1290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177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('TR_C',NULL,'TR_C_C','2022','01','C','보통','보통','N','N','N','N','N','N','177','Y','SYSTEM',NOW(),'SYSTEM',NOW()),</v>
      </c>
    </row>
    <row r="584" spans="1:22" s="35" customFormat="1" x14ac:dyDescent="0.35">
      <c r="A584" s="43">
        <v>178</v>
      </c>
      <c r="B584" s="12" t="s">
        <v>1538</v>
      </c>
      <c r="C584" s="2"/>
      <c r="D584" s="12" t="s">
        <v>1597</v>
      </c>
      <c r="E584" s="43">
        <v>2022</v>
      </c>
      <c r="F584" s="12" t="s">
        <v>1962</v>
      </c>
      <c r="G584" s="92" t="str">
        <f t="shared" si="17"/>
        <v>D</v>
      </c>
      <c r="H584" s="40" t="s">
        <v>1348</v>
      </c>
      <c r="I584" s="40" t="s">
        <v>1287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178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('TR_C',NULL,'TR_C_D','2022','01','D','어려움','어려움','N','N','N','N','N','N','178','Y','SYSTEM',NOW(),'SYSTEM',NOW()),</v>
      </c>
    </row>
    <row r="585" spans="1:22" s="35" customFormat="1" x14ac:dyDescent="0.35">
      <c r="A585" s="43">
        <v>179</v>
      </c>
      <c r="B585" s="12" t="s">
        <v>1595</v>
      </c>
      <c r="C585" s="2"/>
      <c r="D585" s="12" t="s">
        <v>1598</v>
      </c>
      <c r="E585" s="43">
        <v>2022</v>
      </c>
      <c r="F585" s="12" t="s">
        <v>1962</v>
      </c>
      <c r="G585" s="92" t="str">
        <f t="shared" si="17"/>
        <v>01</v>
      </c>
      <c r="H585" s="40" t="s">
        <v>1423</v>
      </c>
      <c r="I585" s="40" t="s">
        <v>1423</v>
      </c>
      <c r="J585" s="92" t="str">
        <f t="shared" si="18"/>
        <v>Y</v>
      </c>
      <c r="K585" s="43"/>
      <c r="L585" s="43"/>
      <c r="M585" s="43"/>
      <c r="N585" s="43"/>
      <c r="O585" s="43"/>
      <c r="P585" s="43">
        <v>179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('TR_C_B',NULL,'TR_C_B_01','2022','01','01','몸체가 PET 재질- 미사용','몸체가 PET 재질- 미사용','Y','N','N','N','N','N','179','Y','SYSTEM',NOW(),'SYSTEM',NOW()),</v>
      </c>
    </row>
    <row r="586" spans="1:22" s="35" customFormat="1" x14ac:dyDescent="0.35">
      <c r="A586" s="43">
        <v>180</v>
      </c>
      <c r="B586" s="12" t="s">
        <v>1595</v>
      </c>
      <c r="C586" s="2"/>
      <c r="D586" s="12" t="s">
        <v>1601</v>
      </c>
      <c r="E586" s="43">
        <v>2022</v>
      </c>
      <c r="F586" s="12" t="s">
        <v>1962</v>
      </c>
      <c r="G586" s="92" t="str">
        <f t="shared" si="17"/>
        <v>02</v>
      </c>
      <c r="H586" s="40" t="s">
        <v>1424</v>
      </c>
      <c r="I586" s="40" t="s">
        <v>1424</v>
      </c>
      <c r="J586" s="92" t="str">
        <f t="shared" si="18"/>
        <v>Y</v>
      </c>
      <c r="K586" s="43"/>
      <c r="L586" s="92" t="s">
        <v>1964</v>
      </c>
      <c r="M586" s="43"/>
      <c r="N586" s="43"/>
      <c r="O586" s="43"/>
      <c r="P586" s="43">
        <v>180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7" spans="1:22" s="35" customFormat="1" x14ac:dyDescent="0.35">
      <c r="A587" s="43">
        <v>181</v>
      </c>
      <c r="B587" s="12" t="s">
        <v>1595</v>
      </c>
      <c r="C587" s="2"/>
      <c r="D587" s="12" t="s">
        <v>1602</v>
      </c>
      <c r="E587" s="43">
        <v>2022</v>
      </c>
      <c r="F587" s="12" t="s">
        <v>1962</v>
      </c>
      <c r="G587" s="92" t="str">
        <f t="shared" si="17"/>
        <v>03</v>
      </c>
      <c r="H587" s="40" t="s">
        <v>1425</v>
      </c>
      <c r="I587" s="40" t="s">
        <v>1425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181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88" spans="1:22" s="35" customFormat="1" x14ac:dyDescent="0.35">
      <c r="A588" s="43">
        <v>182</v>
      </c>
      <c r="B588" s="12" t="s">
        <v>1595</v>
      </c>
      <c r="C588" s="2"/>
      <c r="D588" s="12" t="s">
        <v>1603</v>
      </c>
      <c r="E588" s="43">
        <v>2022</v>
      </c>
      <c r="F588" s="12" t="s">
        <v>1962</v>
      </c>
      <c r="G588" s="92" t="str">
        <f t="shared" si="17"/>
        <v>04</v>
      </c>
      <c r="H588" s="40" t="s">
        <v>1426</v>
      </c>
      <c r="I588" s="40" t="s">
        <v>1426</v>
      </c>
      <c r="J588" s="92" t="str">
        <f t="shared" si="18"/>
        <v>Y</v>
      </c>
      <c r="K588" s="43"/>
      <c r="L588" s="92" t="s">
        <v>1964</v>
      </c>
      <c r="M588" s="43"/>
      <c r="N588" s="43"/>
      <c r="O588" s="43"/>
      <c r="P588" s="43">
        <v>182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89" spans="1:22" s="35" customFormat="1" x14ac:dyDescent="0.35">
      <c r="A589" s="43">
        <v>183</v>
      </c>
      <c r="B589" s="12" t="s">
        <v>1595</v>
      </c>
      <c r="C589" s="2"/>
      <c r="D589" s="12" t="s">
        <v>1604</v>
      </c>
      <c r="E589" s="43">
        <v>2022</v>
      </c>
      <c r="F589" s="12" t="s">
        <v>1962</v>
      </c>
      <c r="G589" s="92" t="str">
        <f t="shared" si="17"/>
        <v>05</v>
      </c>
      <c r="H589" s="40" t="s">
        <v>1427</v>
      </c>
      <c r="I589" s="40" t="s">
        <v>1427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183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0" spans="1:22" s="35" customFormat="1" x14ac:dyDescent="0.35">
      <c r="A590" s="43">
        <v>184</v>
      </c>
      <c r="B590" s="12" t="s">
        <v>1596</v>
      </c>
      <c r="C590" s="2"/>
      <c r="D590" s="12" t="s">
        <v>1599</v>
      </c>
      <c r="E590" s="43">
        <v>2022</v>
      </c>
      <c r="F590" s="12" t="s">
        <v>1962</v>
      </c>
      <c r="G590" s="92" t="str">
        <f t="shared" si="17"/>
        <v>01</v>
      </c>
      <c r="H590" s="40" t="s">
        <v>1428</v>
      </c>
      <c r="I590" s="40" t="s">
        <v>1428</v>
      </c>
      <c r="J590" s="92" t="str">
        <f t="shared" si="18"/>
        <v>Y</v>
      </c>
      <c r="K590" s="43"/>
      <c r="L590" s="43"/>
      <c r="M590" s="92" t="s">
        <v>1964</v>
      </c>
      <c r="N590" s="43"/>
      <c r="O590" s="43"/>
      <c r="P590" s="43">
        <v>184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1" spans="1:22" s="35" customFormat="1" x14ac:dyDescent="0.35">
      <c r="A591" s="43">
        <v>185</v>
      </c>
      <c r="B591" s="12" t="s">
        <v>1596</v>
      </c>
      <c r="C591" s="2"/>
      <c r="D591" s="12" t="s">
        <v>1605</v>
      </c>
      <c r="E591" s="43">
        <v>2022</v>
      </c>
      <c r="F591" s="12" t="s">
        <v>1962</v>
      </c>
      <c r="G591" s="92" t="str">
        <f t="shared" si="17"/>
        <v>02</v>
      </c>
      <c r="H591" s="40" t="s">
        <v>1429</v>
      </c>
      <c r="I591" s="40" t="s">
        <v>1429</v>
      </c>
      <c r="J591" s="92" t="str">
        <f t="shared" si="18"/>
        <v>Y</v>
      </c>
      <c r="K591" s="43"/>
      <c r="L591" s="92" t="s">
        <v>1964</v>
      </c>
      <c r="M591" s="92"/>
      <c r="N591" s="43"/>
      <c r="O591" s="43"/>
      <c r="P591" s="43">
        <v>185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2" spans="1:22" s="35" customFormat="1" x14ac:dyDescent="0.35">
      <c r="A592" s="43">
        <v>186</v>
      </c>
      <c r="B592" s="12" t="s">
        <v>1596</v>
      </c>
      <c r="C592" s="2"/>
      <c r="D592" s="12" t="s">
        <v>1606</v>
      </c>
      <c r="E592" s="43">
        <v>2022</v>
      </c>
      <c r="F592" s="12" t="s">
        <v>1962</v>
      </c>
      <c r="G592" s="92" t="str">
        <f t="shared" si="17"/>
        <v>03</v>
      </c>
      <c r="H592" s="40" t="s">
        <v>1430</v>
      </c>
      <c r="I592" s="40" t="s">
        <v>1430</v>
      </c>
      <c r="J592" s="92" t="str">
        <f t="shared" si="18"/>
        <v>Y</v>
      </c>
      <c r="K592" s="43"/>
      <c r="L592" s="43"/>
      <c r="M592" s="43"/>
      <c r="N592" s="43"/>
      <c r="O592" s="43"/>
      <c r="P592" s="43">
        <v>186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3" spans="1:22" s="35" customFormat="1" x14ac:dyDescent="0.35">
      <c r="A593" s="43">
        <v>187</v>
      </c>
      <c r="B593" s="12" t="s">
        <v>1596</v>
      </c>
      <c r="C593" s="2"/>
      <c r="D593" s="12" t="s">
        <v>1607</v>
      </c>
      <c r="E593" s="43">
        <v>2022</v>
      </c>
      <c r="F593" s="12" t="s">
        <v>1962</v>
      </c>
      <c r="G593" s="92" t="str">
        <f t="shared" si="17"/>
        <v>04</v>
      </c>
      <c r="H593" s="40" t="s">
        <v>1431</v>
      </c>
      <c r="I593" s="40" t="s">
        <v>1431</v>
      </c>
      <c r="J593" s="92" t="str">
        <f t="shared" si="18"/>
        <v>Y</v>
      </c>
      <c r="K593" s="43"/>
      <c r="L593" s="43"/>
      <c r="M593" s="43"/>
      <c r="N593" s="43"/>
      <c r="O593" s="43"/>
      <c r="P593" s="43">
        <v>187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4" spans="1:22" s="35" customFormat="1" x14ac:dyDescent="0.35">
      <c r="A594" s="43">
        <v>188</v>
      </c>
      <c r="B594" s="12" t="s">
        <v>1597</v>
      </c>
      <c r="C594" s="2"/>
      <c r="D594" s="12" t="s">
        <v>1600</v>
      </c>
      <c r="E594" s="43">
        <v>2022</v>
      </c>
      <c r="F594" s="12" t="s">
        <v>1962</v>
      </c>
      <c r="G594" s="92" t="str">
        <f t="shared" si="17"/>
        <v>01</v>
      </c>
      <c r="H594" s="40" t="s">
        <v>1432</v>
      </c>
      <c r="I594" s="40" t="s">
        <v>1432</v>
      </c>
      <c r="J594" s="92" t="str">
        <f t="shared" si="18"/>
        <v/>
      </c>
      <c r="K594" s="43"/>
      <c r="L594" s="43"/>
      <c r="M594" s="43"/>
      <c r="N594" s="43"/>
      <c r="O594" s="43"/>
      <c r="P594" s="43">
        <v>188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5" spans="1:22" s="35" customFormat="1" x14ac:dyDescent="0.35">
      <c r="A595" s="43">
        <v>189</v>
      </c>
      <c r="B595" s="12" t="s">
        <v>1597</v>
      </c>
      <c r="C595" s="2"/>
      <c r="D595" s="12" t="s">
        <v>1608</v>
      </c>
      <c r="E595" s="43">
        <v>2022</v>
      </c>
      <c r="F595" s="12" t="s">
        <v>1962</v>
      </c>
      <c r="G595" s="92" t="str">
        <f t="shared" si="17"/>
        <v>02</v>
      </c>
      <c r="H595" s="40" t="s">
        <v>1433</v>
      </c>
      <c r="I595" s="40" t="s">
        <v>1433</v>
      </c>
      <c r="J595" s="92" t="str">
        <f t="shared" si="18"/>
        <v/>
      </c>
      <c r="K595" s="43"/>
      <c r="L595" s="43"/>
      <c r="M595" s="43"/>
      <c r="N595" s="43"/>
      <c r="O595" s="43"/>
      <c r="P595" s="43">
        <v>189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6" spans="1:22" s="35" customFormat="1" x14ac:dyDescent="0.35">
      <c r="A596" s="43">
        <v>190</v>
      </c>
      <c r="B596" s="12" t="s">
        <v>1597</v>
      </c>
      <c r="C596" s="2"/>
      <c r="D596" s="12" t="s">
        <v>1609</v>
      </c>
      <c r="E596" s="43">
        <v>2022</v>
      </c>
      <c r="F596" s="12" t="s">
        <v>1962</v>
      </c>
      <c r="G596" s="92" t="str">
        <f t="shared" si="17"/>
        <v>03</v>
      </c>
      <c r="H596" s="40" t="s">
        <v>1434</v>
      </c>
      <c r="I596" s="40" t="s">
        <v>1434</v>
      </c>
      <c r="J596" s="92" t="str">
        <f t="shared" si="18"/>
        <v/>
      </c>
      <c r="K596" s="43"/>
      <c r="L596" s="43"/>
      <c r="M596" s="43"/>
      <c r="N596" s="43"/>
      <c r="O596" s="43"/>
      <c r="P596" s="43">
        <v>190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7" spans="1:22" s="35" customFormat="1" x14ac:dyDescent="0.35">
      <c r="A597" s="43">
        <v>191</v>
      </c>
      <c r="B597" s="12" t="s">
        <v>1597</v>
      </c>
      <c r="C597" s="2"/>
      <c r="D597" s="12" t="s">
        <v>1610</v>
      </c>
      <c r="E597" s="43">
        <v>2022</v>
      </c>
      <c r="F597" s="12" t="s">
        <v>1962</v>
      </c>
      <c r="G597" s="92" t="str">
        <f t="shared" si="17"/>
        <v>04</v>
      </c>
      <c r="H597" s="40" t="s">
        <v>1435</v>
      </c>
      <c r="I597" s="40" t="s">
        <v>1435</v>
      </c>
      <c r="J597" s="92" t="str">
        <f t="shared" si="18"/>
        <v/>
      </c>
      <c r="K597" s="43"/>
      <c r="L597" s="43"/>
      <c r="M597" s="43"/>
      <c r="N597" s="43"/>
      <c r="O597" s="43"/>
      <c r="P597" s="43">
        <v>191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598" spans="1:22" s="35" customFormat="1" x14ac:dyDescent="0.35">
      <c r="A598" s="43">
        <v>192</v>
      </c>
      <c r="B598" s="43" t="s">
        <v>1296</v>
      </c>
      <c r="C598" s="2"/>
      <c r="D598" s="12" t="s">
        <v>1437</v>
      </c>
      <c r="E598" s="43">
        <v>2022</v>
      </c>
      <c r="F598" s="12" t="s">
        <v>1962</v>
      </c>
      <c r="G598" s="92" t="str">
        <f t="shared" si="17"/>
        <v>OT</v>
      </c>
      <c r="H598" s="40" t="s">
        <v>1436</v>
      </c>
      <c r="I598" s="40" t="s">
        <v>1436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192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599" spans="1:22" s="35" customFormat="1" x14ac:dyDescent="0.35">
      <c r="A599" s="43">
        <v>193</v>
      </c>
      <c r="B599" s="12" t="s">
        <v>1437</v>
      </c>
      <c r="C599" s="2"/>
      <c r="D599" s="12" t="s">
        <v>1539</v>
      </c>
      <c r="E599" s="43">
        <v>2022</v>
      </c>
      <c r="F599" s="12" t="s">
        <v>1962</v>
      </c>
      <c r="G599" s="92" t="str">
        <f t="shared" ref="G599:G621" si="20">IF(H599="종이팩","01",IF(H599="유리병","02",IF(H599="금속캔","03",IF(H599="금속캔(알루미늄)","04",IF(H599="일반 발포합성수지 단일·복합재질","05",IF(H599="폴리스티렌페이퍼(PSP)","06",IF(H599="페트병","07",IF(H599="단일재질 용기, 트레이류(페트병, 발포합성수지 제외)","08",IF(H599="합성수지 필름·시트류 (페트병, 발포합성수지 제외)","09",IF(H599="몸체","01",IF(H599="라벨","02",IF(H599="마개및잡자재","03",IF(H599="라벨, 마개및잡자재","04",IF(H599="최우수","A",IF(H599="우수","B",IF(H599="보통","C",IF(H599="어려움","D",RIGHT(D599,2))))))))))))))))))</f>
        <v>01</v>
      </c>
      <c r="H599" s="40" t="s">
        <v>1343</v>
      </c>
      <c r="I599" s="40" t="s">
        <v>1343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193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('OT',NULL,'OT_B','2022','01','01','몸체','몸체','N','N','N','N','N','N','193','Y','SYSTEM',NOW(),'SYSTEM',NOW()),</v>
      </c>
    </row>
    <row r="600" spans="1:22" s="35" customFormat="1" x14ac:dyDescent="0.35">
      <c r="A600" s="43">
        <v>194</v>
      </c>
      <c r="B600" s="12" t="s">
        <v>1539</v>
      </c>
      <c r="C600" s="2"/>
      <c r="D600" s="12" t="s">
        <v>1611</v>
      </c>
      <c r="E600" s="43">
        <v>2022</v>
      </c>
      <c r="F600" s="12" t="s">
        <v>1962</v>
      </c>
      <c r="G600" s="92" t="str">
        <f t="shared" si="20"/>
        <v>B</v>
      </c>
      <c r="H600" s="40" t="s">
        <v>1345</v>
      </c>
      <c r="I600" s="40" t="s">
        <v>1345</v>
      </c>
      <c r="J600" s="92" t="str">
        <f t="shared" ref="J600:K663" si="21">IF(ISNUMBER(SEARCH("_D_",D600))=FALSE,IF(LEN(D600)-LEN(SUBSTITUTE(D600,"_",""))=3,"Y",""),"")</f>
        <v/>
      </c>
      <c r="K600" s="43"/>
      <c r="L600" s="43"/>
      <c r="M600" s="43"/>
      <c r="N600" s="43"/>
      <c r="O600" s="43"/>
      <c r="P600" s="43">
        <v>194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ref="V600:V663" si="22">"('"&amp;B600&amp;"',"&amp;IF(C600="","NULL","'"&amp;C600&amp;"'")&amp;",'"&amp;D600&amp;"','"&amp;E600&amp;"','"&amp;F600&amp;"',"&amp;IF(G600="","NULL","'"&amp;G600&amp;"'")&amp;","&amp;IF(H600="","NULL","'"&amp;H600&amp;"'")&amp;","&amp;IF(I600="","NULL","'"&amp;I600&amp;"'")&amp;","&amp;IF(J600="","'N'","'"&amp;J600&amp;"'")&amp;","&amp;IF(K600="","'N'","'"&amp;K600&amp;"'")&amp;","&amp;IF(L600="","'N'","'"&amp;L600&amp;"'")&amp;","&amp;IF(M600="","'N'","'"&amp;M600&amp;"'")&amp;","&amp;IF(N600="","'N'",""&amp;N600&amp;"'")&amp;","&amp;IF(O600="","'N'",""&amp;O600&amp;"'")&amp;","&amp;IF(P600="","0","'"&amp;P600&amp;"'")&amp;",'"&amp;Q600&amp;"','"&amp;R600&amp;"',"&amp;S600&amp;",'"&amp;T600&amp;"',"&amp;U600&amp;IF(A601="",");","),")</f>
        <v>('OT_B',NULL,'OT_B_B','2022','01','B','우수','우수','N','N','N','N','N','N','194','Y','SYSTEM',NOW(),'SYSTEM',NOW()),</v>
      </c>
    </row>
    <row r="601" spans="1:22" s="35" customFormat="1" x14ac:dyDescent="0.35">
      <c r="A601" s="43">
        <v>195</v>
      </c>
      <c r="B601" s="12" t="s">
        <v>1539</v>
      </c>
      <c r="C601" s="2"/>
      <c r="D601" s="12" t="s">
        <v>1612</v>
      </c>
      <c r="E601" s="43">
        <v>2022</v>
      </c>
      <c r="F601" s="12" t="s">
        <v>1962</v>
      </c>
      <c r="G601" s="92" t="str">
        <f t="shared" si="20"/>
        <v>C</v>
      </c>
      <c r="H601" s="40" t="s">
        <v>1349</v>
      </c>
      <c r="I601" s="40" t="s">
        <v>1349</v>
      </c>
      <c r="J601" s="92" t="str">
        <f t="shared" si="21"/>
        <v/>
      </c>
      <c r="K601" s="43"/>
      <c r="L601" s="43"/>
      <c r="M601" s="43"/>
      <c r="N601" s="43"/>
      <c r="O601" s="43"/>
      <c r="P601" s="43">
        <v>195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22"/>
        <v>('OT_B',NULL,'OT_B_C','2022','01','C','보통','보통','N','N','N','N','N','N','195','Y','SYSTEM',NOW(),'SYSTEM',NOW()),</v>
      </c>
    </row>
    <row r="602" spans="1:22" s="35" customFormat="1" x14ac:dyDescent="0.35">
      <c r="A602" s="43">
        <v>196</v>
      </c>
      <c r="B602" s="12" t="s">
        <v>1539</v>
      </c>
      <c r="C602" s="2"/>
      <c r="D602" s="12" t="s">
        <v>1613</v>
      </c>
      <c r="E602" s="43">
        <v>2022</v>
      </c>
      <c r="F602" s="12" t="s">
        <v>1962</v>
      </c>
      <c r="G602" s="92" t="str">
        <f t="shared" si="20"/>
        <v>D</v>
      </c>
      <c r="H602" s="40" t="s">
        <v>1347</v>
      </c>
      <c r="I602" s="40" t="s">
        <v>1347</v>
      </c>
      <c r="J602" s="92" t="str">
        <f t="shared" si="21"/>
        <v/>
      </c>
      <c r="K602" s="43"/>
      <c r="L602" s="43"/>
      <c r="M602" s="43"/>
      <c r="N602" s="43"/>
      <c r="O602" s="43"/>
      <c r="P602" s="43">
        <v>196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si="22"/>
        <v>('OT_B',NULL,'OT_B_D','2022','01','D','어려움','어려움','N','N','N','N','N','N','196','Y','SYSTEM',NOW(),'SYSTEM',NOW()),</v>
      </c>
    </row>
    <row r="603" spans="1:22" s="35" customFormat="1" x14ac:dyDescent="0.35">
      <c r="A603" s="43">
        <v>197</v>
      </c>
      <c r="B603" s="12" t="s">
        <v>1611</v>
      </c>
      <c r="C603" s="2"/>
      <c r="D603" s="12" t="s">
        <v>1614</v>
      </c>
      <c r="E603" s="43">
        <v>2022</v>
      </c>
      <c r="F603" s="12" t="s">
        <v>1962</v>
      </c>
      <c r="G603" s="92" t="str">
        <f t="shared" si="20"/>
        <v>01</v>
      </c>
      <c r="H603" s="40" t="s">
        <v>1438</v>
      </c>
      <c r="I603" s="40" t="s">
        <v>1438</v>
      </c>
      <c r="J603" s="92" t="str">
        <f t="shared" si="21"/>
        <v>Y</v>
      </c>
      <c r="K603" s="43"/>
      <c r="L603" s="43"/>
      <c r="M603" s="43"/>
      <c r="N603" s="43"/>
      <c r="O603" s="43"/>
      <c r="P603" s="43">
        <v>197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4" spans="1:22" s="35" customFormat="1" x14ac:dyDescent="0.35">
      <c r="A604" s="43">
        <v>198</v>
      </c>
      <c r="B604" s="12" t="s">
        <v>1611</v>
      </c>
      <c r="C604" s="2"/>
      <c r="D604" s="12" t="s">
        <v>1618</v>
      </c>
      <c r="E604" s="43">
        <v>2022</v>
      </c>
      <c r="F604" s="12" t="s">
        <v>1962</v>
      </c>
      <c r="G604" s="92" t="str">
        <f t="shared" si="20"/>
        <v>02</v>
      </c>
      <c r="H604" s="40" t="s">
        <v>1439</v>
      </c>
      <c r="I604" s="40" t="s">
        <v>1439</v>
      </c>
      <c r="J604" s="92" t="str">
        <f t="shared" si="21"/>
        <v>Y</v>
      </c>
      <c r="K604" s="43"/>
      <c r="L604" s="43"/>
      <c r="M604" s="43"/>
      <c r="N604" s="43"/>
      <c r="O604" s="43"/>
      <c r="P604" s="43">
        <v>198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5" spans="1:22" s="35" customFormat="1" x14ac:dyDescent="0.35">
      <c r="A605" s="43">
        <v>199</v>
      </c>
      <c r="B605" s="12" t="s">
        <v>1611</v>
      </c>
      <c r="C605" s="2"/>
      <c r="D605" s="12" t="s">
        <v>1619</v>
      </c>
      <c r="E605" s="43">
        <v>2022</v>
      </c>
      <c r="F605" s="12" t="s">
        <v>1962</v>
      </c>
      <c r="G605" s="92" t="str">
        <f t="shared" si="20"/>
        <v>03</v>
      </c>
      <c r="H605" s="40" t="s">
        <v>1440</v>
      </c>
      <c r="I605" s="40" t="s">
        <v>1440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199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('OT_B_B',NULL,'OT_B_B_03','2022','01','03','단일재질 필름시트류','단일재질 필름시트류','Y','N','N','N','N','N','199','Y','SYSTEM',NOW(),'SYSTEM',NOW()),</v>
      </c>
    </row>
    <row r="606" spans="1:22" s="35" customFormat="1" x14ac:dyDescent="0.35">
      <c r="A606" s="43">
        <v>200</v>
      </c>
      <c r="B606" s="12" t="s">
        <v>1611</v>
      </c>
      <c r="C606" s="2"/>
      <c r="D606" s="12" t="s">
        <v>1620</v>
      </c>
      <c r="E606" s="43">
        <v>2022</v>
      </c>
      <c r="F606" s="12" t="s">
        <v>1962</v>
      </c>
      <c r="G606" s="92" t="str">
        <f t="shared" si="20"/>
        <v>04</v>
      </c>
      <c r="H606" s="40" t="s">
        <v>1441</v>
      </c>
      <c r="I606" s="40" t="s">
        <v>1441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200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7" spans="1:22" s="35" customFormat="1" x14ac:dyDescent="0.35">
      <c r="A607" s="43">
        <v>201</v>
      </c>
      <c r="B607" s="12" t="s">
        <v>1611</v>
      </c>
      <c r="C607" s="2"/>
      <c r="D607" s="12" t="s">
        <v>1621</v>
      </c>
      <c r="E607" s="43">
        <v>2022</v>
      </c>
      <c r="F607" s="12" t="s">
        <v>1962</v>
      </c>
      <c r="G607" s="92" t="str">
        <f t="shared" si="20"/>
        <v>05</v>
      </c>
      <c r="H607" s="40" t="s">
        <v>1442</v>
      </c>
      <c r="I607" s="40" t="s">
        <v>1442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201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08" spans="1:22" s="35" customFormat="1" x14ac:dyDescent="0.35">
      <c r="A608" s="43">
        <v>202</v>
      </c>
      <c r="B608" s="12" t="s">
        <v>1611</v>
      </c>
      <c r="C608" s="2"/>
      <c r="D608" s="12" t="s">
        <v>1622</v>
      </c>
      <c r="E608" s="43">
        <v>2022</v>
      </c>
      <c r="F608" s="12" t="s">
        <v>1962</v>
      </c>
      <c r="G608" s="92" t="str">
        <f t="shared" si="20"/>
        <v>06</v>
      </c>
      <c r="H608" s="40" t="s">
        <v>1965</v>
      </c>
      <c r="I608" s="40" t="s">
        <v>1965</v>
      </c>
      <c r="J608" s="92" t="str">
        <f t="shared" si="21"/>
        <v>Y</v>
      </c>
      <c r="K608" s="43"/>
      <c r="L608" s="43"/>
      <c r="M608" s="92" t="s">
        <v>1964</v>
      </c>
      <c r="N608" s="43"/>
      <c r="O608" s="43"/>
      <c r="P608" s="43">
        <v>202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09" spans="1:22" s="35" customFormat="1" x14ac:dyDescent="0.35">
      <c r="A609" s="43">
        <v>203</v>
      </c>
      <c r="B609" s="12" t="s">
        <v>1612</v>
      </c>
      <c r="C609" s="2"/>
      <c r="D609" s="12" t="s">
        <v>1615</v>
      </c>
      <c r="E609" s="43">
        <v>2022</v>
      </c>
      <c r="F609" s="12" t="s">
        <v>1962</v>
      </c>
      <c r="G609" s="92" t="str">
        <f t="shared" si="20"/>
        <v>01</v>
      </c>
      <c r="H609" s="40" t="s">
        <v>1443</v>
      </c>
      <c r="I609" s="40" t="s">
        <v>1443</v>
      </c>
      <c r="J609" s="92" t="str">
        <f t="shared" si="21"/>
        <v>Y</v>
      </c>
      <c r="K609" s="43"/>
      <c r="L609" s="43"/>
      <c r="M609" s="92" t="s">
        <v>1964</v>
      </c>
      <c r="N609" s="43"/>
      <c r="O609" s="43"/>
      <c r="P609" s="43">
        <v>203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0" spans="1:22" s="35" customFormat="1" x14ac:dyDescent="0.35">
      <c r="A610" s="43">
        <v>204</v>
      </c>
      <c r="B610" s="12" t="s">
        <v>1613</v>
      </c>
      <c r="C610" s="2"/>
      <c r="D610" s="12" t="s">
        <v>1616</v>
      </c>
      <c r="E610" s="43">
        <v>2022</v>
      </c>
      <c r="F610" s="12" t="s">
        <v>1962</v>
      </c>
      <c r="G610" s="92" t="str">
        <f t="shared" si="20"/>
        <v>01</v>
      </c>
      <c r="H610" s="40" t="s">
        <v>1444</v>
      </c>
      <c r="I610" s="40" t="s">
        <v>1444</v>
      </c>
      <c r="J610" s="92" t="str">
        <f t="shared" si="21"/>
        <v/>
      </c>
      <c r="K610" s="43"/>
      <c r="L610" s="43"/>
      <c r="M610" s="43"/>
      <c r="N610" s="43"/>
      <c r="O610" s="43"/>
      <c r="P610" s="43">
        <v>204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1" spans="1:22" s="35" customFormat="1" x14ac:dyDescent="0.35">
      <c r="A611" s="43">
        <v>205</v>
      </c>
      <c r="B611" s="12" t="s">
        <v>1613</v>
      </c>
      <c r="C611" s="2"/>
      <c r="D611" s="12" t="s">
        <v>1617</v>
      </c>
      <c r="E611" s="43">
        <v>2022</v>
      </c>
      <c r="F611" s="12" t="s">
        <v>1962</v>
      </c>
      <c r="G611" s="92" t="str">
        <f t="shared" si="20"/>
        <v>02</v>
      </c>
      <c r="H611" s="40" t="s">
        <v>1414</v>
      </c>
      <c r="I611" s="40" t="s">
        <v>1414</v>
      </c>
      <c r="J611" s="92" t="str">
        <f t="shared" si="21"/>
        <v/>
      </c>
      <c r="K611" s="43"/>
      <c r="L611" s="43"/>
      <c r="M611" s="43"/>
      <c r="N611" s="43"/>
      <c r="O611" s="43"/>
      <c r="P611" s="43">
        <v>205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('OT_B_D',NULL,'OT_B_D_02','2022','01','02','PVC 계열의 재질','PVC 계열의 재질','N','N','N','N','N','N','205','Y','SYSTEM',NOW(),'SYSTEM',NOW()),</v>
      </c>
    </row>
    <row r="612" spans="1:22" s="35" customFormat="1" x14ac:dyDescent="0.35">
      <c r="A612" s="43">
        <v>206</v>
      </c>
      <c r="B612" s="12" t="s">
        <v>1437</v>
      </c>
      <c r="C612" s="2"/>
      <c r="D612" s="12" t="s">
        <v>1540</v>
      </c>
      <c r="E612" s="43">
        <v>2022</v>
      </c>
      <c r="F612" s="12" t="s">
        <v>1962</v>
      </c>
      <c r="G612" s="92" t="str">
        <f t="shared" si="20"/>
        <v>04</v>
      </c>
      <c r="H612" s="40" t="s">
        <v>1379</v>
      </c>
      <c r="I612" s="40" t="s">
        <v>1379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206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('OT',NULL,'OT_C','2022','01','04','라벨, 마개및잡자재','라벨, 마개및잡자재','N','N','N','N','N','N','206','Y','SYSTEM',NOW(),'SYSTEM',NOW()),</v>
      </c>
    </row>
    <row r="613" spans="1:22" s="35" customFormat="1" x14ac:dyDescent="0.35">
      <c r="A613" s="43">
        <v>207</v>
      </c>
      <c r="B613" s="12" t="s">
        <v>1540</v>
      </c>
      <c r="C613" s="2"/>
      <c r="D613" s="12" t="s">
        <v>1623</v>
      </c>
      <c r="E613" s="43">
        <v>2022</v>
      </c>
      <c r="F613" s="12" t="s">
        <v>1962</v>
      </c>
      <c r="G613" s="92" t="str">
        <f t="shared" si="20"/>
        <v>B</v>
      </c>
      <c r="H613" s="40" t="s">
        <v>1345</v>
      </c>
      <c r="I613" s="40" t="s">
        <v>1345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207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('OT_C',NULL,'OT_C_B','2022','01','B','우수','우수','N','N','N','N','N','N','207','Y','SYSTEM',NOW(),'SYSTEM',NOW()),</v>
      </c>
    </row>
    <row r="614" spans="1:22" s="35" customFormat="1" x14ac:dyDescent="0.35">
      <c r="A614" s="43">
        <v>208</v>
      </c>
      <c r="B614" s="12" t="s">
        <v>1540</v>
      </c>
      <c r="C614" s="2"/>
      <c r="D614" s="12" t="s">
        <v>1624</v>
      </c>
      <c r="E614" s="43">
        <v>2022</v>
      </c>
      <c r="F614" s="12" t="s">
        <v>1962</v>
      </c>
      <c r="G614" s="92" t="str">
        <f t="shared" si="20"/>
        <v>C</v>
      </c>
      <c r="H614" s="40" t="s">
        <v>1349</v>
      </c>
      <c r="I614" s="40" t="s">
        <v>1349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208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('OT_C',NULL,'OT_C_C','2022','01','C','보통','보통','N','N','N','N','N','N','208','Y','SYSTEM',NOW(),'SYSTEM',NOW()),</v>
      </c>
    </row>
    <row r="615" spans="1:22" s="35" customFormat="1" x14ac:dyDescent="0.35">
      <c r="A615" s="43">
        <v>209</v>
      </c>
      <c r="B615" s="12" t="s">
        <v>1540</v>
      </c>
      <c r="C615" s="2"/>
      <c r="D615" s="12" t="s">
        <v>1625</v>
      </c>
      <c r="E615" s="43">
        <v>2022</v>
      </c>
      <c r="F615" s="12" t="s">
        <v>1962</v>
      </c>
      <c r="G615" s="92" t="str">
        <f t="shared" si="20"/>
        <v>D</v>
      </c>
      <c r="H615" s="40" t="s">
        <v>1347</v>
      </c>
      <c r="I615" s="40" t="s">
        <v>1347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209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('OT_C',NULL,'OT_C_D','2022','01','D','어려움','어려움','N','N','N','N','N','N','209','Y','SYSTEM',NOW(),'SYSTEM',NOW()),</v>
      </c>
    </row>
    <row r="616" spans="1:22" s="35" customFormat="1" x14ac:dyDescent="0.35">
      <c r="A616" s="43">
        <v>210</v>
      </c>
      <c r="B616" s="12" t="s">
        <v>1623</v>
      </c>
      <c r="C616" s="2"/>
      <c r="D616" s="12" t="s">
        <v>1626</v>
      </c>
      <c r="E616" s="43">
        <v>2022</v>
      </c>
      <c r="F616" s="12" t="s">
        <v>1962</v>
      </c>
      <c r="G616" s="92" t="str">
        <f t="shared" si="20"/>
        <v>01</v>
      </c>
      <c r="H616" s="40" t="s">
        <v>873</v>
      </c>
      <c r="I616" s="40" t="s">
        <v>873</v>
      </c>
      <c r="J616" s="92" t="str">
        <f t="shared" si="21"/>
        <v>Y</v>
      </c>
      <c r="K616" s="43"/>
      <c r="L616" s="92" t="s">
        <v>1964</v>
      </c>
      <c r="M616" s="43"/>
      <c r="N616" s="43"/>
      <c r="O616" s="43"/>
      <c r="P616" s="43">
        <v>210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('OT_C_B',NULL,'OT_C_B_01','2022','01','01','미사용','미사용','Y','N','Y','N','N','N','210','Y','SYSTEM',NOW(),'SYSTEM',NOW()),</v>
      </c>
    </row>
    <row r="617" spans="1:22" s="35" customFormat="1" x14ac:dyDescent="0.35">
      <c r="A617" s="43">
        <v>211</v>
      </c>
      <c r="B617" s="12" t="s">
        <v>1623</v>
      </c>
      <c r="C617" s="2"/>
      <c r="D617" s="12" t="s">
        <v>1627</v>
      </c>
      <c r="E617" s="43">
        <v>2022</v>
      </c>
      <c r="F617" s="12" t="s">
        <v>1962</v>
      </c>
      <c r="G617" s="92" t="str">
        <f t="shared" si="20"/>
        <v>02</v>
      </c>
      <c r="H617" s="40" t="s">
        <v>1445</v>
      </c>
      <c r="I617" s="40" t="s">
        <v>1445</v>
      </c>
      <c r="J617" s="92" t="str">
        <f t="shared" si="21"/>
        <v>Y</v>
      </c>
      <c r="K617" s="43"/>
      <c r="L617" s="43"/>
      <c r="M617" s="43"/>
      <c r="N617" s="43"/>
      <c r="O617" s="43"/>
      <c r="P617" s="43">
        <v>211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('OT_C_B',NULL,'OT_C_B_02','2022','01','02','합성수지 재질','합성수지 재질','Y','N','N','N','N','N','211','Y','SYSTEM',NOW(),'SYSTEM',NOW()),</v>
      </c>
    </row>
    <row r="618" spans="1:22" s="35" customFormat="1" x14ac:dyDescent="0.35">
      <c r="A618" s="43">
        <v>212</v>
      </c>
      <c r="B618" s="12" t="s">
        <v>1623</v>
      </c>
      <c r="C618" s="2"/>
      <c r="D618" s="12" t="s">
        <v>1628</v>
      </c>
      <c r="E618" s="43">
        <v>2022</v>
      </c>
      <c r="F618" s="12" t="s">
        <v>1962</v>
      </c>
      <c r="G618" s="92" t="str">
        <f t="shared" si="20"/>
        <v>03</v>
      </c>
      <c r="H618" s="40" t="s">
        <v>1446</v>
      </c>
      <c r="I618" s="40" t="s">
        <v>1446</v>
      </c>
      <c r="J618" s="92" t="str">
        <f t="shared" si="21"/>
        <v>Y</v>
      </c>
      <c r="K618" s="43"/>
      <c r="L618" s="92" t="s">
        <v>1964</v>
      </c>
      <c r="M618" s="43"/>
      <c r="N618" s="43"/>
      <c r="O618" s="43"/>
      <c r="P618" s="43">
        <v>212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19" spans="1:22" s="35" customFormat="1" x14ac:dyDescent="0.35">
      <c r="A619" s="43">
        <v>213</v>
      </c>
      <c r="B619" s="12" t="s">
        <v>1624</v>
      </c>
      <c r="C619" s="2"/>
      <c r="D619" s="12" t="s">
        <v>1629</v>
      </c>
      <c r="E619" s="43">
        <v>2022</v>
      </c>
      <c r="F619" s="12" t="s">
        <v>1962</v>
      </c>
      <c r="G619" s="92" t="str">
        <f t="shared" si="20"/>
        <v>01</v>
      </c>
      <c r="H619" s="40" t="s">
        <v>1447</v>
      </c>
      <c r="I619" s="40" t="s">
        <v>1447</v>
      </c>
      <c r="J619" s="92" t="str">
        <f t="shared" si="21"/>
        <v>Y</v>
      </c>
      <c r="K619" s="43"/>
      <c r="L619" s="92" t="s">
        <v>1964</v>
      </c>
      <c r="M619" s="43"/>
      <c r="N619" s="43"/>
      <c r="O619" s="43"/>
      <c r="P619" s="43">
        <v>213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0" spans="1:22" s="35" customFormat="1" x14ac:dyDescent="0.35">
      <c r="A620" s="43">
        <v>214</v>
      </c>
      <c r="B620" s="12" t="s">
        <v>1625</v>
      </c>
      <c r="C620" s="2"/>
      <c r="D620" s="12" t="s">
        <v>1630</v>
      </c>
      <c r="E620" s="43">
        <v>2022</v>
      </c>
      <c r="F620" s="12" t="s">
        <v>1962</v>
      </c>
      <c r="G620" s="92" t="str">
        <f t="shared" si="20"/>
        <v>01</v>
      </c>
      <c r="H620" s="40" t="s">
        <v>1414</v>
      </c>
      <c r="I620" s="40" t="s">
        <v>1414</v>
      </c>
      <c r="J620" s="92" t="str">
        <f t="shared" si="21"/>
        <v/>
      </c>
      <c r="K620" s="43"/>
      <c r="L620" s="43"/>
      <c r="M620" s="43"/>
      <c r="N620" s="43"/>
      <c r="O620" s="43"/>
      <c r="P620" s="43">
        <v>214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('OT_C_D',NULL,'OT_C_D_01','2022','01','01','PVC 계열의 재질','PVC 계열의 재질','N','N','N','N','N','N','214','Y','SYSTEM',NOW(),'SYSTEM',NOW()),</v>
      </c>
    </row>
    <row r="621" spans="1:22" s="35" customFormat="1" x14ac:dyDescent="0.35">
      <c r="A621" s="43">
        <v>215</v>
      </c>
      <c r="B621" s="12" t="s">
        <v>1625</v>
      </c>
      <c r="C621" s="2"/>
      <c r="D621" s="12" t="s">
        <v>1631</v>
      </c>
      <c r="E621" s="43">
        <v>2022</v>
      </c>
      <c r="F621" s="12" t="s">
        <v>1962</v>
      </c>
      <c r="G621" s="92" t="str">
        <f t="shared" si="20"/>
        <v>02</v>
      </c>
      <c r="H621" s="40" t="s">
        <v>1448</v>
      </c>
      <c r="I621" s="40" t="s">
        <v>1448</v>
      </c>
      <c r="J621" s="92" t="str">
        <f t="shared" si="21"/>
        <v/>
      </c>
      <c r="K621" s="43"/>
      <c r="L621" s="43"/>
      <c r="M621" s="43"/>
      <c r="N621" s="43"/>
      <c r="O621" s="43"/>
      <c r="P621" s="43">
        <v>215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2" spans="1:22" x14ac:dyDescent="0.35">
      <c r="A622" s="43">
        <v>216</v>
      </c>
      <c r="B622" s="43" t="s">
        <v>870</v>
      </c>
      <c r="C622" s="2"/>
      <c r="D622" s="43" t="str">
        <f>IF(B622&lt;&gt;"GROUP_ID",B622&amp;"_"&amp;IF(H622="몸체","B",IF(H622="라벨","L",IF(H622="마개및잡자재","G",IF(H622="라벨, 마개및잡자재","S",IF(H622="최우수","A",IF(H622="우수","B",IF(H622="보통","C",IF(H622="어려움","D",RIGHT(D622,2))))))))),IF(H622="종이팩","PA",IF(H622="유리병","GL",IF(H622="금속캔","CA",IF(H622="금속캔(알루미늄)","AL",IF(H622="일반 발포합성수지 단일·복합재질","SY",IF(H622="폴리스티렌페이퍼(PSP)","PO",IF(H622="페트병","PE",IF(H622="단일재질 용기, 트레이류(페트병, 발포합성수지 제외)","TR",IF(H622="합성수지 필름·시트류 (페트병, 발포합성수지 제외)","09","-"))))))))))</f>
        <v>PA</v>
      </c>
      <c r="E622" s="43">
        <v>2021</v>
      </c>
      <c r="F622" s="12" t="s">
        <v>1632</v>
      </c>
      <c r="G622" s="92" t="str">
        <f>IF(H622="종이팩","01",IF(H622="유리병","02",IF(H622="금속캔","03",IF(H622="금속캔(알루미늄)","04",IF(H622="일반 발포합성수지 단일·복합재질","05",IF(H622="폴리스티렌페이퍼(PSP)","06",IF(H622="페트병","07",IF(H622="단일재질 용기, 트레이류(페트병, 발포합성수지 제외)","08",IF(H622="합성수지 필름·시트류 (페트병, 발포합성수지 제외)","09",IF(H622="몸체","01",IF(H622="라벨","02",IF(H622="마개및잡자재","03",IF(H622="라벨, 마개및잡자재","04",IF(H622="최우수","A",IF(H622="우수","B",IF(H622="보통","C",IF(H622="어려움","D",IF(B622&lt;&gt;"",RIGHT(D622,2),"999"))))))))))))))))))</f>
        <v>01</v>
      </c>
      <c r="H622" s="40" t="s">
        <v>1641</v>
      </c>
      <c r="I622" s="40" t="s">
        <v>1641</v>
      </c>
      <c r="J622" s="92" t="str">
        <f t="shared" si="21"/>
        <v/>
      </c>
      <c r="K622" s="2"/>
      <c r="L622" s="2"/>
      <c r="M622" s="2"/>
      <c r="N622" s="2"/>
      <c r="O622" s="2"/>
      <c r="P622" s="43">
        <v>216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('GROUP_ID',NULL,'PA','2021','09','01','종이팩','종이팩','N','N','N','N','N','N','216','Y','SYSTEM',NOW(),'SYSTEM',NOW()),</v>
      </c>
    </row>
    <row r="623" spans="1:22" x14ac:dyDescent="0.35">
      <c r="A623" s="43">
        <v>217</v>
      </c>
      <c r="B623" s="43" t="s">
        <v>1639</v>
      </c>
      <c r="C623" s="2"/>
      <c r="D623" s="43" t="str">
        <f t="shared" ref="D623:D686" si="23">IF(B623&lt;&gt;"GROUP_ID",B623&amp;"_"&amp;IF(H623="몸체","B",IF(H623="라벨","L",IF(H623="마개및잡자재","G",IF(H623="라벨, 마개및잡자재","S",IF(H623="최우수","A",IF(H623="우수","B",IF(H623="보통","C",IF(H623="어려움","D",RIGHT(D623,2))))))))),IF(H623="종이팩","PA",IF(H623="유리병","GL",IF(H623="금속캔","CA",IF(H623="금속캔(알루미늄)","AL",IF(H623="일반 발포합성수지 단일·복합재질","SY",IF(H623="폴리스티렌페이퍼(PSP)","PO",IF(H623="페트병","PE",IF(H623="단일재질 용기, 트레이류(페트병, 발포합성수지 제외)","TR",IF(H623="합성수지 필름·시트류 (페트병, 발포합성수지 제외)","09","-"))))))))))</f>
        <v>PA_B</v>
      </c>
      <c r="E623" s="43">
        <v>2021</v>
      </c>
      <c r="F623" s="12" t="s">
        <v>1632</v>
      </c>
      <c r="G623" s="92" t="str">
        <f t="shared" ref="G623:G686" si="24">IF(H623="종이팩","01",IF(H623="유리병","02",IF(H623="금속캔","03",IF(H623="금속캔(알루미늄)","04",IF(H623="일반 발포합성수지 단일·복합재질","05",IF(H623="폴리스티렌페이퍼(PSP)","06",IF(H623="페트병","07",IF(H623="단일재질 용기, 트레이류(페트병, 발포합성수지 제외)","08",IF(H623="합성수지 필름·시트류 (페트병, 발포합성수지 제외)","09",IF(H623="몸체","01",IF(H623="라벨","02",IF(H623="마개및잡자재","03",IF(H623="라벨, 마개및잡자재","04",IF(H623="최우수","A",IF(H623="우수","B",IF(H623="보통","C",IF(H623="어려움","D",IF(B623&lt;&gt;"",RIGHT(D623,2),"999"))))))))))))))))))</f>
        <v>01</v>
      </c>
      <c r="H623" s="40" t="s">
        <v>1343</v>
      </c>
      <c r="I623" s="40" t="s">
        <v>1343</v>
      </c>
      <c r="J623" s="92" t="str">
        <f t="shared" si="21"/>
        <v/>
      </c>
      <c r="K623" s="2"/>
      <c r="L623" s="2"/>
      <c r="M623" s="2"/>
      <c r="N623" s="2"/>
      <c r="O623" s="2"/>
      <c r="P623" s="43">
        <v>217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('PA',NULL,'PA_B','2021','09','01','몸체','몸체','N','N','N','N','N','N','217','Y','SYSTEM',NOW(),'SYSTEM',NOW()),</v>
      </c>
    </row>
    <row r="624" spans="1:22" x14ac:dyDescent="0.35">
      <c r="A624" s="43">
        <v>218</v>
      </c>
      <c r="B624" s="43" t="s">
        <v>1744</v>
      </c>
      <c r="C624" s="2"/>
      <c r="D624" s="43" t="str">
        <f t="shared" si="23"/>
        <v>PA_B_B</v>
      </c>
      <c r="E624" s="43">
        <v>2021</v>
      </c>
      <c r="F624" s="12" t="s">
        <v>1632</v>
      </c>
      <c r="G624" s="92" t="str">
        <f t="shared" si="24"/>
        <v>B</v>
      </c>
      <c r="H624" s="40" t="s">
        <v>1345</v>
      </c>
      <c r="I624" s="40" t="s">
        <v>1345</v>
      </c>
      <c r="J624" s="92" t="str">
        <f t="shared" si="21"/>
        <v/>
      </c>
      <c r="K624" s="2"/>
      <c r="L624" s="2"/>
      <c r="M624" s="2"/>
      <c r="N624" s="2"/>
      <c r="O624" s="2"/>
      <c r="P624" s="43">
        <v>218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('PA_B',NULL,'PA_B_B','2021','09','B','우수','우수','N','N','N','N','N','N','218','Y','SYSTEM',NOW(),'SYSTEM',NOW()),</v>
      </c>
    </row>
    <row r="625" spans="1:22" x14ac:dyDescent="0.35">
      <c r="A625" s="43">
        <v>219</v>
      </c>
      <c r="B625" s="43" t="s">
        <v>1744</v>
      </c>
      <c r="C625" s="2"/>
      <c r="D625" s="43" t="str">
        <f t="shared" si="23"/>
        <v>PA_B_D</v>
      </c>
      <c r="E625" s="43">
        <v>2021</v>
      </c>
      <c r="F625" s="12" t="s">
        <v>1632</v>
      </c>
      <c r="G625" s="92" t="str">
        <f t="shared" si="24"/>
        <v>D</v>
      </c>
      <c r="H625" s="40" t="s">
        <v>1347</v>
      </c>
      <c r="I625" s="40" t="s">
        <v>1347</v>
      </c>
      <c r="J625" s="92" t="str">
        <f t="shared" si="21"/>
        <v/>
      </c>
      <c r="K625" s="2"/>
      <c r="L625" s="2"/>
      <c r="M625" s="2"/>
      <c r="N625" s="2"/>
      <c r="O625" s="2"/>
      <c r="P625" s="43">
        <v>219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('PA_B',NULL,'PA_B_D','2021','09','D','어려움','어려움','N','N','N','N','N','N','219','Y','SYSTEM',NOW(),'SYSTEM',NOW()),</v>
      </c>
    </row>
    <row r="626" spans="1:22" x14ac:dyDescent="0.35">
      <c r="A626" s="43">
        <v>220</v>
      </c>
      <c r="B626" s="43" t="s">
        <v>1745</v>
      </c>
      <c r="C626" s="2"/>
      <c r="D626" s="43" t="s">
        <v>1751</v>
      </c>
      <c r="E626" s="43">
        <v>2021</v>
      </c>
      <c r="F626" s="12" t="s">
        <v>1632</v>
      </c>
      <c r="G626" s="92" t="str">
        <f t="shared" si="24"/>
        <v>01</v>
      </c>
      <c r="H626" s="40" t="s">
        <v>1288</v>
      </c>
      <c r="I626" s="40" t="s">
        <v>1288</v>
      </c>
      <c r="J626" s="92" t="str">
        <f t="shared" si="21"/>
        <v>Y</v>
      </c>
      <c r="K626" s="92" t="s">
        <v>1964</v>
      </c>
      <c r="L626" s="2"/>
      <c r="M626" s="2"/>
      <c r="N626" s="2"/>
      <c r="O626" s="2"/>
      <c r="P626" s="43">
        <v>220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7" spans="1:22" x14ac:dyDescent="0.35">
      <c r="A627" s="43">
        <v>221</v>
      </c>
      <c r="B627" s="43" t="s">
        <v>1746</v>
      </c>
      <c r="C627" s="2"/>
      <c r="D627" s="43" t="s">
        <v>1752</v>
      </c>
      <c r="E627" s="43">
        <v>2021</v>
      </c>
      <c r="F627" s="12" t="s">
        <v>1632</v>
      </c>
      <c r="G627" s="92" t="str">
        <f t="shared" si="24"/>
        <v>01</v>
      </c>
      <c r="H627" s="40" t="s">
        <v>1648</v>
      </c>
      <c r="I627" s="40" t="s">
        <v>1648</v>
      </c>
      <c r="J627" s="92" t="str">
        <f t="shared" si="21"/>
        <v/>
      </c>
      <c r="K627" s="2"/>
      <c r="L627" s="2"/>
      <c r="M627" s="2"/>
      <c r="N627" s="2"/>
      <c r="O627" s="2"/>
      <c r="P627" s="43">
        <v>221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28" spans="1:22" x14ac:dyDescent="0.35">
      <c r="A628" s="43">
        <v>222</v>
      </c>
      <c r="B628" s="43" t="s">
        <v>1746</v>
      </c>
      <c r="C628" s="2"/>
      <c r="D628" s="43" t="s">
        <v>1753</v>
      </c>
      <c r="E628" s="43">
        <v>2021</v>
      </c>
      <c r="F628" s="12" t="s">
        <v>1632</v>
      </c>
      <c r="G628" s="92" t="str">
        <f t="shared" si="24"/>
        <v>02</v>
      </c>
      <c r="H628" s="40" t="s">
        <v>1289</v>
      </c>
      <c r="I628" s="40" t="s">
        <v>1289</v>
      </c>
      <c r="J628" s="92" t="str">
        <f t="shared" si="21"/>
        <v/>
      </c>
      <c r="K628" s="2"/>
      <c r="L628" s="2"/>
      <c r="M628" s="2"/>
      <c r="N628" s="2"/>
      <c r="O628" s="2"/>
      <c r="P628" s="43">
        <v>222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29" spans="1:22" x14ac:dyDescent="0.35">
      <c r="A629" s="43">
        <v>223</v>
      </c>
      <c r="B629" s="43" t="s">
        <v>1639</v>
      </c>
      <c r="C629" s="2"/>
      <c r="D629" s="43" t="str">
        <f t="shared" si="23"/>
        <v>PA_G</v>
      </c>
      <c r="E629" s="43">
        <v>2021</v>
      </c>
      <c r="F629" s="12" t="s">
        <v>1632</v>
      </c>
      <c r="G629" s="92" t="str">
        <f t="shared" si="24"/>
        <v>03</v>
      </c>
      <c r="H629" s="40" t="s">
        <v>1643</v>
      </c>
      <c r="I629" s="40" t="s">
        <v>1643</v>
      </c>
      <c r="J629" s="92" t="str">
        <f t="shared" si="21"/>
        <v/>
      </c>
      <c r="K629" s="2"/>
      <c r="L629" s="2"/>
      <c r="M629" s="2"/>
      <c r="N629" s="2"/>
      <c r="O629" s="2"/>
      <c r="P629" s="43">
        <v>223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('PA',NULL,'PA_G','2021','09','03','마개및잡자재','마개및잡자재','N','N','N','N','N','N','223','Y','SYSTEM',NOW(),'SYSTEM',NOW()),</v>
      </c>
    </row>
    <row r="630" spans="1:22" x14ac:dyDescent="0.35">
      <c r="A630" s="43">
        <v>224</v>
      </c>
      <c r="B630" s="43" t="s">
        <v>1747</v>
      </c>
      <c r="C630" s="2"/>
      <c r="D630" s="43" t="str">
        <f t="shared" si="23"/>
        <v>PA_G_B</v>
      </c>
      <c r="E630" s="43">
        <v>2021</v>
      </c>
      <c r="F630" s="12" t="s">
        <v>1632</v>
      </c>
      <c r="G630" s="92" t="str">
        <f t="shared" si="24"/>
        <v>B</v>
      </c>
      <c r="H630" s="40" t="s">
        <v>1345</v>
      </c>
      <c r="I630" s="40" t="s">
        <v>1345</v>
      </c>
      <c r="J630" s="92" t="str">
        <f t="shared" si="21"/>
        <v/>
      </c>
      <c r="K630" s="2"/>
      <c r="L630" s="2"/>
      <c r="M630" s="2"/>
      <c r="N630" s="2"/>
      <c r="O630" s="2"/>
      <c r="P630" s="43">
        <v>224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('PA_G',NULL,'PA_G_B','2021','09','B','우수','우수','N','N','N','N','N','N','224','Y','SYSTEM',NOW(),'SYSTEM',NOW()),</v>
      </c>
    </row>
    <row r="631" spans="1:22" x14ac:dyDescent="0.35">
      <c r="A631" s="43">
        <v>225</v>
      </c>
      <c r="B631" s="43" t="s">
        <v>1747</v>
      </c>
      <c r="C631" s="2"/>
      <c r="D631" s="43" t="str">
        <f t="shared" si="23"/>
        <v>PA_G_C</v>
      </c>
      <c r="E631" s="43">
        <v>2021</v>
      </c>
      <c r="F631" s="12" t="s">
        <v>1632</v>
      </c>
      <c r="G631" s="92" t="str">
        <f t="shared" si="24"/>
        <v>C</v>
      </c>
      <c r="H631" s="40" t="s">
        <v>1349</v>
      </c>
      <c r="I631" s="40" t="s">
        <v>1349</v>
      </c>
      <c r="J631" s="92" t="str">
        <f t="shared" si="21"/>
        <v/>
      </c>
      <c r="K631" s="2"/>
      <c r="L631" s="2"/>
      <c r="M631" s="2"/>
      <c r="N631" s="2"/>
      <c r="O631" s="2"/>
      <c r="P631" s="43">
        <v>225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('PA_G',NULL,'PA_G_C','2021','09','C','보통','보통','N','N','N','N','N','N','225','Y','SYSTEM',NOW(),'SYSTEM',NOW()),</v>
      </c>
    </row>
    <row r="632" spans="1:22" x14ac:dyDescent="0.35">
      <c r="A632" s="43">
        <v>226</v>
      </c>
      <c r="B632" s="43" t="s">
        <v>1747</v>
      </c>
      <c r="C632" s="2"/>
      <c r="D632" s="43" t="str">
        <f t="shared" si="23"/>
        <v>PA_G_D</v>
      </c>
      <c r="E632" s="43">
        <v>2021</v>
      </c>
      <c r="F632" s="12" t="s">
        <v>1632</v>
      </c>
      <c r="G632" s="92" t="str">
        <f t="shared" si="24"/>
        <v>D</v>
      </c>
      <c r="H632" s="40" t="s">
        <v>1347</v>
      </c>
      <c r="I632" s="40" t="s">
        <v>1347</v>
      </c>
      <c r="J632" s="92" t="str">
        <f t="shared" si="21"/>
        <v/>
      </c>
      <c r="K632" s="2"/>
      <c r="L632" s="2"/>
      <c r="M632" s="2"/>
      <c r="N632" s="2"/>
      <c r="O632" s="2"/>
      <c r="P632" s="43">
        <v>226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('PA_G',NULL,'PA_G_D','2021','09','D','어려움','어려움','N','N','N','N','N','N','226','Y','SYSTEM',NOW(),'SYSTEM',NOW()),</v>
      </c>
    </row>
    <row r="633" spans="1:22" x14ac:dyDescent="0.35">
      <c r="A633" s="43">
        <v>227</v>
      </c>
      <c r="B633" s="43" t="s">
        <v>1748</v>
      </c>
      <c r="C633" s="2"/>
      <c r="D633" s="43" t="s">
        <v>1754</v>
      </c>
      <c r="E633" s="43">
        <v>2021</v>
      </c>
      <c r="F633" s="12" t="s">
        <v>1632</v>
      </c>
      <c r="G633" s="92" t="str">
        <f t="shared" si="24"/>
        <v>01</v>
      </c>
      <c r="H633" s="40" t="s">
        <v>873</v>
      </c>
      <c r="I633" s="40" t="s">
        <v>873</v>
      </c>
      <c r="J633" s="92" t="str">
        <f t="shared" si="21"/>
        <v>Y</v>
      </c>
      <c r="K633" s="2"/>
      <c r="L633" s="2"/>
      <c r="M633" s="2"/>
      <c r="N633" s="2"/>
      <c r="O633" s="2"/>
      <c r="P633" s="43">
        <v>227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('PA_G_B',NULL,'PA_G_B_01','2021','09','01','미사용','미사용','Y','N','N','N','N','N','227','Y','SYSTEM',NOW(),'SYSTEM',NOW()),</v>
      </c>
    </row>
    <row r="634" spans="1:22" x14ac:dyDescent="0.35">
      <c r="A634" s="43">
        <v>228</v>
      </c>
      <c r="B634" s="43" t="s">
        <v>1749</v>
      </c>
      <c r="C634" s="2"/>
      <c r="D634" s="43" t="s">
        <v>1755</v>
      </c>
      <c r="E634" s="43">
        <v>2021</v>
      </c>
      <c r="F634" s="12" t="s">
        <v>1632</v>
      </c>
      <c r="G634" s="92" t="str">
        <f t="shared" si="24"/>
        <v>01</v>
      </c>
      <c r="H634" s="40" t="s">
        <v>1649</v>
      </c>
      <c r="I634" s="40" t="s">
        <v>1649</v>
      </c>
      <c r="J634" s="92" t="str">
        <f t="shared" si="21"/>
        <v>Y</v>
      </c>
      <c r="K634" s="92" t="s">
        <v>1964</v>
      </c>
      <c r="L634" s="2"/>
      <c r="M634" s="2"/>
      <c r="N634" s="2"/>
      <c r="O634" s="2"/>
      <c r="P634" s="43">
        <v>228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5" spans="1:22" x14ac:dyDescent="0.35">
      <c r="A635" s="43">
        <v>229</v>
      </c>
      <c r="B635" s="43" t="s">
        <v>1749</v>
      </c>
      <c r="C635" s="2"/>
      <c r="D635" s="43" t="s">
        <v>1756</v>
      </c>
      <c r="E635" s="43">
        <v>2021</v>
      </c>
      <c r="F635" s="12" t="s">
        <v>1632</v>
      </c>
      <c r="G635" s="92" t="str">
        <f t="shared" si="24"/>
        <v>02</v>
      </c>
      <c r="H635" s="40" t="s">
        <v>1293</v>
      </c>
      <c r="I635" s="40" t="s">
        <v>1293</v>
      </c>
      <c r="J635" s="92" t="str">
        <f t="shared" si="21"/>
        <v>Y</v>
      </c>
      <c r="K635" s="92" t="s">
        <v>1964</v>
      </c>
      <c r="L635" s="2"/>
      <c r="M635" s="2"/>
      <c r="N635" s="2"/>
      <c r="O635" s="2"/>
      <c r="P635" s="43">
        <v>229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6" spans="1:22" x14ac:dyDescent="0.35">
      <c r="A636" s="43">
        <v>230</v>
      </c>
      <c r="B636" s="43" t="s">
        <v>1750</v>
      </c>
      <c r="C636" s="2"/>
      <c r="D636" s="43" t="s">
        <v>1757</v>
      </c>
      <c r="E636" s="43">
        <v>2021</v>
      </c>
      <c r="F636" s="12" t="s">
        <v>1632</v>
      </c>
      <c r="G636" s="92" t="str">
        <f t="shared" si="24"/>
        <v>01</v>
      </c>
      <c r="H636" s="40" t="s">
        <v>1294</v>
      </c>
      <c r="I636" s="40" t="s">
        <v>1294</v>
      </c>
      <c r="J636" s="92" t="str">
        <f t="shared" si="21"/>
        <v/>
      </c>
      <c r="K636" s="2"/>
      <c r="L636" s="2"/>
      <c r="M636" s="2"/>
      <c r="N636" s="2"/>
      <c r="O636" s="2"/>
      <c r="P636" s="43">
        <v>230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7" spans="1:22" x14ac:dyDescent="0.35">
      <c r="A637" s="43">
        <v>231</v>
      </c>
      <c r="B637" s="43" t="s">
        <v>1750</v>
      </c>
      <c r="C637" s="2"/>
      <c r="D637" s="43" t="s">
        <v>1758</v>
      </c>
      <c r="E637" s="43">
        <v>2021</v>
      </c>
      <c r="F637" s="12" t="s">
        <v>1632</v>
      </c>
      <c r="G637" s="92" t="str">
        <f t="shared" si="24"/>
        <v>02</v>
      </c>
      <c r="H637" s="40" t="s">
        <v>1650</v>
      </c>
      <c r="I637" s="40" t="s">
        <v>1650</v>
      </c>
      <c r="J637" s="92" t="str">
        <f t="shared" si="21"/>
        <v/>
      </c>
      <c r="K637" s="2"/>
      <c r="L637" s="2"/>
      <c r="M637" s="2"/>
      <c r="N637" s="2"/>
      <c r="O637" s="2"/>
      <c r="P637" s="43">
        <v>231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38" spans="1:22" x14ac:dyDescent="0.35">
      <c r="A638" s="43">
        <v>232</v>
      </c>
      <c r="B638" s="43" t="s">
        <v>870</v>
      </c>
      <c r="C638" s="2"/>
      <c r="D638" s="43" t="str">
        <f t="shared" si="23"/>
        <v>GL</v>
      </c>
      <c r="E638" s="43">
        <v>2021</v>
      </c>
      <c r="F638" s="12" t="s">
        <v>1632</v>
      </c>
      <c r="G638" s="92" t="str">
        <f t="shared" si="24"/>
        <v>02</v>
      </c>
      <c r="H638" s="40" t="s">
        <v>1642</v>
      </c>
      <c r="I638" s="40" t="s">
        <v>1642</v>
      </c>
      <c r="J638" s="92" t="str">
        <f t="shared" si="21"/>
        <v/>
      </c>
      <c r="K638" s="2"/>
      <c r="L638" s="2"/>
      <c r="M638" s="2"/>
      <c r="N638" s="2"/>
      <c r="O638" s="2"/>
      <c r="P638" s="43">
        <v>232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('GROUP_ID',NULL,'GL','2021','09','02','유리병','유리병','N','N','N','N','N','N','232','Y','SYSTEM',NOW(),'SYSTEM',NOW()),</v>
      </c>
    </row>
    <row r="639" spans="1:22" x14ac:dyDescent="0.35">
      <c r="A639" s="43">
        <v>233</v>
      </c>
      <c r="B639" s="43" t="s">
        <v>1640</v>
      </c>
      <c r="C639" s="2"/>
      <c r="D639" s="43" t="str">
        <f t="shared" si="23"/>
        <v>GL_B</v>
      </c>
      <c r="E639" s="43">
        <v>2021</v>
      </c>
      <c r="F639" s="12" t="s">
        <v>1632</v>
      </c>
      <c r="G639" s="92" t="str">
        <f t="shared" si="24"/>
        <v>01</v>
      </c>
      <c r="H639" s="40" t="s">
        <v>1343</v>
      </c>
      <c r="I639" s="40" t="s">
        <v>1343</v>
      </c>
      <c r="J639" s="92" t="str">
        <f t="shared" si="21"/>
        <v/>
      </c>
      <c r="K639" s="2"/>
      <c r="L639" s="2"/>
      <c r="M639" s="2"/>
      <c r="N639" s="2"/>
      <c r="O639" s="2"/>
      <c r="P639" s="43">
        <v>233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('GL',NULL,'GL_B','2021','09','01','몸체','몸체','N','N','N','N','N','N','233','Y','SYSTEM',NOW(),'SYSTEM',NOW()),</v>
      </c>
    </row>
    <row r="640" spans="1:22" x14ac:dyDescent="0.35">
      <c r="A640" s="43">
        <v>234</v>
      </c>
      <c r="B640" s="43" t="s">
        <v>1759</v>
      </c>
      <c r="C640" s="2"/>
      <c r="D640" s="43" t="str">
        <f t="shared" si="23"/>
        <v>GL_B_B</v>
      </c>
      <c r="E640" s="43">
        <v>2021</v>
      </c>
      <c r="F640" s="12" t="s">
        <v>1632</v>
      </c>
      <c r="G640" s="92" t="str">
        <f t="shared" si="24"/>
        <v>B</v>
      </c>
      <c r="H640" s="40" t="s">
        <v>1345</v>
      </c>
      <c r="I640" s="40" t="s">
        <v>1345</v>
      </c>
      <c r="J640" s="92" t="str">
        <f t="shared" si="21"/>
        <v/>
      </c>
      <c r="K640" s="2"/>
      <c r="L640" s="2"/>
      <c r="M640" s="2"/>
      <c r="N640" s="2"/>
      <c r="O640" s="2"/>
      <c r="P640" s="43">
        <v>234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('GL_B',NULL,'GL_B_B','2021','09','B','우수','우수','N','N','N','N','N','N','234','Y','SYSTEM',NOW(),'SYSTEM',NOW()),</v>
      </c>
    </row>
    <row r="641" spans="1:22" x14ac:dyDescent="0.35">
      <c r="A641" s="43">
        <v>235</v>
      </c>
      <c r="B641" s="43" t="s">
        <v>1759</v>
      </c>
      <c r="C641" s="2"/>
      <c r="D641" s="43" t="str">
        <f t="shared" si="23"/>
        <v>GL_B_C</v>
      </c>
      <c r="E641" s="43">
        <v>2021</v>
      </c>
      <c r="F641" s="12" t="s">
        <v>1632</v>
      </c>
      <c r="G641" s="92" t="str">
        <f t="shared" si="24"/>
        <v>C</v>
      </c>
      <c r="H641" s="40" t="s">
        <v>1349</v>
      </c>
      <c r="I641" s="40" t="s">
        <v>1349</v>
      </c>
      <c r="J641" s="92" t="str">
        <f t="shared" si="21"/>
        <v/>
      </c>
      <c r="K641" s="2"/>
      <c r="L641" s="2"/>
      <c r="M641" s="2"/>
      <c r="N641" s="2"/>
      <c r="O641" s="2"/>
      <c r="P641" s="43">
        <v>235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('GL_B',NULL,'GL_B_C','2021','09','C','보통','보통','N','N','N','N','N','N','235','Y','SYSTEM',NOW(),'SYSTEM',NOW()),</v>
      </c>
    </row>
    <row r="642" spans="1:22" x14ac:dyDescent="0.35">
      <c r="A642" s="43">
        <v>236</v>
      </c>
      <c r="B642" s="43" t="s">
        <v>1759</v>
      </c>
      <c r="C642" s="2"/>
      <c r="D642" s="43" t="str">
        <f t="shared" si="23"/>
        <v>GL_B_D</v>
      </c>
      <c r="E642" s="43">
        <v>2021</v>
      </c>
      <c r="F642" s="12" t="s">
        <v>1632</v>
      </c>
      <c r="G642" s="92" t="str">
        <f t="shared" si="24"/>
        <v>D</v>
      </c>
      <c r="H642" s="40" t="s">
        <v>1347</v>
      </c>
      <c r="I642" s="40" t="s">
        <v>1347</v>
      </c>
      <c r="J642" s="92" t="str">
        <f t="shared" si="21"/>
        <v/>
      </c>
      <c r="K642" s="2"/>
      <c r="L642" s="2"/>
      <c r="M642" s="2"/>
      <c r="N642" s="2"/>
      <c r="O642" s="2"/>
      <c r="P642" s="43">
        <v>236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('GL_B',NULL,'GL_B_D','2021','09','D','어려움','어려움','N','N','N','N','N','N','236','Y','SYSTEM',NOW(),'SYSTEM',NOW()),</v>
      </c>
    </row>
    <row r="643" spans="1:22" x14ac:dyDescent="0.35">
      <c r="A643" s="43">
        <v>237</v>
      </c>
      <c r="B643" s="43" t="s">
        <v>1760</v>
      </c>
      <c r="C643" s="2"/>
      <c r="D643" s="43" t="s">
        <v>1767</v>
      </c>
      <c r="E643" s="43">
        <v>2021</v>
      </c>
      <c r="F643" s="12" t="s">
        <v>1632</v>
      </c>
      <c r="G643" s="92" t="str">
        <f t="shared" si="24"/>
        <v>01</v>
      </c>
      <c r="H643" s="40" t="s">
        <v>1651</v>
      </c>
      <c r="I643" s="40" t="s">
        <v>1651</v>
      </c>
      <c r="J643" s="92" t="str">
        <f t="shared" si="21"/>
        <v>Y</v>
      </c>
      <c r="K643" s="92" t="s">
        <v>1964</v>
      </c>
      <c r="L643" s="2"/>
      <c r="M643" s="2"/>
      <c r="N643" s="2"/>
      <c r="O643" s="2"/>
      <c r="P643" s="43">
        <v>237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('GL_B_B',NULL,'GL_B_B_01','2021','09','01','무색','무색','Y','Y','N','N','N','N','237','Y','SYSTEM',NOW(),'SYSTEM',NOW()),</v>
      </c>
    </row>
    <row r="644" spans="1:22" x14ac:dyDescent="0.35">
      <c r="A644" s="43">
        <v>238</v>
      </c>
      <c r="B644" s="43" t="s">
        <v>1760</v>
      </c>
      <c r="C644" s="2"/>
      <c r="D644" s="43" t="s">
        <v>1768</v>
      </c>
      <c r="E644" s="43">
        <v>2021</v>
      </c>
      <c r="F644" s="12" t="s">
        <v>1632</v>
      </c>
      <c r="G644" s="92" t="str">
        <f t="shared" si="24"/>
        <v>02</v>
      </c>
      <c r="H644" s="40" t="s">
        <v>1652</v>
      </c>
      <c r="I644" s="40" t="s">
        <v>1652</v>
      </c>
      <c r="J644" s="92" t="str">
        <f t="shared" si="21"/>
        <v>Y</v>
      </c>
      <c r="K644" s="92" t="s">
        <v>1964</v>
      </c>
      <c r="L644" s="2"/>
      <c r="M644" s="2"/>
      <c r="N644" s="2"/>
      <c r="O644" s="2"/>
      <c r="P644" s="43">
        <v>238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('GL_B_B',NULL,'GL_B_B_02','2021','09','02','녹색','녹색','Y','Y','N','N','N','N','238','Y','SYSTEM',NOW(),'SYSTEM',NOW()),</v>
      </c>
    </row>
    <row r="645" spans="1:22" x14ac:dyDescent="0.35">
      <c r="A645" s="43">
        <v>239</v>
      </c>
      <c r="B645" s="43" t="s">
        <v>1760</v>
      </c>
      <c r="C645" s="2"/>
      <c r="D645" s="43" t="s">
        <v>1769</v>
      </c>
      <c r="E645" s="43">
        <v>2021</v>
      </c>
      <c r="F645" s="12" t="s">
        <v>1632</v>
      </c>
      <c r="G645" s="92" t="str">
        <f t="shared" si="24"/>
        <v>03</v>
      </c>
      <c r="H645" s="40" t="s">
        <v>1653</v>
      </c>
      <c r="I645" s="40" t="s">
        <v>1653</v>
      </c>
      <c r="J645" s="92" t="str">
        <f t="shared" si="21"/>
        <v>Y</v>
      </c>
      <c r="K645" s="92" t="s">
        <v>1964</v>
      </c>
      <c r="L645" s="2"/>
      <c r="M645" s="2"/>
      <c r="N645" s="2"/>
      <c r="O645" s="2"/>
      <c r="P645" s="43">
        <v>239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('GL_B_B',NULL,'GL_B_B_03','2021','09','03','갈색','갈색','Y','Y','N','N','N','N','239','Y','SYSTEM',NOW(),'SYSTEM',NOW()),</v>
      </c>
    </row>
    <row r="646" spans="1:22" x14ac:dyDescent="0.35">
      <c r="A646" s="43">
        <v>240</v>
      </c>
      <c r="B646" s="43" t="s">
        <v>1761</v>
      </c>
      <c r="C646" s="2"/>
      <c r="D646" s="43" t="s">
        <v>1770</v>
      </c>
      <c r="E646" s="43">
        <v>2021</v>
      </c>
      <c r="F646" s="12" t="s">
        <v>1632</v>
      </c>
      <c r="G646" s="92" t="str">
        <f t="shared" si="24"/>
        <v>01</v>
      </c>
      <c r="H646" s="40" t="s">
        <v>1654</v>
      </c>
      <c r="I646" s="40" t="s">
        <v>1654</v>
      </c>
      <c r="J646" s="92" t="str">
        <f t="shared" si="21"/>
        <v>Y</v>
      </c>
      <c r="K646" s="92" t="s">
        <v>1964</v>
      </c>
      <c r="L646" s="2"/>
      <c r="M646" s="2"/>
      <c r="N646" s="2"/>
      <c r="O646" s="2"/>
      <c r="P646" s="43">
        <v>240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7" spans="1:22" x14ac:dyDescent="0.35">
      <c r="A647" s="43">
        <v>241</v>
      </c>
      <c r="B647" s="43" t="s">
        <v>1762</v>
      </c>
      <c r="C647" s="2"/>
      <c r="D647" s="43" t="s">
        <v>1771</v>
      </c>
      <c r="E647" s="43">
        <v>2021</v>
      </c>
      <c r="F647" s="12" t="s">
        <v>1632</v>
      </c>
      <c r="G647" s="92" t="str">
        <f t="shared" si="24"/>
        <v>01</v>
      </c>
      <c r="H647" s="40" t="s">
        <v>1316</v>
      </c>
      <c r="I647" s="40" t="s">
        <v>1316</v>
      </c>
      <c r="J647" s="92" t="str">
        <f t="shared" si="21"/>
        <v/>
      </c>
      <c r="K647" s="2"/>
      <c r="L647" s="2"/>
      <c r="M647" s="2"/>
      <c r="N647" s="2"/>
      <c r="O647" s="2"/>
      <c r="P647" s="43">
        <v>241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48" spans="1:22" x14ac:dyDescent="0.35">
      <c r="A648" s="43">
        <v>242</v>
      </c>
      <c r="B648" s="43" t="s">
        <v>1762</v>
      </c>
      <c r="C648" s="2"/>
      <c r="D648" s="43" t="s">
        <v>1772</v>
      </c>
      <c r="E648" s="43">
        <v>2021</v>
      </c>
      <c r="F648" s="12" t="s">
        <v>1632</v>
      </c>
      <c r="G648" s="92" t="str">
        <f t="shared" si="24"/>
        <v>02</v>
      </c>
      <c r="H648" s="40" t="s">
        <v>1655</v>
      </c>
      <c r="I648" s="40" t="s">
        <v>1655</v>
      </c>
      <c r="J648" s="92" t="str">
        <f t="shared" si="21"/>
        <v/>
      </c>
      <c r="K648" s="2"/>
      <c r="L648" s="2"/>
      <c r="M648" s="2"/>
      <c r="N648" s="2"/>
      <c r="O648" s="2"/>
      <c r="P648" s="43">
        <v>242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49" spans="1:22" x14ac:dyDescent="0.35">
      <c r="A649" s="43">
        <v>243</v>
      </c>
      <c r="B649" s="43" t="s">
        <v>1640</v>
      </c>
      <c r="C649" s="2"/>
      <c r="D649" s="43" t="str">
        <f t="shared" si="23"/>
        <v>GL_L</v>
      </c>
      <c r="E649" s="43">
        <v>2021</v>
      </c>
      <c r="F649" s="12" t="s">
        <v>1632</v>
      </c>
      <c r="G649" s="92" t="str">
        <f t="shared" si="24"/>
        <v>02</v>
      </c>
      <c r="H649" s="40" t="s">
        <v>1353</v>
      </c>
      <c r="I649" s="40" t="s">
        <v>1353</v>
      </c>
      <c r="J649" s="92" t="str">
        <f t="shared" si="21"/>
        <v/>
      </c>
      <c r="K649" s="2"/>
      <c r="L649" s="2"/>
      <c r="M649" s="2"/>
      <c r="N649" s="2"/>
      <c r="O649" s="2"/>
      <c r="P649" s="43">
        <v>243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('GL',NULL,'GL_L','2021','09','02','라벨','라벨','N','N','N','N','N','N','243','Y','SYSTEM',NOW(),'SYSTEM',NOW()),</v>
      </c>
    </row>
    <row r="650" spans="1:22" x14ac:dyDescent="0.35">
      <c r="A650" s="43">
        <v>244</v>
      </c>
      <c r="B650" s="43" t="s">
        <v>1763</v>
      </c>
      <c r="C650" s="2"/>
      <c r="D650" s="43" t="str">
        <f t="shared" si="23"/>
        <v>GL_L_B</v>
      </c>
      <c r="E650" s="43">
        <v>2021</v>
      </c>
      <c r="F650" s="12" t="s">
        <v>1632</v>
      </c>
      <c r="G650" s="92" t="str">
        <f t="shared" si="24"/>
        <v>B</v>
      </c>
      <c r="H650" s="40" t="s">
        <v>1345</v>
      </c>
      <c r="I650" s="40" t="s">
        <v>1345</v>
      </c>
      <c r="J650" s="92" t="str">
        <f t="shared" si="21"/>
        <v/>
      </c>
      <c r="K650" s="2"/>
      <c r="L650" s="2"/>
      <c r="M650" s="2"/>
      <c r="N650" s="2"/>
      <c r="O650" s="2"/>
      <c r="P650" s="43">
        <v>244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('GL_L',NULL,'GL_L_B','2021','09','B','우수','우수','N','N','N','N','N','N','244','Y','SYSTEM',NOW(),'SYSTEM',NOW()),</v>
      </c>
    </row>
    <row r="651" spans="1:22" x14ac:dyDescent="0.35">
      <c r="A651" s="43">
        <v>245</v>
      </c>
      <c r="B651" s="43" t="s">
        <v>1763</v>
      </c>
      <c r="C651" s="2"/>
      <c r="D651" s="43" t="str">
        <f t="shared" si="23"/>
        <v>GL_L_C</v>
      </c>
      <c r="E651" s="43">
        <v>2021</v>
      </c>
      <c r="F651" s="12" t="s">
        <v>1632</v>
      </c>
      <c r="G651" s="92" t="str">
        <f t="shared" si="24"/>
        <v>C</v>
      </c>
      <c r="H651" s="40" t="s">
        <v>1349</v>
      </c>
      <c r="I651" s="40" t="s">
        <v>1349</v>
      </c>
      <c r="J651" s="92" t="str">
        <f t="shared" si="21"/>
        <v/>
      </c>
      <c r="K651" s="2"/>
      <c r="L651" s="2"/>
      <c r="M651" s="2"/>
      <c r="N651" s="2"/>
      <c r="O651" s="2"/>
      <c r="P651" s="43">
        <v>245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('GL_L',NULL,'GL_L_C','2021','09','C','보통','보통','N','N','N','N','N','N','245','Y','SYSTEM',NOW(),'SYSTEM',NOW()),</v>
      </c>
    </row>
    <row r="652" spans="1:22" x14ac:dyDescent="0.35">
      <c r="A652" s="43">
        <v>246</v>
      </c>
      <c r="B652" s="43" t="s">
        <v>1763</v>
      </c>
      <c r="C652" s="2"/>
      <c r="D652" s="43" t="str">
        <f t="shared" si="23"/>
        <v>GL_L_D</v>
      </c>
      <c r="E652" s="43">
        <v>2021</v>
      </c>
      <c r="F652" s="12" t="s">
        <v>1632</v>
      </c>
      <c r="G652" s="92" t="str">
        <f t="shared" si="24"/>
        <v>D</v>
      </c>
      <c r="H652" s="40" t="s">
        <v>1347</v>
      </c>
      <c r="I652" s="40" t="s">
        <v>1347</v>
      </c>
      <c r="J652" s="92" t="str">
        <f t="shared" si="21"/>
        <v/>
      </c>
      <c r="K652" s="2"/>
      <c r="L652" s="2"/>
      <c r="M652" s="2"/>
      <c r="N652" s="2"/>
      <c r="O652" s="2"/>
      <c r="P652" s="43">
        <v>246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('GL_L',NULL,'GL_L_D','2021','09','D','어려움','어려움','N','N','N','N','N','N','246','Y','SYSTEM',NOW(),'SYSTEM',NOW()),</v>
      </c>
    </row>
    <row r="653" spans="1:22" x14ac:dyDescent="0.35">
      <c r="A653" s="43">
        <v>247</v>
      </c>
      <c r="B653" s="43" t="s">
        <v>1764</v>
      </c>
      <c r="C653" s="2"/>
      <c r="D653" s="43" t="s">
        <v>1773</v>
      </c>
      <c r="E653" s="43">
        <v>2021</v>
      </c>
      <c r="F653" s="12" t="s">
        <v>1632</v>
      </c>
      <c r="G653" s="92" t="str">
        <f t="shared" si="24"/>
        <v>01</v>
      </c>
      <c r="H653" s="40" t="s">
        <v>1318</v>
      </c>
      <c r="I653" s="40" t="s">
        <v>1318</v>
      </c>
      <c r="J653" s="92" t="str">
        <f t="shared" si="21"/>
        <v>Y</v>
      </c>
      <c r="K653" s="2"/>
      <c r="L653" s="92" t="s">
        <v>1964</v>
      </c>
      <c r="M653" s="2"/>
      <c r="N653" s="2"/>
      <c r="O653" s="2"/>
      <c r="P653" s="43">
        <v>247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4" spans="1:22" x14ac:dyDescent="0.35">
      <c r="A654" s="43">
        <v>248</v>
      </c>
      <c r="B654" s="43" t="s">
        <v>1764</v>
      </c>
      <c r="C654" s="2"/>
      <c r="D654" s="43" t="s">
        <v>1774</v>
      </c>
      <c r="E654" s="43">
        <v>2021</v>
      </c>
      <c r="F654" s="12" t="s">
        <v>1632</v>
      </c>
      <c r="G654" s="92" t="str">
        <f t="shared" si="24"/>
        <v>02</v>
      </c>
      <c r="H654" s="40" t="s">
        <v>1319</v>
      </c>
      <c r="I654" s="40" t="s">
        <v>1319</v>
      </c>
      <c r="J654" s="92" t="str">
        <f t="shared" si="21"/>
        <v>Y</v>
      </c>
      <c r="K654" s="92" t="s">
        <v>1964</v>
      </c>
      <c r="L654" s="2"/>
      <c r="M654" s="2"/>
      <c r="N654" s="2"/>
      <c r="O654" s="2"/>
      <c r="P654" s="43">
        <v>248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('GL_L_B',NULL,'GL_L_B_02','2021','09','02','종이재질','종이재질','Y','Y','N','N','N','N','248','Y','SYSTEM',NOW(),'SYSTEM',NOW()),</v>
      </c>
    </row>
    <row r="655" spans="1:22" x14ac:dyDescent="0.35">
      <c r="A655" s="43">
        <v>249</v>
      </c>
      <c r="B655" s="43" t="s">
        <v>1764</v>
      </c>
      <c r="C655" s="2"/>
      <c r="D655" s="43" t="s">
        <v>1775</v>
      </c>
      <c r="E655" s="43">
        <v>2021</v>
      </c>
      <c r="F655" s="12" t="s">
        <v>1632</v>
      </c>
      <c r="G655" s="92" t="str">
        <f t="shared" si="24"/>
        <v>03</v>
      </c>
      <c r="H655" s="40" t="s">
        <v>1656</v>
      </c>
      <c r="I655" s="40" t="s">
        <v>1656</v>
      </c>
      <c r="J655" s="92" t="str">
        <f t="shared" si="21"/>
        <v>Y</v>
      </c>
      <c r="K655" s="92" t="s">
        <v>1964</v>
      </c>
      <c r="L655" s="92" t="s">
        <v>1964</v>
      </c>
      <c r="M655" s="2"/>
      <c r="N655" s="2"/>
      <c r="O655" s="2"/>
      <c r="P655" s="43">
        <v>249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6" spans="1:22" x14ac:dyDescent="0.35">
      <c r="A656" s="43">
        <v>250</v>
      </c>
      <c r="B656" s="43" t="s">
        <v>1764</v>
      </c>
      <c r="C656" s="2"/>
      <c r="D656" s="43" t="s">
        <v>1776</v>
      </c>
      <c r="E656" s="43">
        <v>2021</v>
      </c>
      <c r="F656" s="12" t="s">
        <v>1632</v>
      </c>
      <c r="G656" s="92" t="str">
        <f t="shared" si="24"/>
        <v>01</v>
      </c>
      <c r="H656" s="40" t="s">
        <v>1657</v>
      </c>
      <c r="I656" s="40" t="s">
        <v>1657</v>
      </c>
      <c r="J656" s="92" t="str">
        <f t="shared" si="21"/>
        <v>Y</v>
      </c>
      <c r="K656" s="92" t="s">
        <v>1964</v>
      </c>
      <c r="L656" s="2"/>
      <c r="M656" s="2"/>
      <c r="N656" s="2"/>
      <c r="O656" s="2"/>
      <c r="P656" s="43">
        <v>250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7" spans="1:22" x14ac:dyDescent="0.35">
      <c r="A657" s="43">
        <v>251</v>
      </c>
      <c r="B657" s="43" t="s">
        <v>1765</v>
      </c>
      <c r="C657" s="2"/>
      <c r="D657" s="43" t="s">
        <v>1777</v>
      </c>
      <c r="E657" s="43">
        <v>2021</v>
      </c>
      <c r="F657" s="12" t="s">
        <v>1632</v>
      </c>
      <c r="G657" s="92" t="str">
        <f t="shared" si="24"/>
        <v>02</v>
      </c>
      <c r="H657" s="40" t="s">
        <v>1321</v>
      </c>
      <c r="I657" s="40" t="s">
        <v>1321</v>
      </c>
      <c r="J657" s="92" t="str">
        <f t="shared" si="21"/>
        <v>Y</v>
      </c>
      <c r="K657" s="92" t="s">
        <v>1964</v>
      </c>
      <c r="L657" s="92" t="s">
        <v>1964</v>
      </c>
      <c r="M657" s="2"/>
      <c r="N657" s="2"/>
      <c r="O657" s="2"/>
      <c r="P657" s="43">
        <v>251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58" spans="1:22" x14ac:dyDescent="0.35">
      <c r="A658" s="43">
        <v>252</v>
      </c>
      <c r="B658" s="43" t="s">
        <v>1765</v>
      </c>
      <c r="C658" s="2"/>
      <c r="D658" s="43" t="s">
        <v>1778</v>
      </c>
      <c r="E658" s="43">
        <v>2021</v>
      </c>
      <c r="F658" s="12" t="s">
        <v>1632</v>
      </c>
      <c r="G658" s="92" t="str">
        <f t="shared" si="24"/>
        <v>03</v>
      </c>
      <c r="H658" s="40" t="s">
        <v>1658</v>
      </c>
      <c r="I658" s="40" t="s">
        <v>1658</v>
      </c>
      <c r="J658" s="92" t="str">
        <f t="shared" si="21"/>
        <v>Y</v>
      </c>
      <c r="K658" s="92" t="s">
        <v>1964</v>
      </c>
      <c r="L658" s="2"/>
      <c r="M658" s="2"/>
      <c r="N658" s="2"/>
      <c r="O658" s="2"/>
      <c r="P658" s="43">
        <v>252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59" spans="1:22" x14ac:dyDescent="0.35">
      <c r="A659" s="43">
        <v>253</v>
      </c>
      <c r="B659" s="43" t="s">
        <v>1765</v>
      </c>
      <c r="C659" s="2"/>
      <c r="D659" s="43" t="s">
        <v>1779</v>
      </c>
      <c r="E659" s="43">
        <v>2021</v>
      </c>
      <c r="F659" s="12" t="s">
        <v>1632</v>
      </c>
      <c r="G659" s="92" t="str">
        <f t="shared" si="24"/>
        <v>04</v>
      </c>
      <c r="H659" s="40" t="s">
        <v>1659</v>
      </c>
      <c r="I659" s="40" t="s">
        <v>1659</v>
      </c>
      <c r="J659" s="92" t="str">
        <f t="shared" si="21"/>
        <v>Y</v>
      </c>
      <c r="K659" s="92" t="s">
        <v>1964</v>
      </c>
      <c r="L659" s="2"/>
      <c r="M659" s="2"/>
      <c r="N659" s="2"/>
      <c r="O659" s="2"/>
      <c r="P659" s="43">
        <v>253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0" spans="1:22" x14ac:dyDescent="0.35">
      <c r="A660" s="43">
        <v>254</v>
      </c>
      <c r="B660" s="43" t="s">
        <v>1765</v>
      </c>
      <c r="C660" s="2"/>
      <c r="D660" s="43" t="s">
        <v>1780</v>
      </c>
      <c r="E660" s="43">
        <v>2021</v>
      </c>
      <c r="F660" s="12" t="s">
        <v>1632</v>
      </c>
      <c r="G660" s="92" t="str">
        <f t="shared" si="24"/>
        <v>01</v>
      </c>
      <c r="H660" s="40" t="s">
        <v>1660</v>
      </c>
      <c r="I660" s="40" t="s">
        <v>1660</v>
      </c>
      <c r="J660" s="92" t="str">
        <f t="shared" si="21"/>
        <v/>
      </c>
      <c r="K660" s="2"/>
      <c r="L660" s="2"/>
      <c r="M660" s="2"/>
      <c r="N660" s="2"/>
      <c r="O660" s="2"/>
      <c r="P660" s="43">
        <v>254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1" spans="1:22" x14ac:dyDescent="0.35">
      <c r="A661" s="43">
        <v>255</v>
      </c>
      <c r="B661" s="43" t="s">
        <v>1766</v>
      </c>
      <c r="C661" s="2"/>
      <c r="D661" s="43" t="s">
        <v>1781</v>
      </c>
      <c r="E661" s="43">
        <v>2021</v>
      </c>
      <c r="F661" s="12" t="s">
        <v>1632</v>
      </c>
      <c r="G661" s="92" t="str">
        <f t="shared" si="24"/>
        <v>02</v>
      </c>
      <c r="H661" s="40" t="s">
        <v>1323</v>
      </c>
      <c r="I661" s="40" t="s">
        <v>1323</v>
      </c>
      <c r="J661" s="92" t="str">
        <f t="shared" si="21"/>
        <v/>
      </c>
      <c r="K661" s="2"/>
      <c r="L661" s="2"/>
      <c r="M661" s="2"/>
      <c r="N661" s="2"/>
      <c r="O661" s="2"/>
      <c r="P661" s="43">
        <v>255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2" spans="1:22" x14ac:dyDescent="0.35">
      <c r="A662" s="43">
        <v>256</v>
      </c>
      <c r="B662" s="43" t="s">
        <v>1766</v>
      </c>
      <c r="C662" s="2"/>
      <c r="D662" s="43" t="s">
        <v>1782</v>
      </c>
      <c r="E662" s="43">
        <v>2021</v>
      </c>
      <c r="F662" s="12" t="s">
        <v>1632</v>
      </c>
      <c r="G662" s="92" t="str">
        <f t="shared" si="24"/>
        <v>03</v>
      </c>
      <c r="H662" s="40" t="s">
        <v>1325</v>
      </c>
      <c r="I662" s="40" t="s">
        <v>1325</v>
      </c>
      <c r="J662" s="92" t="str">
        <f t="shared" si="21"/>
        <v/>
      </c>
      <c r="K662" s="2"/>
      <c r="L662" s="2"/>
      <c r="M662" s="2"/>
      <c r="N662" s="2"/>
      <c r="O662" s="2"/>
      <c r="P662" s="43">
        <v>256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('GL_L_D',NULL,'GL_L_D_03','2021','09','03','금속혼입재질','금속혼입재질','N','N','N','N','N','N','256','Y','SYSTEM',NOW(),'SYSTEM',NOW()),</v>
      </c>
    </row>
    <row r="663" spans="1:22" x14ac:dyDescent="0.35">
      <c r="A663" s="43">
        <v>257</v>
      </c>
      <c r="B663" s="43" t="s">
        <v>1766</v>
      </c>
      <c r="C663" s="2"/>
      <c r="D663" s="43" t="str">
        <f t="shared" ca="1" si="23"/>
        <v>PA</v>
      </c>
      <c r="E663" s="43">
        <v>2021</v>
      </c>
      <c r="F663" s="12" t="s">
        <v>1632</v>
      </c>
      <c r="G663" s="92" t="str">
        <f t="shared" ca="1" si="24"/>
        <v>01</v>
      </c>
      <c r="H663" s="40" t="s">
        <v>1414</v>
      </c>
      <c r="I663" s="40" t="s">
        <v>1414</v>
      </c>
      <c r="J663" s="92" t="str">
        <f t="shared" ca="1" si="21"/>
        <v/>
      </c>
      <c r="K663" s="2"/>
      <c r="L663" s="2"/>
      <c r="M663" s="2"/>
      <c r="N663" s="2"/>
      <c r="O663" s="2"/>
      <c r="P663" s="43">
        <v>257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ca="1" si="22"/>
        <v>('GROUP_ID',NULL,'PA','2022','01','01','종이팩','종이팩','N','N','N','N','N','N','1','Y','SYSTEM',NOW(),'SYSTEM',NOW()),</v>
      </c>
    </row>
    <row r="664" spans="1:22" x14ac:dyDescent="0.35">
      <c r="A664" s="43">
        <v>258</v>
      </c>
      <c r="B664" s="43" t="s">
        <v>1640</v>
      </c>
      <c r="C664" s="2"/>
      <c r="D664" s="43" t="str">
        <f t="shared" si="23"/>
        <v>GL_G</v>
      </c>
      <c r="E664" s="43">
        <v>2021</v>
      </c>
      <c r="F664" s="12" t="s">
        <v>1632</v>
      </c>
      <c r="G664" s="92" t="str">
        <f t="shared" si="24"/>
        <v>03</v>
      </c>
      <c r="H664" s="40" t="s">
        <v>1643</v>
      </c>
      <c r="I664" s="40" t="s">
        <v>1643</v>
      </c>
      <c r="J664" s="92" t="str">
        <f t="shared" ref="J664:K727" si="25">IF(ISNUMBER(SEARCH("_D_",D664))=FALSE,IF(LEN(D664)-LEN(SUBSTITUTE(D664,"_",""))=3,"Y",""),"")</f>
        <v/>
      </c>
      <c r="K664" s="2"/>
      <c r="L664" s="2"/>
      <c r="M664" s="2"/>
      <c r="N664" s="2"/>
      <c r="O664" s="2"/>
      <c r="P664" s="43">
        <v>258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ref="V664:V727" si="26">"('"&amp;B664&amp;"',"&amp;IF(C664="","NULL","'"&amp;C664&amp;"'")&amp;",'"&amp;D664&amp;"','"&amp;E664&amp;"','"&amp;F664&amp;"',"&amp;IF(G664="","NULL","'"&amp;G664&amp;"'")&amp;","&amp;IF(H664="","NULL","'"&amp;H664&amp;"'")&amp;","&amp;IF(I664="","NULL","'"&amp;I664&amp;"'")&amp;","&amp;IF(J664="","'N'","'"&amp;J664&amp;"'")&amp;","&amp;IF(K664="","'N'","'"&amp;K664&amp;"'")&amp;","&amp;IF(L664="","'N'","'"&amp;L664&amp;"'")&amp;","&amp;IF(M664="","'N'","'"&amp;M664&amp;"'")&amp;","&amp;IF(N664="","'N'",""&amp;N664&amp;"'")&amp;","&amp;IF(O664="","'N'",""&amp;O664&amp;"'")&amp;","&amp;IF(P664="","0","'"&amp;P664&amp;"'")&amp;",'"&amp;Q664&amp;"','"&amp;R664&amp;"',"&amp;S664&amp;",'"&amp;T664&amp;"',"&amp;U664&amp;IF(A665="",");","),")</f>
        <v>('GL',NULL,'GL_G','2021','09','03','마개및잡자재','마개및잡자재','N','N','N','N','N','N','258','Y','SYSTEM',NOW(),'SYSTEM',NOW()),</v>
      </c>
    </row>
    <row r="665" spans="1:22" x14ac:dyDescent="0.35">
      <c r="A665" s="43">
        <v>259</v>
      </c>
      <c r="B665" s="43" t="s">
        <v>1783</v>
      </c>
      <c r="C665" s="2"/>
      <c r="D665" s="43" t="str">
        <f t="shared" si="23"/>
        <v>GL_G_B</v>
      </c>
      <c r="E665" s="43">
        <v>2021</v>
      </c>
      <c r="F665" s="12" t="s">
        <v>1632</v>
      </c>
      <c r="G665" s="92" t="str">
        <f t="shared" si="24"/>
        <v>B</v>
      </c>
      <c r="H665" s="40" t="s">
        <v>1345</v>
      </c>
      <c r="I665" s="40" t="s">
        <v>1345</v>
      </c>
      <c r="J665" s="92" t="str">
        <f t="shared" si="25"/>
        <v/>
      </c>
      <c r="K665" s="2"/>
      <c r="L665" s="2"/>
      <c r="M665" s="2"/>
      <c r="N665" s="2"/>
      <c r="O665" s="2"/>
      <c r="P665" s="43">
        <v>259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6"/>
        <v>('GL_G',NULL,'GL_G_B','2021','09','B','우수','우수','N','N','N','N','N','N','259','Y','SYSTEM',NOW(),'SYSTEM',NOW()),</v>
      </c>
    </row>
    <row r="666" spans="1:22" x14ac:dyDescent="0.35">
      <c r="A666" s="43">
        <v>260</v>
      </c>
      <c r="B666" s="43" t="s">
        <v>1783</v>
      </c>
      <c r="C666" s="2"/>
      <c r="D666" s="43" t="str">
        <f t="shared" si="23"/>
        <v>GL_G_C</v>
      </c>
      <c r="E666" s="43">
        <v>2021</v>
      </c>
      <c r="F666" s="12" t="s">
        <v>1632</v>
      </c>
      <c r="G666" s="92" t="str">
        <f t="shared" si="24"/>
        <v>C</v>
      </c>
      <c r="H666" s="40" t="s">
        <v>1349</v>
      </c>
      <c r="I666" s="40" t="s">
        <v>1349</v>
      </c>
      <c r="J666" s="92" t="str">
        <f t="shared" si="25"/>
        <v/>
      </c>
      <c r="K666" s="2"/>
      <c r="L666" s="2"/>
      <c r="M666" s="2"/>
      <c r="N666" s="2"/>
      <c r="O666" s="2"/>
      <c r="P666" s="43">
        <v>260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si="26"/>
        <v>('GL_G',NULL,'GL_G_C','2021','09','C','보통','보통','N','N','N','N','N','N','260','Y','SYSTEM',NOW(),'SYSTEM',NOW()),</v>
      </c>
    </row>
    <row r="667" spans="1:22" x14ac:dyDescent="0.35">
      <c r="A667" s="43">
        <v>261</v>
      </c>
      <c r="B667" s="43" t="s">
        <v>1783</v>
      </c>
      <c r="C667" s="2"/>
      <c r="D667" s="43" t="str">
        <f t="shared" si="23"/>
        <v>GL_G_D</v>
      </c>
      <c r="E667" s="43">
        <v>2021</v>
      </c>
      <c r="F667" s="12" t="s">
        <v>1632</v>
      </c>
      <c r="G667" s="92" t="str">
        <f t="shared" si="24"/>
        <v>D</v>
      </c>
      <c r="H667" s="40" t="s">
        <v>1347</v>
      </c>
      <c r="I667" s="40" t="s">
        <v>1347</v>
      </c>
      <c r="J667" s="92" t="str">
        <f t="shared" si="25"/>
        <v/>
      </c>
      <c r="K667" s="2"/>
      <c r="L667" s="2"/>
      <c r="M667" s="2"/>
      <c r="N667" s="2"/>
      <c r="O667" s="2"/>
      <c r="P667" s="43">
        <v>261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('GL_G',NULL,'GL_G_D','2021','09','D','어려움','어려움','N','N','N','N','N','N','261','Y','SYSTEM',NOW(),'SYSTEM',NOW()),</v>
      </c>
    </row>
    <row r="668" spans="1:22" x14ac:dyDescent="0.35">
      <c r="A668" s="43">
        <v>262</v>
      </c>
      <c r="B668" s="43" t="s">
        <v>1784</v>
      </c>
      <c r="C668" s="2"/>
      <c r="D668" s="43" t="s">
        <v>1787</v>
      </c>
      <c r="E668" s="43">
        <v>2021</v>
      </c>
      <c r="F668" s="12" t="s">
        <v>1632</v>
      </c>
      <c r="G668" s="92" t="str">
        <f t="shared" si="24"/>
        <v>01</v>
      </c>
      <c r="H668" s="40" t="s">
        <v>1661</v>
      </c>
      <c r="I668" s="40" t="s">
        <v>1661</v>
      </c>
      <c r="J668" s="92" t="str">
        <f t="shared" si="25"/>
        <v>Y</v>
      </c>
      <c r="K668" s="2"/>
      <c r="L668" s="2"/>
      <c r="M668" s="2"/>
      <c r="N668" s="2"/>
      <c r="O668" s="2"/>
      <c r="P668" s="43">
        <v>262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('GL_G_B',NULL,'GL_G_B_01','2021','09','01','뚜껑.테 일체형 구조','뚜껑.테 일체형 구조','Y','N','N','N','N','N','262','Y','SYSTEM',NOW(),'SYSTEM',NOW()),</v>
      </c>
    </row>
    <row r="669" spans="1:22" x14ac:dyDescent="0.35">
      <c r="A669" s="43">
        <v>263</v>
      </c>
      <c r="B669" s="43" t="s">
        <v>1784</v>
      </c>
      <c r="C669" s="2"/>
      <c r="D669" s="43" t="s">
        <v>1788</v>
      </c>
      <c r="E669" s="43">
        <v>2021</v>
      </c>
      <c r="F669" s="12" t="s">
        <v>1632</v>
      </c>
      <c r="G669" s="92" t="str">
        <f t="shared" si="24"/>
        <v>02</v>
      </c>
      <c r="H669" s="40" t="s">
        <v>1662</v>
      </c>
      <c r="I669" s="40" t="s">
        <v>1662</v>
      </c>
      <c r="J669" s="92" t="str">
        <f t="shared" si="25"/>
        <v>Y</v>
      </c>
      <c r="K669" s="92" t="s">
        <v>1964</v>
      </c>
      <c r="L669" s="2"/>
      <c r="M669" s="2"/>
      <c r="N669" s="2"/>
      <c r="O669" s="2"/>
      <c r="P669" s="43">
        <v>263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0" spans="1:22" x14ac:dyDescent="0.35">
      <c r="A670" s="43">
        <v>264</v>
      </c>
      <c r="B670" s="43" t="s">
        <v>1785</v>
      </c>
      <c r="C670" s="2"/>
      <c r="D670" s="43" t="s">
        <v>1789</v>
      </c>
      <c r="E670" s="43">
        <v>2021</v>
      </c>
      <c r="F670" s="12" t="s">
        <v>1632</v>
      </c>
      <c r="G670" s="92" t="str">
        <f t="shared" si="24"/>
        <v>01</v>
      </c>
      <c r="H670" s="40" t="s">
        <v>1663</v>
      </c>
      <c r="I670" s="40" t="s">
        <v>1663</v>
      </c>
      <c r="J670" s="92" t="str">
        <f t="shared" si="25"/>
        <v>Y</v>
      </c>
      <c r="K670" s="92" t="s">
        <v>1964</v>
      </c>
      <c r="L670" s="2"/>
      <c r="M670" s="2"/>
      <c r="N670" s="2"/>
      <c r="O670" s="2"/>
      <c r="P670" s="43">
        <v>264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1" spans="1:22" x14ac:dyDescent="0.35">
      <c r="A671" s="43">
        <v>265</v>
      </c>
      <c r="B671" s="43" t="s">
        <v>1786</v>
      </c>
      <c r="C671" s="2"/>
      <c r="D671" s="43" t="s">
        <v>1790</v>
      </c>
      <c r="E671" s="43">
        <v>2021</v>
      </c>
      <c r="F671" s="12" t="s">
        <v>1632</v>
      </c>
      <c r="G671" s="92" t="str">
        <f t="shared" si="24"/>
        <v>01</v>
      </c>
      <c r="H671" s="40" t="s">
        <v>1329</v>
      </c>
      <c r="I671" s="40" t="s">
        <v>1329</v>
      </c>
      <c r="J671" s="92" t="str">
        <f t="shared" si="25"/>
        <v/>
      </c>
      <c r="K671" s="2"/>
      <c r="L671" s="2"/>
      <c r="M671" s="2"/>
      <c r="N671" s="2"/>
      <c r="O671" s="2"/>
      <c r="P671" s="43">
        <v>265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2" spans="1:22" x14ac:dyDescent="0.35">
      <c r="A672" s="43">
        <v>266</v>
      </c>
      <c r="B672" s="43" t="s">
        <v>1786</v>
      </c>
      <c r="C672" s="2"/>
      <c r="D672" s="43" t="s">
        <v>1791</v>
      </c>
      <c r="E672" s="43">
        <v>2021</v>
      </c>
      <c r="F672" s="12" t="s">
        <v>1632</v>
      </c>
      <c r="G672" s="92" t="str">
        <f t="shared" si="24"/>
        <v>02</v>
      </c>
      <c r="H672" s="40" t="s">
        <v>1664</v>
      </c>
      <c r="I672" s="40" t="s">
        <v>1664</v>
      </c>
      <c r="J672" s="92" t="str">
        <f t="shared" si="25"/>
        <v/>
      </c>
      <c r="K672" s="2"/>
      <c r="L672" s="2"/>
      <c r="M672" s="2"/>
      <c r="N672" s="2"/>
      <c r="O672" s="2"/>
      <c r="P672" s="43">
        <v>266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('GL_G_D',NULL,'GL_G_D_02','2021','09','02','뚜껑·테 분리형 구조','뚜껑·테 분리형 구조','N','N','N','N','N','N','266','Y','SYSTEM',NOW(),'SYSTEM',NOW()),</v>
      </c>
    </row>
    <row r="673" spans="1:22" x14ac:dyDescent="0.35">
      <c r="A673" s="43">
        <v>267</v>
      </c>
      <c r="B673" s="43" t="s">
        <v>1786</v>
      </c>
      <c r="C673" s="2"/>
      <c r="D673" s="43" t="s">
        <v>1792</v>
      </c>
      <c r="E673" s="43">
        <v>2021</v>
      </c>
      <c r="F673" s="12" t="s">
        <v>1632</v>
      </c>
      <c r="G673" s="92" t="str">
        <f t="shared" si="24"/>
        <v>03</v>
      </c>
      <c r="H673" s="40" t="s">
        <v>1665</v>
      </c>
      <c r="I673" s="40" t="s">
        <v>1665</v>
      </c>
      <c r="J673" s="92" t="str">
        <f t="shared" si="25"/>
        <v/>
      </c>
      <c r="K673" s="2"/>
      <c r="L673" s="2"/>
      <c r="M673" s="2"/>
      <c r="N673" s="2"/>
      <c r="O673" s="2"/>
      <c r="P673" s="43">
        <v>267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4" spans="1:22" x14ac:dyDescent="0.35">
      <c r="A674" s="43">
        <v>268</v>
      </c>
      <c r="B674" s="43" t="s">
        <v>870</v>
      </c>
      <c r="C674" s="2"/>
      <c r="D674" s="43" t="str">
        <f t="shared" si="23"/>
        <v>CA</v>
      </c>
      <c r="E674" s="43">
        <v>2021</v>
      </c>
      <c r="F674" s="12" t="s">
        <v>1632</v>
      </c>
      <c r="G674" s="92" t="str">
        <f t="shared" si="24"/>
        <v>03</v>
      </c>
      <c r="H674" s="40" t="s">
        <v>1644</v>
      </c>
      <c r="I674" s="40" t="s">
        <v>1644</v>
      </c>
      <c r="J674" s="92" t="str">
        <f t="shared" si="25"/>
        <v/>
      </c>
      <c r="K674" s="2"/>
      <c r="L674" s="2"/>
      <c r="M674" s="2"/>
      <c r="N674" s="2"/>
      <c r="O674" s="2"/>
      <c r="P674" s="43">
        <v>268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('GROUP_ID',NULL,'CA','2021','09','03','금속캔','금속캔','N','N','N','N','N','N','268','Y','SYSTEM',NOW(),'SYSTEM',NOW()),</v>
      </c>
    </row>
    <row r="675" spans="1:22" x14ac:dyDescent="0.35">
      <c r="A675" s="43">
        <v>269</v>
      </c>
      <c r="B675" s="43" t="s">
        <v>1793</v>
      </c>
      <c r="C675" s="2"/>
      <c r="D675" s="43" t="str">
        <f t="shared" si="23"/>
        <v>CA_B</v>
      </c>
      <c r="E675" s="43">
        <v>2021</v>
      </c>
      <c r="F675" s="12" t="s">
        <v>1632</v>
      </c>
      <c r="G675" s="92" t="str">
        <f t="shared" si="24"/>
        <v>01</v>
      </c>
      <c r="H675" s="40" t="s">
        <v>1343</v>
      </c>
      <c r="I675" s="40" t="s">
        <v>1343</v>
      </c>
      <c r="J675" s="92" t="str">
        <f t="shared" si="25"/>
        <v/>
      </c>
      <c r="K675" s="2"/>
      <c r="L675" s="2"/>
      <c r="M675" s="2"/>
      <c r="N675" s="2"/>
      <c r="O675" s="2"/>
      <c r="P675" s="43">
        <v>269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('CA',NULL,'CA_B','2021','09','01','몸체','몸체','N','N','N','N','N','N','269','Y','SYSTEM',NOW(),'SYSTEM',NOW()),</v>
      </c>
    </row>
    <row r="676" spans="1:22" x14ac:dyDescent="0.35">
      <c r="A676" s="43">
        <v>270</v>
      </c>
      <c r="B676" s="43" t="s">
        <v>1794</v>
      </c>
      <c r="C676" s="2"/>
      <c r="D676" s="43" t="str">
        <f t="shared" si="23"/>
        <v>CA_B_B</v>
      </c>
      <c r="E676" s="43">
        <v>2021</v>
      </c>
      <c r="F676" s="12" t="s">
        <v>1632</v>
      </c>
      <c r="G676" s="92" t="str">
        <f t="shared" si="24"/>
        <v>B</v>
      </c>
      <c r="H676" s="40" t="s">
        <v>1345</v>
      </c>
      <c r="I676" s="40" t="s">
        <v>1345</v>
      </c>
      <c r="J676" s="92" t="str">
        <f t="shared" si="25"/>
        <v/>
      </c>
      <c r="K676" s="2"/>
      <c r="L676" s="2"/>
      <c r="M676" s="2"/>
      <c r="N676" s="2"/>
      <c r="O676" s="2"/>
      <c r="P676" s="43">
        <v>270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('CA_B',NULL,'CA_B_B','2021','09','B','우수','우수','N','N','N','N','N','N','270','Y','SYSTEM',NOW(),'SYSTEM',NOW()),</v>
      </c>
    </row>
    <row r="677" spans="1:22" x14ac:dyDescent="0.35">
      <c r="A677" s="43">
        <v>271</v>
      </c>
      <c r="B677" s="43" t="s">
        <v>1794</v>
      </c>
      <c r="C677" s="2"/>
      <c r="D677" s="43" t="str">
        <f t="shared" si="23"/>
        <v>CA_B_C</v>
      </c>
      <c r="E677" s="43">
        <v>2021</v>
      </c>
      <c r="F677" s="12" t="s">
        <v>1632</v>
      </c>
      <c r="G677" s="92" t="str">
        <f t="shared" si="24"/>
        <v>C</v>
      </c>
      <c r="H677" s="40" t="s">
        <v>1349</v>
      </c>
      <c r="I677" s="40" t="s">
        <v>1349</v>
      </c>
      <c r="J677" s="92" t="str">
        <f t="shared" si="25"/>
        <v/>
      </c>
      <c r="K677" s="2"/>
      <c r="L677" s="2"/>
      <c r="M677" s="2"/>
      <c r="N677" s="2"/>
      <c r="O677" s="2"/>
      <c r="P677" s="43">
        <v>271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('CA_B',NULL,'CA_B_C','2021','09','C','보통','보통','N','N','N','N','N','N','271','Y','SYSTEM',NOW(),'SYSTEM',NOW()),</v>
      </c>
    </row>
    <row r="678" spans="1:22" x14ac:dyDescent="0.35">
      <c r="A678" s="43">
        <v>272</v>
      </c>
      <c r="B678" s="43" t="s">
        <v>1797</v>
      </c>
      <c r="C678" s="2"/>
      <c r="D678" s="43" t="s">
        <v>1803</v>
      </c>
      <c r="E678" s="43">
        <v>2021</v>
      </c>
      <c r="F678" s="12" t="s">
        <v>1632</v>
      </c>
      <c r="G678" s="92" t="str">
        <f t="shared" si="24"/>
        <v>01</v>
      </c>
      <c r="H678" s="40" t="s">
        <v>1351</v>
      </c>
      <c r="I678" s="40" t="s">
        <v>1351</v>
      </c>
      <c r="J678" s="92" t="str">
        <f t="shared" si="25"/>
        <v>Y</v>
      </c>
      <c r="K678" s="92" t="s">
        <v>1964</v>
      </c>
      <c r="L678" s="2"/>
      <c r="M678" s="2"/>
      <c r="N678" s="2"/>
      <c r="O678" s="2"/>
      <c r="P678" s="43">
        <v>272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('CA_B_B',NULL,'CA_B_B_01','2021','09','01','금속 철캔','금속 철캔','Y','Y','N','N','N','N','272','Y','SYSTEM',NOW(),'SYSTEM',NOW()),</v>
      </c>
    </row>
    <row r="679" spans="1:22" x14ac:dyDescent="0.35">
      <c r="A679" s="43">
        <v>273</v>
      </c>
      <c r="B679" s="43" t="s">
        <v>1798</v>
      </c>
      <c r="C679" s="2"/>
      <c r="D679" s="43" t="s">
        <v>1804</v>
      </c>
      <c r="E679" s="43">
        <v>2021</v>
      </c>
      <c r="F679" s="12" t="s">
        <v>1632</v>
      </c>
      <c r="G679" s="92" t="str">
        <f t="shared" si="24"/>
        <v>01</v>
      </c>
      <c r="H679" s="40" t="s">
        <v>1666</v>
      </c>
      <c r="I679" s="40" t="s">
        <v>1666</v>
      </c>
      <c r="J679" s="92" t="str">
        <f t="shared" si="25"/>
        <v>Y</v>
      </c>
      <c r="K679" s="92" t="s">
        <v>1964</v>
      </c>
      <c r="L679" s="2"/>
      <c r="M679" s="2"/>
      <c r="N679" s="2"/>
      <c r="O679" s="2"/>
      <c r="P679" s="43">
        <v>273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('CA_B_C',NULL,'CA_B_C_01','2021','09','01','철 이외의 복합재질','철 이외의 복합재질','Y','Y','N','N','N','N','273','Y','SYSTEM',NOW(),'SYSTEM',NOW()),</v>
      </c>
    </row>
    <row r="680" spans="1:22" x14ac:dyDescent="0.35">
      <c r="A680" s="43">
        <v>274</v>
      </c>
      <c r="B680" s="43" t="s">
        <v>1793</v>
      </c>
      <c r="C680" s="2"/>
      <c r="D680" s="43" t="str">
        <f t="shared" si="23"/>
        <v>CA_L</v>
      </c>
      <c r="E680" s="43">
        <v>2021</v>
      </c>
      <c r="F680" s="12" t="s">
        <v>1632</v>
      </c>
      <c r="G680" s="92" t="str">
        <f t="shared" si="24"/>
        <v>02</v>
      </c>
      <c r="H680" s="40" t="s">
        <v>1353</v>
      </c>
      <c r="I680" s="40" t="s">
        <v>1353</v>
      </c>
      <c r="J680" s="92" t="str">
        <f t="shared" si="25"/>
        <v/>
      </c>
      <c r="K680" s="2"/>
      <c r="L680" s="2"/>
      <c r="M680" s="2"/>
      <c r="N680" s="2"/>
      <c r="O680" s="2"/>
      <c r="P680" s="43">
        <v>274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('CA',NULL,'CA_L','2021','09','02','라벨','라벨','N','N','N','N','N','N','274','Y','SYSTEM',NOW(),'SYSTEM',NOW()),</v>
      </c>
    </row>
    <row r="681" spans="1:22" x14ac:dyDescent="0.35">
      <c r="A681" s="43">
        <v>275</v>
      </c>
      <c r="B681" s="43" t="s">
        <v>1795</v>
      </c>
      <c r="C681" s="2"/>
      <c r="D681" s="43" t="str">
        <f t="shared" si="23"/>
        <v>CA_L_B</v>
      </c>
      <c r="E681" s="43">
        <v>2021</v>
      </c>
      <c r="F681" s="12" t="s">
        <v>1632</v>
      </c>
      <c r="G681" s="92" t="str">
        <f t="shared" si="24"/>
        <v>B</v>
      </c>
      <c r="H681" s="40" t="s">
        <v>1345</v>
      </c>
      <c r="I681" s="40" t="s">
        <v>1345</v>
      </c>
      <c r="J681" s="92" t="str">
        <f t="shared" si="25"/>
        <v/>
      </c>
      <c r="K681" s="2"/>
      <c r="L681" s="2"/>
      <c r="M681" s="2"/>
      <c r="N681" s="2"/>
      <c r="O681" s="2"/>
      <c r="P681" s="43">
        <v>275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('CA_L',NULL,'CA_L_B','2021','09','B','우수','우수','N','N','N','N','N','N','275','Y','SYSTEM',NOW(),'SYSTEM',NOW()),</v>
      </c>
    </row>
    <row r="682" spans="1:22" x14ac:dyDescent="0.35">
      <c r="A682" s="43">
        <v>276</v>
      </c>
      <c r="B682" s="43" t="s">
        <v>1795</v>
      </c>
      <c r="C682" s="2"/>
      <c r="D682" s="43" t="str">
        <f t="shared" si="23"/>
        <v>CA_L_C</v>
      </c>
      <c r="E682" s="43">
        <v>2021</v>
      </c>
      <c r="F682" s="12" t="s">
        <v>1632</v>
      </c>
      <c r="G682" s="92" t="str">
        <f t="shared" si="24"/>
        <v>C</v>
      </c>
      <c r="H682" s="40" t="s">
        <v>1349</v>
      </c>
      <c r="I682" s="40" t="s">
        <v>1349</v>
      </c>
      <c r="J682" s="92" t="str">
        <f t="shared" si="25"/>
        <v/>
      </c>
      <c r="K682" s="2"/>
      <c r="L682" s="2"/>
      <c r="M682" s="2"/>
      <c r="N682" s="2"/>
      <c r="O682" s="2"/>
      <c r="P682" s="43">
        <v>276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('CA_L',NULL,'CA_L_C','2021','09','C','보통','보통','N','N','N','N','N','N','276','Y','SYSTEM',NOW(),'SYSTEM',NOW()),</v>
      </c>
    </row>
    <row r="683" spans="1:22" x14ac:dyDescent="0.35">
      <c r="A683" s="43">
        <v>277</v>
      </c>
      <c r="B683" s="43" t="s">
        <v>1799</v>
      </c>
      <c r="C683" s="2"/>
      <c r="D683" s="43" t="s">
        <v>1805</v>
      </c>
      <c r="E683" s="43">
        <v>2021</v>
      </c>
      <c r="F683" s="12" t="s">
        <v>1632</v>
      </c>
      <c r="G683" s="92" t="str">
        <f t="shared" si="24"/>
        <v>01</v>
      </c>
      <c r="H683" s="40" t="s">
        <v>1355</v>
      </c>
      <c r="I683" s="40" t="s">
        <v>1355</v>
      </c>
      <c r="J683" s="92" t="str">
        <f t="shared" si="25"/>
        <v>Y</v>
      </c>
      <c r="K683" s="92" t="s">
        <v>1964</v>
      </c>
      <c r="L683" s="92"/>
      <c r="M683" s="2"/>
      <c r="N683" s="2"/>
      <c r="O683" s="2"/>
      <c r="P683" s="43">
        <v>277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('CA_L_B',NULL,'CA_L_B_01','2021','09','01','몸체에 직접 인쇄','몸체에 직접 인쇄','Y','Y','N','N','N','N','277','Y','SYSTEM',NOW(),'SYSTEM',NOW()),</v>
      </c>
    </row>
    <row r="684" spans="1:22" x14ac:dyDescent="0.35">
      <c r="A684" s="43">
        <v>278</v>
      </c>
      <c r="B684" s="43" t="s">
        <v>1799</v>
      </c>
      <c r="C684" s="2"/>
      <c r="D684" s="43" t="s">
        <v>1806</v>
      </c>
      <c r="E684" s="43">
        <v>2021</v>
      </c>
      <c r="F684" s="12" t="s">
        <v>1632</v>
      </c>
      <c r="G684" s="92" t="str">
        <f t="shared" si="24"/>
        <v>02</v>
      </c>
      <c r="H684" s="40" t="s">
        <v>873</v>
      </c>
      <c r="I684" s="40" t="s">
        <v>873</v>
      </c>
      <c r="J684" s="92" t="str">
        <f t="shared" si="25"/>
        <v>Y</v>
      </c>
      <c r="K684" s="2"/>
      <c r="L684" s="2"/>
      <c r="M684" s="2"/>
      <c r="N684" s="2"/>
      <c r="O684" s="2"/>
      <c r="P684" s="43">
        <v>278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('CA_L_B',NULL,'CA_L_B_02','2021','09','02','미사용','미사용','Y','N','N','N','N','N','278','Y','SYSTEM',NOW(),'SYSTEM',NOW()),</v>
      </c>
    </row>
    <row r="685" spans="1:22" x14ac:dyDescent="0.35">
      <c r="A685" s="43">
        <v>279</v>
      </c>
      <c r="B685" s="43" t="s">
        <v>1800</v>
      </c>
      <c r="C685" s="2"/>
      <c r="D685" s="43" t="s">
        <v>1807</v>
      </c>
      <c r="E685" s="43">
        <v>2021</v>
      </c>
      <c r="F685" s="12" t="s">
        <v>1632</v>
      </c>
      <c r="G685" s="92" t="str">
        <f t="shared" si="24"/>
        <v>01</v>
      </c>
      <c r="H685" s="40" t="s">
        <v>1667</v>
      </c>
      <c r="I685" s="40" t="s">
        <v>1667</v>
      </c>
      <c r="J685" s="92" t="str">
        <f t="shared" si="25"/>
        <v>Y</v>
      </c>
      <c r="K685" s="92" t="s">
        <v>1964</v>
      </c>
      <c r="L685" s="92" t="s">
        <v>1964</v>
      </c>
      <c r="M685" s="2"/>
      <c r="N685" s="2"/>
      <c r="O685" s="2"/>
      <c r="P685" s="43">
        <v>279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6" spans="1:22" x14ac:dyDescent="0.35">
      <c r="A686" s="43">
        <v>280</v>
      </c>
      <c r="B686" s="43" t="s">
        <v>1793</v>
      </c>
      <c r="C686" s="2"/>
      <c r="D686" s="43" t="str">
        <f t="shared" si="23"/>
        <v>CA_G</v>
      </c>
      <c r="E686" s="43">
        <v>2021</v>
      </c>
      <c r="F686" s="12" t="s">
        <v>1632</v>
      </c>
      <c r="G686" s="92" t="str">
        <f t="shared" si="24"/>
        <v>03</v>
      </c>
      <c r="H686" s="40" t="s">
        <v>1643</v>
      </c>
      <c r="I686" s="40" t="s">
        <v>1643</v>
      </c>
      <c r="J686" s="92" t="str">
        <f t="shared" si="25"/>
        <v/>
      </c>
      <c r="K686" s="2"/>
      <c r="L686" s="2"/>
      <c r="M686" s="2"/>
      <c r="N686" s="2"/>
      <c r="O686" s="2"/>
      <c r="P686" s="43">
        <v>280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('CA',NULL,'CA_G','2021','09','03','마개및잡자재','마개및잡자재','N','N','N','N','N','N','280','Y','SYSTEM',NOW(),'SYSTEM',NOW()),</v>
      </c>
    </row>
    <row r="687" spans="1:22" x14ac:dyDescent="0.35">
      <c r="A687" s="43">
        <v>281</v>
      </c>
      <c r="B687" s="43" t="s">
        <v>1796</v>
      </c>
      <c r="C687" s="2"/>
      <c r="D687" s="43" t="str">
        <f t="shared" ref="D687:D750" si="27">IF(B687&lt;&gt;"GROUP_ID",B687&amp;"_"&amp;IF(H687="몸체","B",IF(H687="라벨","L",IF(H687="마개및잡자재","G",IF(H687="라벨, 마개및잡자재","S",IF(H687="최우수","A",IF(H687="우수","B",IF(H687="보통","C",IF(H687="어려움","D",RIGHT(D687,2))))))))),IF(H687="종이팩","PA",IF(H687="유리병","GL",IF(H687="금속캔","CA",IF(H687="금속캔(알루미늄)","AL",IF(H687="일반 발포합성수지 단일·복합재질","SY",IF(H687="폴리스티렌페이퍼(PSP)","PO",IF(H687="페트병","PE",IF(H687="단일재질 용기, 트레이류(페트병, 발포합성수지 제외)","TR",IF(H687="합성수지 필름·시트류 (페트병, 발포합성수지 제외)","09","-"))))))))))</f>
        <v>CA_G_B</v>
      </c>
      <c r="E687" s="43">
        <v>2021</v>
      </c>
      <c r="F687" s="12" t="s">
        <v>1632</v>
      </c>
      <c r="G687" s="92" t="str">
        <f t="shared" ref="G687:G750" si="28">IF(H687="종이팩","01",IF(H687="유리병","02",IF(H687="금속캔","03",IF(H687="금속캔(알루미늄)","04",IF(H687="일반 발포합성수지 단일·복합재질","05",IF(H687="폴리스티렌페이퍼(PSP)","06",IF(H687="페트병","07",IF(H687="단일재질 용기, 트레이류(페트병, 발포합성수지 제외)","08",IF(H687="합성수지 필름·시트류 (페트병, 발포합성수지 제외)","09",IF(H687="몸체","01",IF(H687="라벨","02",IF(H687="마개및잡자재","03",IF(H687="라벨, 마개및잡자재","04",IF(H687="최우수","A",IF(H687="우수","B",IF(H687="보통","C",IF(H687="어려움","D",IF(B687&lt;&gt;"",RIGHT(D687,2),"999"))))))))))))))))))</f>
        <v>B</v>
      </c>
      <c r="H687" s="40" t="s">
        <v>1345</v>
      </c>
      <c r="I687" s="40" t="s">
        <v>1345</v>
      </c>
      <c r="J687" s="92" t="str">
        <f t="shared" si="25"/>
        <v/>
      </c>
      <c r="K687" s="2"/>
      <c r="L687" s="2"/>
      <c r="M687" s="2"/>
      <c r="N687" s="2"/>
      <c r="O687" s="2"/>
      <c r="P687" s="43">
        <v>281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('CA_G',NULL,'CA_G_B','2021','09','B','우수','우수','N','N','N','N','N','N','281','Y','SYSTEM',NOW(),'SYSTEM',NOW()),</v>
      </c>
    </row>
    <row r="688" spans="1:22" x14ac:dyDescent="0.35">
      <c r="A688" s="43">
        <v>282</v>
      </c>
      <c r="B688" s="43" t="s">
        <v>1796</v>
      </c>
      <c r="C688" s="2"/>
      <c r="D688" s="43" t="str">
        <f t="shared" si="27"/>
        <v>CA_G_C</v>
      </c>
      <c r="E688" s="43">
        <v>2021</v>
      </c>
      <c r="F688" s="12" t="s">
        <v>1632</v>
      </c>
      <c r="G688" s="92" t="str">
        <f t="shared" si="28"/>
        <v>C</v>
      </c>
      <c r="H688" s="40" t="s">
        <v>1349</v>
      </c>
      <c r="I688" s="40" t="s">
        <v>1349</v>
      </c>
      <c r="J688" s="92" t="str">
        <f t="shared" si="25"/>
        <v/>
      </c>
      <c r="K688" s="2"/>
      <c r="L688" s="2"/>
      <c r="M688" s="2"/>
      <c r="N688" s="2"/>
      <c r="O688" s="2"/>
      <c r="P688" s="43">
        <v>282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('CA_G',NULL,'CA_G_C','2021','09','C','보통','보통','N','N','N','N','N','N','282','Y','SYSTEM',NOW(),'SYSTEM',NOW()),</v>
      </c>
    </row>
    <row r="689" spans="1:22" x14ac:dyDescent="0.35">
      <c r="A689" s="43">
        <v>283</v>
      </c>
      <c r="B689" s="43" t="s">
        <v>1801</v>
      </c>
      <c r="C689" s="2"/>
      <c r="D689" s="43" t="s">
        <v>1808</v>
      </c>
      <c r="E689" s="43">
        <v>2021</v>
      </c>
      <c r="F689" s="12" t="s">
        <v>1632</v>
      </c>
      <c r="G689" s="92" t="str">
        <f t="shared" si="28"/>
        <v>01</v>
      </c>
      <c r="H689" s="40" t="s">
        <v>1357</v>
      </c>
      <c r="I689" s="40" t="s">
        <v>1357</v>
      </c>
      <c r="J689" s="92" t="str">
        <f t="shared" si="25"/>
        <v>Y</v>
      </c>
      <c r="K689" s="2"/>
      <c r="L689" s="2"/>
      <c r="M689" s="2"/>
      <c r="N689" s="2"/>
      <c r="O689" s="2"/>
      <c r="P689" s="43">
        <v>283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('CA_G_B',NULL,'CA_G_B_01','2021','09','01','몸체와 동일한 재질','몸체와 동일한 재질','Y','N','N','N','N','N','283','Y','SYSTEM',NOW(),'SYSTEM',NOW()),</v>
      </c>
    </row>
    <row r="690" spans="1:22" x14ac:dyDescent="0.35">
      <c r="A690" s="43">
        <v>284</v>
      </c>
      <c r="B690" s="43" t="s">
        <v>1801</v>
      </c>
      <c r="C690" s="2"/>
      <c r="D690" s="43" t="s">
        <v>1809</v>
      </c>
      <c r="E690" s="43">
        <v>2021</v>
      </c>
      <c r="F690" s="12" t="s">
        <v>1632</v>
      </c>
      <c r="G690" s="92" t="str">
        <f t="shared" si="28"/>
        <v>02</v>
      </c>
      <c r="H690" s="40" t="s">
        <v>1358</v>
      </c>
      <c r="I690" s="40" t="s">
        <v>1358</v>
      </c>
      <c r="J690" s="92" t="str">
        <f t="shared" si="25"/>
        <v>Y</v>
      </c>
      <c r="K690" s="2"/>
      <c r="L690" s="2"/>
      <c r="M690" s="2"/>
      <c r="N690" s="2"/>
      <c r="O690" s="2"/>
      <c r="P690" s="43">
        <v>284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('CA_G_B',NULL,'CA_G_B_02','2021','09','02','알루미늄 재질','알루미늄 재질','Y','N','N','N','N','N','284','Y','SYSTEM',NOW(),'SYSTEM',NOW()),</v>
      </c>
    </row>
    <row r="691" spans="1:22" x14ac:dyDescent="0.35">
      <c r="A691" s="43">
        <v>285</v>
      </c>
      <c r="B691" s="43" t="s">
        <v>1802</v>
      </c>
      <c r="C691" s="2"/>
      <c r="D691" s="43" t="s">
        <v>1810</v>
      </c>
      <c r="E691" s="43">
        <v>2021</v>
      </c>
      <c r="F691" s="12" t="s">
        <v>1632</v>
      </c>
      <c r="G691" s="92" t="str">
        <f t="shared" si="28"/>
        <v>01</v>
      </c>
      <c r="H691" s="40" t="s">
        <v>1668</v>
      </c>
      <c r="I691" s="40" t="s">
        <v>1668</v>
      </c>
      <c r="J691" s="92" t="str">
        <f t="shared" si="25"/>
        <v>Y</v>
      </c>
      <c r="K691" s="2"/>
      <c r="L691" s="2"/>
      <c r="M691" s="2"/>
      <c r="N691" s="2"/>
      <c r="O691" s="2"/>
      <c r="P691" s="43">
        <v>285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2" spans="1:22" x14ac:dyDescent="0.35">
      <c r="A692" s="43">
        <v>286</v>
      </c>
      <c r="B692" s="43" t="s">
        <v>870</v>
      </c>
      <c r="C692" s="2"/>
      <c r="D692" s="43" t="str">
        <f t="shared" si="27"/>
        <v>AL</v>
      </c>
      <c r="E692" s="43">
        <v>2021</v>
      </c>
      <c r="F692" s="12" t="s">
        <v>1632</v>
      </c>
      <c r="G692" s="92" t="str">
        <f t="shared" si="28"/>
        <v>04</v>
      </c>
      <c r="H692" s="40" t="s">
        <v>1645</v>
      </c>
      <c r="I692" s="40" t="s">
        <v>1645</v>
      </c>
      <c r="J692" s="92" t="str">
        <f t="shared" si="25"/>
        <v/>
      </c>
      <c r="K692" s="2"/>
      <c r="L692" s="2"/>
      <c r="M692" s="2"/>
      <c r="N692" s="2"/>
      <c r="O692" s="2"/>
      <c r="P692" s="43">
        <v>286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('GROUP_ID',NULL,'AL','2021','09','04','금속캔(알루미늄)','금속캔(알루미늄)','N','N','N','N','N','N','286','Y','SYSTEM',NOW(),'SYSTEM',NOW()),</v>
      </c>
    </row>
    <row r="693" spans="1:22" x14ac:dyDescent="0.35">
      <c r="A693" s="43">
        <v>287</v>
      </c>
      <c r="B693" s="43" t="s">
        <v>1811</v>
      </c>
      <c r="C693" s="2"/>
      <c r="D693" s="43" t="str">
        <f t="shared" si="27"/>
        <v>AL_B</v>
      </c>
      <c r="E693" s="43">
        <v>2021</v>
      </c>
      <c r="F693" s="12" t="s">
        <v>1632</v>
      </c>
      <c r="G693" s="92" t="str">
        <f t="shared" si="28"/>
        <v>01</v>
      </c>
      <c r="H693" s="40" t="s">
        <v>1343</v>
      </c>
      <c r="I693" s="40" t="s">
        <v>1343</v>
      </c>
      <c r="J693" s="92" t="str">
        <f t="shared" si="25"/>
        <v/>
      </c>
      <c r="K693" s="2"/>
      <c r="L693" s="2"/>
      <c r="M693" s="2"/>
      <c r="N693" s="2"/>
      <c r="O693" s="2"/>
      <c r="P693" s="43">
        <v>287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('AL',NULL,'AL_B','2021','09','01','몸체','몸체','N','N','N','N','N','N','287','Y','SYSTEM',NOW(),'SYSTEM',NOW()),</v>
      </c>
    </row>
    <row r="694" spans="1:22" x14ac:dyDescent="0.35">
      <c r="A694" s="43">
        <v>288</v>
      </c>
      <c r="B694" s="43" t="s">
        <v>1812</v>
      </c>
      <c r="C694" s="2"/>
      <c r="D694" s="43" t="str">
        <f t="shared" si="27"/>
        <v>AL_B_B</v>
      </c>
      <c r="E694" s="43">
        <v>2021</v>
      </c>
      <c r="F694" s="12" t="s">
        <v>1632</v>
      </c>
      <c r="G694" s="92" t="str">
        <f t="shared" si="28"/>
        <v>B</v>
      </c>
      <c r="H694" s="40" t="s">
        <v>1345</v>
      </c>
      <c r="I694" s="40" t="s">
        <v>1345</v>
      </c>
      <c r="J694" s="92" t="str">
        <f t="shared" si="25"/>
        <v/>
      </c>
      <c r="K694" s="2"/>
      <c r="L694" s="2"/>
      <c r="M694" s="2"/>
      <c r="N694" s="2"/>
      <c r="O694" s="2"/>
      <c r="P694" s="43">
        <v>288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('AL_B',NULL,'AL_B_B','2021','09','B','우수','우수','N','N','N','N','N','N','288','Y','SYSTEM',NOW(),'SYSTEM',NOW()),</v>
      </c>
    </row>
    <row r="695" spans="1:22" x14ac:dyDescent="0.35">
      <c r="A695" s="43">
        <v>289</v>
      </c>
      <c r="B695" s="43" t="s">
        <v>1812</v>
      </c>
      <c r="C695" s="2"/>
      <c r="D695" s="43" t="str">
        <f t="shared" si="27"/>
        <v>AL_B_D</v>
      </c>
      <c r="E695" s="43">
        <v>2021</v>
      </c>
      <c r="F695" s="12" t="s">
        <v>1632</v>
      </c>
      <c r="G695" s="92" t="str">
        <f t="shared" si="28"/>
        <v>D</v>
      </c>
      <c r="H695" s="40" t="s">
        <v>1347</v>
      </c>
      <c r="I695" s="40" t="s">
        <v>1347</v>
      </c>
      <c r="J695" s="92" t="str">
        <f t="shared" si="25"/>
        <v/>
      </c>
      <c r="K695" s="2"/>
      <c r="L695" s="2"/>
      <c r="M695" s="2"/>
      <c r="N695" s="2"/>
      <c r="O695" s="2"/>
      <c r="P695" s="43">
        <v>289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('AL_B',NULL,'AL_B_D','2021','09','D','어려움','어려움','N','N','N','N','N','N','289','Y','SYSTEM',NOW(),'SYSTEM',NOW()),</v>
      </c>
    </row>
    <row r="696" spans="1:22" x14ac:dyDescent="0.35">
      <c r="A696" s="43">
        <v>290</v>
      </c>
      <c r="B696" s="43" t="s">
        <v>1832</v>
      </c>
      <c r="C696" s="2"/>
      <c r="D696" s="43" t="s">
        <v>1834</v>
      </c>
      <c r="E696" s="43">
        <v>2021</v>
      </c>
      <c r="F696" s="12" t="s">
        <v>1632</v>
      </c>
      <c r="G696" s="92" t="str">
        <f t="shared" si="28"/>
        <v>01</v>
      </c>
      <c r="H696" s="40" t="s">
        <v>1365</v>
      </c>
      <c r="I696" s="40" t="s">
        <v>1365</v>
      </c>
      <c r="J696" s="92" t="str">
        <f t="shared" si="25"/>
        <v>Y</v>
      </c>
      <c r="K696" s="92" t="s">
        <v>1964</v>
      </c>
      <c r="L696" s="2"/>
      <c r="M696" s="2"/>
      <c r="N696" s="2"/>
      <c r="O696" s="2"/>
      <c r="P696" s="43">
        <v>290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('AL_B_B',NULL,'AL_B_B_01','2021','09','01','금속 알루미늄 캔','금속 알루미늄 캔','Y','Y','N','N','N','N','290','Y','SYSTEM',NOW(),'SYSTEM',NOW()),</v>
      </c>
    </row>
    <row r="697" spans="1:22" x14ac:dyDescent="0.35">
      <c r="A697" s="43">
        <v>291</v>
      </c>
      <c r="B697" s="43" t="s">
        <v>1833</v>
      </c>
      <c r="C697" s="2"/>
      <c r="D697" s="43" t="s">
        <v>1835</v>
      </c>
      <c r="E697" s="43">
        <v>2021</v>
      </c>
      <c r="F697" s="12" t="s">
        <v>1632</v>
      </c>
      <c r="G697" s="92" t="str">
        <f t="shared" si="28"/>
        <v>01</v>
      </c>
      <c r="H697" s="40" t="s">
        <v>1669</v>
      </c>
      <c r="I697" s="40" t="s">
        <v>1669</v>
      </c>
      <c r="J697" s="92" t="str">
        <f t="shared" si="25"/>
        <v/>
      </c>
      <c r="K697" s="2"/>
      <c r="L697" s="2"/>
      <c r="M697" s="2"/>
      <c r="N697" s="2"/>
      <c r="O697" s="2"/>
      <c r="P697" s="43">
        <v>291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698" spans="1:22" x14ac:dyDescent="0.35">
      <c r="A698" s="43">
        <v>292</v>
      </c>
      <c r="B698" s="43" t="s">
        <v>1811</v>
      </c>
      <c r="C698" s="2"/>
      <c r="D698" s="43" t="str">
        <f t="shared" si="27"/>
        <v>AL_L</v>
      </c>
      <c r="E698" s="43">
        <v>2021</v>
      </c>
      <c r="F698" s="12" t="s">
        <v>1632</v>
      </c>
      <c r="G698" s="92" t="str">
        <f t="shared" si="28"/>
        <v>02</v>
      </c>
      <c r="H698" s="40" t="s">
        <v>1353</v>
      </c>
      <c r="I698" s="40" t="s">
        <v>1353</v>
      </c>
      <c r="J698" s="92" t="str">
        <f t="shared" si="25"/>
        <v/>
      </c>
      <c r="K698" s="2"/>
      <c r="L698" s="2"/>
      <c r="M698" s="2"/>
      <c r="N698" s="2"/>
      <c r="O698" s="2"/>
      <c r="P698" s="43">
        <v>292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('AL',NULL,'AL_L','2021','09','02','라벨','라벨','N','N','N','N','N','N','292','Y','SYSTEM',NOW(),'SYSTEM',NOW()),</v>
      </c>
    </row>
    <row r="699" spans="1:22" x14ac:dyDescent="0.35">
      <c r="A699" s="43">
        <v>293</v>
      </c>
      <c r="B699" s="43" t="s">
        <v>1813</v>
      </c>
      <c r="C699" s="2"/>
      <c r="D699" s="43" t="str">
        <f t="shared" si="27"/>
        <v>AL_L_B</v>
      </c>
      <c r="E699" s="43">
        <v>2021</v>
      </c>
      <c r="F699" s="12" t="s">
        <v>1632</v>
      </c>
      <c r="G699" s="92" t="str">
        <f t="shared" si="28"/>
        <v>B</v>
      </c>
      <c r="H699" s="40" t="s">
        <v>1345</v>
      </c>
      <c r="I699" s="40" t="s">
        <v>1345</v>
      </c>
      <c r="J699" s="92" t="str">
        <f t="shared" si="25"/>
        <v/>
      </c>
      <c r="K699" s="2"/>
      <c r="L699" s="2"/>
      <c r="M699" s="2"/>
      <c r="N699" s="2"/>
      <c r="O699" s="2"/>
      <c r="P699" s="43">
        <v>293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('AL_L',NULL,'AL_L_B','2021','09','B','우수','우수','N','N','N','N','N','N','293','Y','SYSTEM',NOW(),'SYSTEM',NOW()),</v>
      </c>
    </row>
    <row r="700" spans="1:22" x14ac:dyDescent="0.35">
      <c r="A700" s="43">
        <v>294</v>
      </c>
      <c r="B700" s="43" t="s">
        <v>1813</v>
      </c>
      <c r="C700" s="2"/>
      <c r="D700" s="43" t="str">
        <f t="shared" si="27"/>
        <v>AL_L_C</v>
      </c>
      <c r="E700" s="43">
        <v>2021</v>
      </c>
      <c r="F700" s="12" t="s">
        <v>1632</v>
      </c>
      <c r="G700" s="92" t="str">
        <f t="shared" si="28"/>
        <v>C</v>
      </c>
      <c r="H700" s="40" t="s">
        <v>1349</v>
      </c>
      <c r="I700" s="40" t="s">
        <v>1349</v>
      </c>
      <c r="J700" s="92" t="str">
        <f t="shared" si="25"/>
        <v/>
      </c>
      <c r="K700" s="2"/>
      <c r="L700" s="2"/>
      <c r="M700" s="2"/>
      <c r="N700" s="2"/>
      <c r="O700" s="2"/>
      <c r="P700" s="43">
        <v>294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('AL_L',NULL,'AL_L_C','2021','09','C','보통','보통','N','N','N','N','N','N','294','Y','SYSTEM',NOW(),'SYSTEM',NOW()),</v>
      </c>
    </row>
    <row r="701" spans="1:22" x14ac:dyDescent="0.35">
      <c r="A701" s="43">
        <v>295</v>
      </c>
      <c r="B701" s="43" t="s">
        <v>1813</v>
      </c>
      <c r="C701" s="2"/>
      <c r="D701" s="43" t="str">
        <f t="shared" si="27"/>
        <v>AL_L_D</v>
      </c>
      <c r="E701" s="43">
        <v>2021</v>
      </c>
      <c r="F701" s="12" t="s">
        <v>1632</v>
      </c>
      <c r="G701" s="92" t="str">
        <f t="shared" si="28"/>
        <v>D</v>
      </c>
      <c r="H701" s="40" t="s">
        <v>1347</v>
      </c>
      <c r="I701" s="40" t="s">
        <v>1347</v>
      </c>
      <c r="J701" s="92" t="str">
        <f t="shared" si="25"/>
        <v/>
      </c>
      <c r="K701" s="2"/>
      <c r="L701" s="2"/>
      <c r="M701" s="2"/>
      <c r="N701" s="2"/>
      <c r="O701" s="2"/>
      <c r="P701" s="43">
        <v>295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('AL_L',NULL,'AL_L_D','2021','09','D','어려움','어려움','N','N','N','N','N','N','295','Y','SYSTEM',NOW(),'SYSTEM',NOW()),</v>
      </c>
    </row>
    <row r="702" spans="1:22" x14ac:dyDescent="0.35">
      <c r="A702" s="43">
        <v>296</v>
      </c>
      <c r="B702" s="43" t="s">
        <v>1836</v>
      </c>
      <c r="C702" s="2"/>
      <c r="D702" s="43" t="s">
        <v>1871</v>
      </c>
      <c r="E702" s="43">
        <v>2021</v>
      </c>
      <c r="F702" s="12" t="s">
        <v>1632</v>
      </c>
      <c r="G702" s="92" t="str">
        <f t="shared" si="28"/>
        <v>01</v>
      </c>
      <c r="H702" s="40" t="s">
        <v>1355</v>
      </c>
      <c r="I702" s="40" t="s">
        <v>1355</v>
      </c>
      <c r="J702" s="92" t="str">
        <f t="shared" si="25"/>
        <v>Y</v>
      </c>
      <c r="K702" s="92" t="s">
        <v>1964</v>
      </c>
      <c r="L702" s="2"/>
      <c r="M702" s="2"/>
      <c r="N702" s="2"/>
      <c r="O702" s="2"/>
      <c r="P702" s="43">
        <v>296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('AL_L_B',NULL,'AL_L_B_01','2021','09','01','몸체에 직접 인쇄','몸체에 직접 인쇄','Y','Y','N','N','N','N','296','Y','SYSTEM',NOW(),'SYSTEM',NOW()),</v>
      </c>
    </row>
    <row r="703" spans="1:22" x14ac:dyDescent="0.35">
      <c r="A703" s="43">
        <v>297</v>
      </c>
      <c r="B703" s="43" t="s">
        <v>1836</v>
      </c>
      <c r="C703" s="2"/>
      <c r="D703" s="43" t="s">
        <v>1872</v>
      </c>
      <c r="E703" s="43">
        <v>2021</v>
      </c>
      <c r="F703" s="12" t="s">
        <v>1632</v>
      </c>
      <c r="G703" s="92" t="str">
        <f t="shared" si="28"/>
        <v>02</v>
      </c>
      <c r="H703" s="40" t="s">
        <v>873</v>
      </c>
      <c r="I703" s="40" t="s">
        <v>873</v>
      </c>
      <c r="J703" s="92" t="str">
        <f t="shared" si="25"/>
        <v>Y</v>
      </c>
      <c r="K703" s="2"/>
      <c r="L703" s="2"/>
      <c r="M703" s="2"/>
      <c r="N703" s="2"/>
      <c r="O703" s="2"/>
      <c r="P703" s="43">
        <v>297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('AL_L_B',NULL,'AL_L_B_02','2021','09','02','미사용','미사용','Y','N','N','N','N','N','297','Y','SYSTEM',NOW(),'SYSTEM',NOW()),</v>
      </c>
    </row>
    <row r="704" spans="1:22" x14ac:dyDescent="0.35">
      <c r="A704" s="43">
        <v>298</v>
      </c>
      <c r="B704" s="43" t="s">
        <v>1836</v>
      </c>
      <c r="C704" s="2"/>
      <c r="D704" s="43" t="s">
        <v>1873</v>
      </c>
      <c r="E704" s="43">
        <v>2021</v>
      </c>
      <c r="F704" s="12" t="s">
        <v>1632</v>
      </c>
      <c r="G704" s="92" t="str">
        <f t="shared" si="28"/>
        <v>03</v>
      </c>
      <c r="H704" s="40" t="s">
        <v>1670</v>
      </c>
      <c r="I704" s="40" t="s">
        <v>1670</v>
      </c>
      <c r="J704" s="92" t="str">
        <f t="shared" si="25"/>
        <v>Y</v>
      </c>
      <c r="K704" s="92" t="s">
        <v>1964</v>
      </c>
      <c r="L704" s="2"/>
      <c r="M704" s="2"/>
      <c r="N704" s="2"/>
      <c r="O704" s="2"/>
      <c r="P704" s="43">
        <v>298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5" spans="1:22" x14ac:dyDescent="0.35">
      <c r="A705" s="43">
        <v>299</v>
      </c>
      <c r="B705" s="43" t="s">
        <v>1837</v>
      </c>
      <c r="C705" s="2"/>
      <c r="D705" s="43" t="s">
        <v>1874</v>
      </c>
      <c r="E705" s="43">
        <v>2021</v>
      </c>
      <c r="F705" s="12" t="s">
        <v>1632</v>
      </c>
      <c r="G705" s="92" t="str">
        <f t="shared" si="28"/>
        <v>01</v>
      </c>
      <c r="H705" s="40" t="s">
        <v>1357</v>
      </c>
      <c r="I705" s="40" t="s">
        <v>1357</v>
      </c>
      <c r="J705" s="92" t="str">
        <f t="shared" si="25"/>
        <v>Y</v>
      </c>
      <c r="K705" s="92"/>
      <c r="L705" s="2"/>
      <c r="M705" s="2"/>
      <c r="N705" s="2"/>
      <c r="O705" s="2"/>
      <c r="P705" s="43">
        <v>299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('AL_L_C',NULL,'AL_L_C_01','2021','09','01','몸체와 동일한 재질','몸체와 동일한 재질','Y','N','N','N','N','N','299','Y','SYSTEM',NOW(),'SYSTEM',NOW()),</v>
      </c>
    </row>
    <row r="706" spans="1:22" x14ac:dyDescent="0.35">
      <c r="A706" s="43">
        <v>300</v>
      </c>
      <c r="B706" s="43" t="s">
        <v>1837</v>
      </c>
      <c r="C706" s="2"/>
      <c r="D706" s="43" t="s">
        <v>1875</v>
      </c>
      <c r="E706" s="43">
        <v>2021</v>
      </c>
      <c r="F706" s="12" t="s">
        <v>1632</v>
      </c>
      <c r="G706" s="92" t="str">
        <f t="shared" si="28"/>
        <v>02</v>
      </c>
      <c r="H706" s="40" t="s">
        <v>1671</v>
      </c>
      <c r="I706" s="40" t="s">
        <v>1671</v>
      </c>
      <c r="J706" s="92" t="str">
        <f t="shared" si="25"/>
        <v>Y</v>
      </c>
      <c r="K706" s="92" t="s">
        <v>1964</v>
      </c>
      <c r="L706" s="2"/>
      <c r="M706" s="2"/>
      <c r="N706" s="2"/>
      <c r="O706" s="2"/>
      <c r="P706" s="43">
        <v>300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7" spans="1:22" x14ac:dyDescent="0.35">
      <c r="A707" s="43">
        <v>301</v>
      </c>
      <c r="B707" s="43" t="s">
        <v>1837</v>
      </c>
      <c r="C707" s="2"/>
      <c r="D707" s="43" t="s">
        <v>1876</v>
      </c>
      <c r="E707" s="43">
        <v>2021</v>
      </c>
      <c r="F707" s="12" t="s">
        <v>1632</v>
      </c>
      <c r="G707" s="92" t="str">
        <f t="shared" si="28"/>
        <v>03</v>
      </c>
      <c r="H707" s="40" t="s">
        <v>1672</v>
      </c>
      <c r="I707" s="40" t="s">
        <v>1672</v>
      </c>
      <c r="J707" s="92" t="str">
        <f t="shared" si="25"/>
        <v>Y</v>
      </c>
      <c r="K707" s="92" t="s">
        <v>1964</v>
      </c>
      <c r="L707" s="2"/>
      <c r="M707" s="2"/>
      <c r="N707" s="2"/>
      <c r="O707" s="2"/>
      <c r="P707" s="43">
        <v>301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08" spans="1:22" x14ac:dyDescent="0.35">
      <c r="A708" s="43">
        <v>302</v>
      </c>
      <c r="B708" s="43" t="s">
        <v>1838</v>
      </c>
      <c r="C708" s="2"/>
      <c r="D708" s="43" t="s">
        <v>1877</v>
      </c>
      <c r="E708" s="43">
        <v>2021</v>
      </c>
      <c r="F708" s="12" t="s">
        <v>1632</v>
      </c>
      <c r="G708" s="92" t="str">
        <f t="shared" si="28"/>
        <v>01</v>
      </c>
      <c r="H708" s="40" t="s">
        <v>1364</v>
      </c>
      <c r="I708" s="40" t="s">
        <v>1364</v>
      </c>
      <c r="J708" s="92" t="str">
        <f t="shared" si="25"/>
        <v/>
      </c>
      <c r="K708" s="2"/>
      <c r="L708" s="2"/>
      <c r="M708" s="2"/>
      <c r="N708" s="2"/>
      <c r="O708" s="2"/>
      <c r="P708" s="43">
        <v>302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09" spans="1:22" x14ac:dyDescent="0.35">
      <c r="A709" s="43">
        <v>303</v>
      </c>
      <c r="B709" s="43" t="s">
        <v>1811</v>
      </c>
      <c r="C709" s="2"/>
      <c r="D709" s="43" t="str">
        <f t="shared" si="27"/>
        <v>AL_G</v>
      </c>
      <c r="E709" s="43">
        <v>2021</v>
      </c>
      <c r="F709" s="12" t="s">
        <v>1632</v>
      </c>
      <c r="G709" s="92" t="str">
        <f t="shared" si="28"/>
        <v>03</v>
      </c>
      <c r="H709" s="40" t="s">
        <v>1643</v>
      </c>
      <c r="I709" s="40" t="s">
        <v>1643</v>
      </c>
      <c r="J709" s="92" t="str">
        <f t="shared" si="25"/>
        <v/>
      </c>
      <c r="K709" s="2"/>
      <c r="L709" s="2"/>
      <c r="M709" s="2"/>
      <c r="N709" s="2"/>
      <c r="O709" s="2"/>
      <c r="P709" s="43">
        <v>303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('AL',NULL,'AL_G','2021','09','03','마개및잡자재','마개및잡자재','N','N','N','N','N','N','303','Y','SYSTEM',NOW(),'SYSTEM',NOW()),</v>
      </c>
    </row>
    <row r="710" spans="1:22" x14ac:dyDescent="0.35">
      <c r="A710" s="43">
        <v>304</v>
      </c>
      <c r="B710" s="43" t="s">
        <v>1814</v>
      </c>
      <c r="C710" s="2"/>
      <c r="D710" s="43" t="str">
        <f t="shared" si="27"/>
        <v>AL_G_B</v>
      </c>
      <c r="E710" s="43">
        <v>2021</v>
      </c>
      <c r="F710" s="12" t="s">
        <v>1632</v>
      </c>
      <c r="G710" s="92" t="str">
        <f t="shared" si="28"/>
        <v>B</v>
      </c>
      <c r="H710" s="40" t="s">
        <v>1345</v>
      </c>
      <c r="I710" s="40" t="s">
        <v>1345</v>
      </c>
      <c r="J710" s="92" t="str">
        <f t="shared" si="25"/>
        <v/>
      </c>
      <c r="K710" s="2"/>
      <c r="L710" s="2"/>
      <c r="M710" s="2"/>
      <c r="N710" s="2"/>
      <c r="O710" s="2"/>
      <c r="P710" s="43">
        <v>304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('AL_G',NULL,'AL_G_B','2021','09','B','우수','우수','N','N','N','N','N','N','304','Y','SYSTEM',NOW(),'SYSTEM',NOW()),</v>
      </c>
    </row>
    <row r="711" spans="1:22" x14ac:dyDescent="0.35">
      <c r="A711" s="43">
        <v>305</v>
      </c>
      <c r="B711" s="43" t="s">
        <v>1814</v>
      </c>
      <c r="C711" s="2"/>
      <c r="D711" s="43" t="str">
        <f t="shared" si="27"/>
        <v>AL_G_C</v>
      </c>
      <c r="E711" s="43">
        <v>2021</v>
      </c>
      <c r="F711" s="12" t="s">
        <v>1632</v>
      </c>
      <c r="G711" s="92" t="str">
        <f t="shared" si="28"/>
        <v>C</v>
      </c>
      <c r="H711" s="40" t="s">
        <v>1349</v>
      </c>
      <c r="I711" s="40" t="s">
        <v>1349</v>
      </c>
      <c r="J711" s="92" t="str">
        <f t="shared" si="25"/>
        <v/>
      </c>
      <c r="K711" s="2"/>
      <c r="L711" s="2"/>
      <c r="M711" s="2"/>
      <c r="N711" s="2"/>
      <c r="O711" s="2"/>
      <c r="P711" s="43">
        <v>305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('AL_G',NULL,'AL_G_C','2021','09','C','보통','보통','N','N','N','N','N','N','305','Y','SYSTEM',NOW(),'SYSTEM',NOW()),</v>
      </c>
    </row>
    <row r="712" spans="1:22" x14ac:dyDescent="0.35">
      <c r="A712" s="43">
        <v>306</v>
      </c>
      <c r="B712" s="43" t="s">
        <v>1814</v>
      </c>
      <c r="C712" s="2"/>
      <c r="D712" s="43" t="str">
        <f t="shared" si="27"/>
        <v>AL_G_D</v>
      </c>
      <c r="E712" s="43">
        <v>2021</v>
      </c>
      <c r="F712" s="12" t="s">
        <v>1632</v>
      </c>
      <c r="G712" s="92" t="str">
        <f t="shared" si="28"/>
        <v>D</v>
      </c>
      <c r="H712" s="40" t="s">
        <v>1347</v>
      </c>
      <c r="I712" s="40" t="s">
        <v>1347</v>
      </c>
      <c r="J712" s="92" t="str">
        <f t="shared" si="25"/>
        <v/>
      </c>
      <c r="K712" s="2"/>
      <c r="L712" s="2"/>
      <c r="M712" s="2"/>
      <c r="N712" s="2"/>
      <c r="O712" s="2"/>
      <c r="P712" s="43">
        <v>306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('AL_G',NULL,'AL_G_D','2021','09','D','어려움','어려움','N','N','N','N','N','N','306','Y','SYSTEM',NOW(),'SYSTEM',NOW()),</v>
      </c>
    </row>
    <row r="713" spans="1:22" x14ac:dyDescent="0.35">
      <c r="A713" s="43">
        <v>307</v>
      </c>
      <c r="B713" s="43" t="s">
        <v>1839</v>
      </c>
      <c r="C713" s="2"/>
      <c r="D713" s="43" t="s">
        <v>1878</v>
      </c>
      <c r="E713" s="43">
        <v>2021</v>
      </c>
      <c r="F713" s="12" t="s">
        <v>1632</v>
      </c>
      <c r="G713" s="92" t="str">
        <f t="shared" si="28"/>
        <v>01</v>
      </c>
      <c r="H713" s="40" t="s">
        <v>1357</v>
      </c>
      <c r="I713" s="40" t="s">
        <v>1357</v>
      </c>
      <c r="J713" s="92" t="str">
        <f t="shared" si="25"/>
        <v>Y</v>
      </c>
      <c r="K713" s="2"/>
      <c r="L713" s="2"/>
      <c r="M713" s="2"/>
      <c r="N713" s="2"/>
      <c r="O713" s="2"/>
      <c r="P713" s="43">
        <v>307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('AL_G_B',NULL,'AL_G_B_01','2021','09','01','몸체와 동일한 재질','몸체와 동일한 재질','Y','N','N','N','N','N','307','Y','SYSTEM',NOW(),'SYSTEM',NOW()),</v>
      </c>
    </row>
    <row r="714" spans="1:22" x14ac:dyDescent="0.35">
      <c r="A714" s="43">
        <v>308</v>
      </c>
      <c r="B714" s="43" t="s">
        <v>1839</v>
      </c>
      <c r="C714" s="2"/>
      <c r="D714" s="43" t="s">
        <v>1879</v>
      </c>
      <c r="E714" s="43">
        <v>2021</v>
      </c>
      <c r="F714" s="12" t="s">
        <v>1632</v>
      </c>
      <c r="G714" s="92" t="str">
        <f t="shared" si="28"/>
        <v>02</v>
      </c>
      <c r="H714" s="40" t="s">
        <v>1671</v>
      </c>
      <c r="I714" s="40" t="s">
        <v>1671</v>
      </c>
      <c r="J714" s="92" t="str">
        <f t="shared" si="25"/>
        <v>Y</v>
      </c>
      <c r="K714" s="92" t="s">
        <v>1964</v>
      </c>
      <c r="L714" s="2"/>
      <c r="M714" s="2"/>
      <c r="N714" s="2"/>
      <c r="O714" s="2"/>
      <c r="P714" s="43">
        <v>308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5" spans="1:22" x14ac:dyDescent="0.35">
      <c r="A715" s="43">
        <v>309</v>
      </c>
      <c r="B715" s="43" t="s">
        <v>1840</v>
      </c>
      <c r="C715" s="2"/>
      <c r="D715" s="43" t="s">
        <v>1880</v>
      </c>
      <c r="E715" s="43">
        <v>2021</v>
      </c>
      <c r="F715" s="12" t="s">
        <v>1632</v>
      </c>
      <c r="G715" s="92" t="str">
        <f t="shared" si="28"/>
        <v>01</v>
      </c>
      <c r="H715" s="40" t="s">
        <v>1741</v>
      </c>
      <c r="I715" s="40" t="s">
        <v>1741</v>
      </c>
      <c r="J715" s="92" t="str">
        <f t="shared" si="25"/>
        <v>Y</v>
      </c>
      <c r="K715" s="92" t="s">
        <v>1964</v>
      </c>
      <c r="L715" s="2"/>
      <c r="M715" s="2"/>
      <c r="N715" s="2"/>
      <c r="O715" s="2"/>
      <c r="P715" s="43">
        <v>309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6" spans="1:22" x14ac:dyDescent="0.35">
      <c r="A716" s="43">
        <v>310</v>
      </c>
      <c r="B716" s="43" t="s">
        <v>1841</v>
      </c>
      <c r="C716" s="2"/>
      <c r="D716" s="43" t="s">
        <v>1881</v>
      </c>
      <c r="E716" s="43">
        <v>2021</v>
      </c>
      <c r="F716" s="12" t="s">
        <v>1632</v>
      </c>
      <c r="G716" s="92" t="str">
        <f t="shared" si="28"/>
        <v>01</v>
      </c>
      <c r="H716" s="40" t="s">
        <v>1364</v>
      </c>
      <c r="I716" s="40" t="s">
        <v>1364</v>
      </c>
      <c r="J716" s="92" t="str">
        <f t="shared" si="25"/>
        <v/>
      </c>
      <c r="K716" s="2"/>
      <c r="L716" s="2"/>
      <c r="M716" s="2"/>
      <c r="N716" s="2"/>
      <c r="O716" s="2"/>
      <c r="P716" s="43">
        <v>310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7" spans="1:22" x14ac:dyDescent="0.35">
      <c r="A717" s="43">
        <v>311</v>
      </c>
      <c r="B717" s="43" t="s">
        <v>870</v>
      </c>
      <c r="C717" s="2"/>
      <c r="D717" s="43" t="str">
        <f t="shared" si="27"/>
        <v>SY</v>
      </c>
      <c r="E717" s="43">
        <v>2021</v>
      </c>
      <c r="F717" s="12" t="s">
        <v>1632</v>
      </c>
      <c r="G717" s="92" t="str">
        <f t="shared" si="28"/>
        <v>05</v>
      </c>
      <c r="H717" s="40" t="s">
        <v>1368</v>
      </c>
      <c r="I717" s="40" t="s">
        <v>1368</v>
      </c>
      <c r="J717" s="92" t="str">
        <f t="shared" si="25"/>
        <v/>
      </c>
      <c r="K717" s="2"/>
      <c r="L717" s="2"/>
      <c r="M717" s="2"/>
      <c r="N717" s="2"/>
      <c r="O717" s="2"/>
      <c r="P717" s="43">
        <v>311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18" spans="1:22" x14ac:dyDescent="0.35">
      <c r="A718" s="43">
        <v>312</v>
      </c>
      <c r="B718" s="43" t="s">
        <v>1815</v>
      </c>
      <c r="C718" s="2"/>
      <c r="D718" s="43" t="str">
        <f t="shared" si="27"/>
        <v>SY_B</v>
      </c>
      <c r="E718" s="43">
        <v>2021</v>
      </c>
      <c r="F718" s="12" t="s">
        <v>1632</v>
      </c>
      <c r="G718" s="92" t="str">
        <f t="shared" si="28"/>
        <v>01</v>
      </c>
      <c r="H718" s="40" t="s">
        <v>1343</v>
      </c>
      <c r="I718" s="40" t="s">
        <v>1343</v>
      </c>
      <c r="J718" s="92" t="str">
        <f t="shared" si="25"/>
        <v/>
      </c>
      <c r="K718" s="2"/>
      <c r="L718" s="2"/>
      <c r="M718" s="2"/>
      <c r="N718" s="2"/>
      <c r="O718" s="2"/>
      <c r="P718" s="43">
        <v>312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('SY',NULL,'SY_B','2021','09','01','몸체','몸체','N','N','N','N','N','N','312','Y','SYSTEM',NOW(),'SYSTEM',NOW()),</v>
      </c>
    </row>
    <row r="719" spans="1:22" x14ac:dyDescent="0.35">
      <c r="A719" s="43">
        <v>313</v>
      </c>
      <c r="B719" s="43" t="s">
        <v>1816</v>
      </c>
      <c r="C719" s="2"/>
      <c r="D719" s="43" t="str">
        <f t="shared" si="27"/>
        <v>SY_B_B</v>
      </c>
      <c r="E719" s="43">
        <v>2021</v>
      </c>
      <c r="F719" s="12" t="s">
        <v>1632</v>
      </c>
      <c r="G719" s="92" t="str">
        <f t="shared" si="28"/>
        <v>B</v>
      </c>
      <c r="H719" s="40" t="s">
        <v>1345</v>
      </c>
      <c r="I719" s="40" t="s">
        <v>1345</v>
      </c>
      <c r="J719" s="92" t="str">
        <f t="shared" si="25"/>
        <v/>
      </c>
      <c r="K719" s="2"/>
      <c r="L719" s="2"/>
      <c r="M719" s="2"/>
      <c r="N719" s="2"/>
      <c r="O719" s="2"/>
      <c r="P719" s="43">
        <v>313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('SY_B',NULL,'SY_B_B','2021','09','B','우수','우수','N','N','N','N','N','N','313','Y','SYSTEM',NOW(),'SYSTEM',NOW()),</v>
      </c>
    </row>
    <row r="720" spans="1:22" x14ac:dyDescent="0.35">
      <c r="A720" s="43">
        <v>314</v>
      </c>
      <c r="B720" s="43" t="s">
        <v>1816</v>
      </c>
      <c r="C720" s="2"/>
      <c r="D720" s="43" t="str">
        <f t="shared" si="27"/>
        <v>SY_B_C</v>
      </c>
      <c r="E720" s="43">
        <v>2021</v>
      </c>
      <c r="F720" s="12" t="s">
        <v>1632</v>
      </c>
      <c r="G720" s="92" t="str">
        <f t="shared" si="28"/>
        <v>C</v>
      </c>
      <c r="H720" s="40" t="s">
        <v>1349</v>
      </c>
      <c r="I720" s="40" t="s">
        <v>1349</v>
      </c>
      <c r="J720" s="92" t="str">
        <f t="shared" si="25"/>
        <v/>
      </c>
      <c r="K720" s="2"/>
      <c r="L720" s="2"/>
      <c r="M720" s="2"/>
      <c r="N720" s="2"/>
      <c r="O720" s="2"/>
      <c r="P720" s="43">
        <v>314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('SY_B',NULL,'SY_B_C','2021','09','C','보통','보통','N','N','N','N','N','N','314','Y','SYSTEM',NOW(),'SYSTEM',NOW()),</v>
      </c>
    </row>
    <row r="721" spans="1:22" x14ac:dyDescent="0.35">
      <c r="A721" s="43">
        <v>315</v>
      </c>
      <c r="B721" s="43" t="s">
        <v>1816</v>
      </c>
      <c r="C721" s="2"/>
      <c r="D721" s="43" t="str">
        <f t="shared" si="27"/>
        <v>SY_B_D</v>
      </c>
      <c r="E721" s="43">
        <v>2021</v>
      </c>
      <c r="F721" s="12" t="s">
        <v>1632</v>
      </c>
      <c r="G721" s="92" t="str">
        <f t="shared" si="28"/>
        <v>D</v>
      </c>
      <c r="H721" s="40" t="s">
        <v>1347</v>
      </c>
      <c r="I721" s="40" t="s">
        <v>1347</v>
      </c>
      <c r="J721" s="92" t="str">
        <f t="shared" si="25"/>
        <v/>
      </c>
      <c r="K721" s="2"/>
      <c r="L721" s="2"/>
      <c r="M721" s="2"/>
      <c r="N721" s="2"/>
      <c r="O721" s="2"/>
      <c r="P721" s="43">
        <v>315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('SY_B',NULL,'SY_B_D','2021','09','D','어려움','어려움','N','N','N','N','N','N','315','Y','SYSTEM',NOW(),'SYSTEM',NOW()),</v>
      </c>
    </row>
    <row r="722" spans="1:22" x14ac:dyDescent="0.35">
      <c r="A722" s="43">
        <v>316</v>
      </c>
      <c r="B722" s="43" t="s">
        <v>1842</v>
      </c>
      <c r="C722" s="2"/>
      <c r="D722" s="43" t="s">
        <v>1882</v>
      </c>
      <c r="E722" s="43">
        <v>2021</v>
      </c>
      <c r="F722" s="12" t="s">
        <v>1632</v>
      </c>
      <c r="G722" s="92" t="str">
        <f t="shared" si="28"/>
        <v>01</v>
      </c>
      <c r="H722" s="40" t="s">
        <v>1673</v>
      </c>
      <c r="I722" s="40" t="s">
        <v>1673</v>
      </c>
      <c r="J722" s="92" t="str">
        <f t="shared" si="25"/>
        <v>Y</v>
      </c>
      <c r="K722" s="92" t="s">
        <v>1964</v>
      </c>
      <c r="L722" s="2"/>
      <c r="M722" s="2"/>
      <c r="N722" s="2"/>
      <c r="O722" s="2"/>
      <c r="P722" s="43">
        <v>316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('SY_B_B',NULL,'SY_B_B_01','2021','09','01','백색 EPS','백색 EPS','Y','Y','N','N','N','N','316','Y','SYSTEM',NOW(),'SYSTEM',NOW()),</v>
      </c>
    </row>
    <row r="723" spans="1:22" x14ac:dyDescent="0.35">
      <c r="A723" s="43">
        <v>317</v>
      </c>
      <c r="B723" s="43" t="s">
        <v>1842</v>
      </c>
      <c r="C723" s="2"/>
      <c r="D723" s="43" t="s">
        <v>1883</v>
      </c>
      <c r="E723" s="43">
        <v>2021</v>
      </c>
      <c r="F723" s="12" t="s">
        <v>1632</v>
      </c>
      <c r="G723" s="92" t="str">
        <f t="shared" si="28"/>
        <v>02</v>
      </c>
      <c r="H723" s="40" t="s">
        <v>1371</v>
      </c>
      <c r="I723" s="40" t="s">
        <v>1371</v>
      </c>
      <c r="J723" s="92" t="str">
        <f t="shared" si="25"/>
        <v>Y</v>
      </c>
      <c r="K723" s="92" t="s">
        <v>1964</v>
      </c>
      <c r="L723" s="2"/>
      <c r="M723" s="2"/>
      <c r="N723" s="2"/>
      <c r="O723" s="2"/>
      <c r="P723" s="43">
        <v>317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('SY_B_B',NULL,'SY_B_B_02','2021','09','02','백색 EPE','백색 EPE','Y','Y','N','N','N','N','317','Y','SYSTEM',NOW(),'SYSTEM',NOW()),</v>
      </c>
    </row>
    <row r="724" spans="1:22" x14ac:dyDescent="0.35">
      <c r="A724" s="43">
        <v>318</v>
      </c>
      <c r="B724" s="43" t="s">
        <v>1842</v>
      </c>
      <c r="C724" s="2"/>
      <c r="D724" s="43" t="s">
        <v>1884</v>
      </c>
      <c r="E724" s="43">
        <v>2021</v>
      </c>
      <c r="F724" s="12" t="s">
        <v>1632</v>
      </c>
      <c r="G724" s="92" t="str">
        <f t="shared" si="28"/>
        <v>03</v>
      </c>
      <c r="H724" s="40" t="s">
        <v>1372</v>
      </c>
      <c r="I724" s="40" t="s">
        <v>1372</v>
      </c>
      <c r="J724" s="92" t="str">
        <f t="shared" si="25"/>
        <v>Y</v>
      </c>
      <c r="K724" s="92" t="s">
        <v>1964</v>
      </c>
      <c r="L724" s="2"/>
      <c r="M724" s="2"/>
      <c r="N724" s="2"/>
      <c r="O724" s="2"/>
      <c r="P724" s="43">
        <v>318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('SY_B_B',NULL,'SY_B_B_03','2021','09','03','백색 EPP','백색 EPP','Y','Y','N','N','N','N','318','Y','SYSTEM',NOW(),'SYSTEM',NOW()),</v>
      </c>
    </row>
    <row r="725" spans="1:22" x14ac:dyDescent="0.35">
      <c r="A725" s="43">
        <v>319</v>
      </c>
      <c r="B725" s="43" t="s">
        <v>1842</v>
      </c>
      <c r="C725" s="2"/>
      <c r="D725" s="43" t="s">
        <v>1885</v>
      </c>
      <c r="E725" s="43">
        <v>2021</v>
      </c>
      <c r="F725" s="12" t="s">
        <v>1632</v>
      </c>
      <c r="G725" s="92" t="str">
        <f t="shared" si="28"/>
        <v>04</v>
      </c>
      <c r="H725" s="40" t="s">
        <v>1373</v>
      </c>
      <c r="I725" s="40" t="s">
        <v>1373</v>
      </c>
      <c r="J725" s="92" t="str">
        <f t="shared" si="25"/>
        <v>Y</v>
      </c>
      <c r="K725" s="92" t="s">
        <v>1964</v>
      </c>
      <c r="L725" s="2"/>
      <c r="M725" s="2"/>
      <c r="N725" s="2"/>
      <c r="O725" s="2"/>
      <c r="P725" s="43">
        <v>319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('SY_B_B',NULL,'SY_B_B_04','2021','09','04','기타 단일재질 백색','기타 단일재질 백색','Y','Y','N','N','N','N','319','Y','SYSTEM',NOW(),'SYSTEM',NOW()),</v>
      </c>
    </row>
    <row r="726" spans="1:22" x14ac:dyDescent="0.35">
      <c r="A726" s="43">
        <v>320</v>
      </c>
      <c r="B726" s="43" t="s">
        <v>1843</v>
      </c>
      <c r="C726" s="2"/>
      <c r="D726" s="43" t="s">
        <v>1886</v>
      </c>
      <c r="E726" s="43">
        <v>2021</v>
      </c>
      <c r="F726" s="12" t="s">
        <v>1632</v>
      </c>
      <c r="G726" s="92" t="str">
        <f t="shared" si="28"/>
        <v>01</v>
      </c>
      <c r="H726" s="40" t="s">
        <v>1374</v>
      </c>
      <c r="I726" s="40" t="s">
        <v>1374</v>
      </c>
      <c r="J726" s="92" t="str">
        <f t="shared" si="25"/>
        <v>Y</v>
      </c>
      <c r="K726" s="2"/>
      <c r="L726" s="2"/>
      <c r="M726" s="2"/>
      <c r="N726" s="2"/>
      <c r="O726" s="2"/>
      <c r="P726" s="43">
        <v>320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('SY_B_C',NULL,'SY_B_C_01','2021','09','01','검은색 EPE','검은색 EPE','Y','N','N','N','N','N','320','Y','SYSTEM',NOW(),'SYSTEM',NOW()),</v>
      </c>
    </row>
    <row r="727" spans="1:22" x14ac:dyDescent="0.35">
      <c r="A727" s="43">
        <v>321</v>
      </c>
      <c r="B727" s="43" t="s">
        <v>1843</v>
      </c>
      <c r="C727" s="2"/>
      <c r="D727" s="43" t="s">
        <v>1887</v>
      </c>
      <c r="E727" s="43">
        <v>2021</v>
      </c>
      <c r="F727" s="12" t="s">
        <v>1632</v>
      </c>
      <c r="G727" s="92" t="str">
        <f t="shared" si="28"/>
        <v>02</v>
      </c>
      <c r="H727" s="40" t="s">
        <v>1375</v>
      </c>
      <c r="I727" s="40" t="s">
        <v>1375</v>
      </c>
      <c r="J727" s="92" t="str">
        <f t="shared" si="25"/>
        <v>Y</v>
      </c>
      <c r="K727" s="2"/>
      <c r="L727" s="2"/>
      <c r="M727" s="2"/>
      <c r="N727" s="2"/>
      <c r="O727" s="2"/>
      <c r="P727" s="43">
        <v>321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('SY_B_C',NULL,'SY_B_C_02','2021','09','02','검은색 EPP','검은색 EPP','Y','N','N','N','N','N','321','Y','SYSTEM',NOW(),'SYSTEM',NOW()),</v>
      </c>
    </row>
    <row r="728" spans="1:22" x14ac:dyDescent="0.35">
      <c r="A728" s="43">
        <v>322</v>
      </c>
      <c r="B728" s="43" t="s">
        <v>1843</v>
      </c>
      <c r="C728" s="2"/>
      <c r="D728" s="43" t="s">
        <v>1888</v>
      </c>
      <c r="E728" s="43">
        <v>2021</v>
      </c>
      <c r="F728" s="12" t="s">
        <v>1632</v>
      </c>
      <c r="G728" s="92" t="str">
        <f t="shared" si="28"/>
        <v>03</v>
      </c>
      <c r="H728" s="40" t="s">
        <v>1674</v>
      </c>
      <c r="I728" s="40" t="s">
        <v>1674</v>
      </c>
      <c r="J728" s="92" t="str">
        <f t="shared" ref="J728:J791" si="29">IF(ISNUMBER(SEARCH("_D_",D728))=FALSE,IF(LEN(D728)-LEN(SUBSTITUTE(D728,"_",""))=3,"Y",""),"")</f>
        <v>Y</v>
      </c>
      <c r="K728" s="92" t="s">
        <v>1964</v>
      </c>
      <c r="L728" s="2"/>
      <c r="M728" s="2"/>
      <c r="N728" s="2"/>
      <c r="O728" s="2"/>
      <c r="P728" s="43">
        <v>322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ref="V728:V791" si="30">"('"&amp;B728&amp;"',"&amp;IF(C728="","NULL","'"&amp;C728&amp;"'")&amp;",'"&amp;D728&amp;"','"&amp;E728&amp;"','"&amp;F728&amp;"',"&amp;IF(G728="","NULL","'"&amp;G728&amp;"'")&amp;","&amp;IF(H728="","NULL","'"&amp;H728&amp;"'")&amp;","&amp;IF(I728="","NULL","'"&amp;I728&amp;"'")&amp;","&amp;IF(J728="","'N'","'"&amp;J728&amp;"'")&amp;","&amp;IF(K728="","'N'","'"&amp;K728&amp;"'")&amp;","&amp;IF(L728="","'N'","'"&amp;L728&amp;"'")&amp;","&amp;IF(M728="","'N'","'"&amp;M728&amp;"'")&amp;","&amp;IF(N728="","'N'",""&amp;N728&amp;"'")&amp;","&amp;IF(O728="","'N'",""&amp;O728&amp;"'")&amp;","&amp;IF(P728="","0","'"&amp;P728&amp;"'")&amp;",'"&amp;Q728&amp;"','"&amp;R728&amp;"',"&amp;S728&amp;",'"&amp;T728&amp;"',"&amp;U728&amp;IF(A729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29" spans="1:22" x14ac:dyDescent="0.35">
      <c r="A729" s="43">
        <v>323</v>
      </c>
      <c r="B729" s="43" t="s">
        <v>1844</v>
      </c>
      <c r="C729" s="2"/>
      <c r="D729" s="43" t="s">
        <v>1889</v>
      </c>
      <c r="E729" s="43">
        <v>2021</v>
      </c>
      <c r="F729" s="12" t="s">
        <v>1632</v>
      </c>
      <c r="G729" s="92" t="str">
        <f t="shared" si="28"/>
        <v>01</v>
      </c>
      <c r="H729" s="40" t="s">
        <v>1675</v>
      </c>
      <c r="I729" s="40" t="s">
        <v>1675</v>
      </c>
      <c r="J729" s="92" t="str">
        <f t="shared" si="29"/>
        <v/>
      </c>
      <c r="K729" s="2"/>
      <c r="L729" s="2"/>
      <c r="M729" s="2"/>
      <c r="N729" s="2"/>
      <c r="O729" s="2"/>
      <c r="P729" s="43">
        <v>323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0" spans="1:22" x14ac:dyDescent="0.35">
      <c r="A730" s="43">
        <v>324</v>
      </c>
      <c r="B730" s="43" t="s">
        <v>1844</v>
      </c>
      <c r="C730" s="2"/>
      <c r="D730" s="43" t="s">
        <v>1890</v>
      </c>
      <c r="E730" s="43">
        <v>2021</v>
      </c>
      <c r="F730" s="12" t="s">
        <v>1632</v>
      </c>
      <c r="G730" s="92" t="str">
        <f t="shared" si="28"/>
        <v>02</v>
      </c>
      <c r="H730" s="40" t="s">
        <v>1676</v>
      </c>
      <c r="I730" s="40" t="s">
        <v>1676</v>
      </c>
      <c r="J730" s="92" t="str">
        <f t="shared" si="29"/>
        <v/>
      </c>
      <c r="K730" s="2"/>
      <c r="L730" s="2"/>
      <c r="M730" s="2"/>
      <c r="N730" s="2"/>
      <c r="O730" s="2"/>
      <c r="P730" s="43">
        <v>324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si="30"/>
        <v>('SY_B_D',NULL,'SY_B_D_02','2021','09','02','백색 이외의 색상','백색 이외의 색상','N','N','N','N','N','N','324','Y','SYSTEM',NOW(),'SYSTEM',NOW()),</v>
      </c>
    </row>
    <row r="731" spans="1:22" x14ac:dyDescent="0.35">
      <c r="A731" s="43">
        <v>325</v>
      </c>
      <c r="B731" s="43" t="s">
        <v>1815</v>
      </c>
      <c r="C731" s="2"/>
      <c r="D731" s="43" t="str">
        <f t="shared" si="27"/>
        <v>SY_S</v>
      </c>
      <c r="E731" s="43">
        <v>2021</v>
      </c>
      <c r="F731" s="12" t="s">
        <v>1632</v>
      </c>
      <c r="G731" s="92" t="str">
        <f t="shared" si="28"/>
        <v>04</v>
      </c>
      <c r="H731" s="40" t="s">
        <v>1379</v>
      </c>
      <c r="I731" s="40" t="s">
        <v>1379</v>
      </c>
      <c r="J731" s="92" t="str">
        <f t="shared" si="29"/>
        <v/>
      </c>
      <c r="K731" s="2"/>
      <c r="L731" s="2"/>
      <c r="M731" s="2"/>
      <c r="N731" s="2"/>
      <c r="O731" s="2"/>
      <c r="P731" s="43">
        <v>325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('SY',NULL,'SY_S','2021','09','04','라벨, 마개및잡자재','라벨, 마개및잡자재','N','N','N','N','N','N','325','Y','SYSTEM',NOW(),'SYSTEM',NOW()),</v>
      </c>
    </row>
    <row r="732" spans="1:22" x14ac:dyDescent="0.35">
      <c r="A732" s="43">
        <v>326</v>
      </c>
      <c r="B732" s="43" t="s">
        <v>1817</v>
      </c>
      <c r="C732" s="2"/>
      <c r="D732" s="43" t="str">
        <f t="shared" si="27"/>
        <v>SY_S_B</v>
      </c>
      <c r="E732" s="43">
        <v>2021</v>
      </c>
      <c r="F732" s="12" t="s">
        <v>1632</v>
      </c>
      <c r="G732" s="92" t="str">
        <f t="shared" si="28"/>
        <v>B</v>
      </c>
      <c r="H732" s="40" t="s">
        <v>1345</v>
      </c>
      <c r="I732" s="40" t="s">
        <v>1345</v>
      </c>
      <c r="J732" s="92" t="str">
        <f t="shared" si="29"/>
        <v/>
      </c>
      <c r="K732" s="2"/>
      <c r="L732" s="2"/>
      <c r="M732" s="2"/>
      <c r="N732" s="2"/>
      <c r="O732" s="2"/>
      <c r="P732" s="43">
        <v>326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('SY_S',NULL,'SY_S_B','2021','09','B','우수','우수','N','N','N','N','N','N','326','Y','SYSTEM',NOW(),'SYSTEM',NOW()),</v>
      </c>
    </row>
    <row r="733" spans="1:22" x14ac:dyDescent="0.35">
      <c r="A733" s="43">
        <v>327</v>
      </c>
      <c r="B733" s="43" t="s">
        <v>1817</v>
      </c>
      <c r="C733" s="2"/>
      <c r="D733" s="43" t="str">
        <f t="shared" si="27"/>
        <v>SY_S_C</v>
      </c>
      <c r="E733" s="43">
        <v>2021</v>
      </c>
      <c r="F733" s="12" t="s">
        <v>1632</v>
      </c>
      <c r="G733" s="92" t="str">
        <f t="shared" si="28"/>
        <v>C</v>
      </c>
      <c r="H733" s="40" t="s">
        <v>1349</v>
      </c>
      <c r="I733" s="40" t="s">
        <v>1349</v>
      </c>
      <c r="J733" s="92" t="str">
        <f t="shared" si="29"/>
        <v/>
      </c>
      <c r="K733" s="2"/>
      <c r="L733" s="2"/>
      <c r="M733" s="2"/>
      <c r="N733" s="2"/>
      <c r="O733" s="2"/>
      <c r="P733" s="43">
        <v>327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('SY_S',NULL,'SY_S_C','2021','09','C','보통','보통','N','N','N','N','N','N','327','Y','SYSTEM',NOW(),'SYSTEM',NOW()),</v>
      </c>
    </row>
    <row r="734" spans="1:22" x14ac:dyDescent="0.35">
      <c r="A734" s="43">
        <v>328</v>
      </c>
      <c r="B734" s="43" t="s">
        <v>1817</v>
      </c>
      <c r="C734" s="2"/>
      <c r="D734" s="43" t="str">
        <f t="shared" si="27"/>
        <v>SY_S_D</v>
      </c>
      <c r="E734" s="43">
        <v>2021</v>
      </c>
      <c r="F734" s="12" t="s">
        <v>1632</v>
      </c>
      <c r="G734" s="92" t="str">
        <f t="shared" si="28"/>
        <v>D</v>
      </c>
      <c r="H734" s="40" t="s">
        <v>1347</v>
      </c>
      <c r="I734" s="40" t="s">
        <v>1347</v>
      </c>
      <c r="J734" s="92" t="str">
        <f t="shared" si="29"/>
        <v/>
      </c>
      <c r="K734" s="2"/>
      <c r="L734" s="2"/>
      <c r="M734" s="2"/>
      <c r="N734" s="2"/>
      <c r="O734" s="2"/>
      <c r="P734" s="43">
        <v>328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('SY_S',NULL,'SY_S_D','2021','09','D','어려움','어려움','N','N','N','N','N','N','328','Y','SYSTEM',NOW(),'SYSTEM',NOW()),</v>
      </c>
    </row>
    <row r="735" spans="1:22" x14ac:dyDescent="0.35">
      <c r="A735" s="43">
        <v>329</v>
      </c>
      <c r="B735" s="43" t="s">
        <v>1845</v>
      </c>
      <c r="C735" s="2"/>
      <c r="D735" s="43" t="s">
        <v>1891</v>
      </c>
      <c r="E735" s="43">
        <v>2021</v>
      </c>
      <c r="F735" s="12" t="s">
        <v>1632</v>
      </c>
      <c r="G735" s="92" t="str">
        <f t="shared" si="28"/>
        <v>01</v>
      </c>
      <c r="H735" s="40" t="s">
        <v>873</v>
      </c>
      <c r="I735" s="40" t="s">
        <v>873</v>
      </c>
      <c r="J735" s="92" t="str">
        <f t="shared" si="29"/>
        <v>Y</v>
      </c>
      <c r="K735" s="2"/>
      <c r="L735" s="2"/>
      <c r="M735" s="2"/>
      <c r="N735" s="2"/>
      <c r="O735" s="2"/>
      <c r="P735" s="43">
        <v>329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('SY_S_B',NULL,'SY_S_B_01','2021','09','01','미사용','미사용','Y','N','N','N','N','N','329','Y','SYSTEM',NOW(),'SYSTEM',NOW()),</v>
      </c>
    </row>
    <row r="736" spans="1:22" x14ac:dyDescent="0.35">
      <c r="A736" s="43">
        <v>330</v>
      </c>
      <c r="B736" s="43" t="s">
        <v>1845</v>
      </c>
      <c r="C736" s="2"/>
      <c r="D736" s="43" t="s">
        <v>1892</v>
      </c>
      <c r="E736" s="43">
        <v>2021</v>
      </c>
      <c r="F736" s="12" t="s">
        <v>1632</v>
      </c>
      <c r="G736" s="92" t="str">
        <f t="shared" si="28"/>
        <v>02</v>
      </c>
      <c r="H736" s="40" t="s">
        <v>1357</v>
      </c>
      <c r="I736" s="40" t="s">
        <v>1357</v>
      </c>
      <c r="J736" s="92" t="str">
        <f t="shared" si="29"/>
        <v>Y</v>
      </c>
      <c r="K736" s="2"/>
      <c r="L736" s="2"/>
      <c r="M736" s="2"/>
      <c r="N736" s="2"/>
      <c r="O736" s="2"/>
      <c r="P736" s="43">
        <v>330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('SY_S_B',NULL,'SY_S_B_02','2021','09','02','몸체와 동일한 재질','몸체와 동일한 재질','Y','N','N','N','N','N','330','Y','SYSTEM',NOW(),'SYSTEM',NOW()),</v>
      </c>
    </row>
    <row r="737" spans="1:22" x14ac:dyDescent="0.35">
      <c r="A737" s="43">
        <v>331</v>
      </c>
      <c r="B737" s="43" t="s">
        <v>1845</v>
      </c>
      <c r="C737" s="2"/>
      <c r="D737" s="43" t="s">
        <v>1893</v>
      </c>
      <c r="E737" s="43">
        <v>2021</v>
      </c>
      <c r="F737" s="12" t="s">
        <v>1632</v>
      </c>
      <c r="G737" s="92" t="str">
        <f t="shared" si="28"/>
        <v>03</v>
      </c>
      <c r="H737" s="40" t="s">
        <v>1677</v>
      </c>
      <c r="I737" s="40" t="s">
        <v>1677</v>
      </c>
      <c r="J737" s="92" t="str">
        <f t="shared" si="29"/>
        <v>Y</v>
      </c>
      <c r="K737" s="92" t="s">
        <v>1964</v>
      </c>
      <c r="L737" s="2"/>
      <c r="M737" s="2"/>
      <c r="N737" s="2"/>
      <c r="O737" s="2"/>
      <c r="P737" s="43">
        <v>331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38" spans="1:22" x14ac:dyDescent="0.35">
      <c r="A738" s="43">
        <v>332</v>
      </c>
      <c r="B738" s="43" t="s">
        <v>1846</v>
      </c>
      <c r="C738" s="2"/>
      <c r="D738" s="43" t="s">
        <v>1894</v>
      </c>
      <c r="E738" s="43">
        <v>2021</v>
      </c>
      <c r="F738" s="12" t="s">
        <v>1632</v>
      </c>
      <c r="G738" s="92" t="str">
        <f t="shared" si="28"/>
        <v>01</v>
      </c>
      <c r="H738" s="40" t="s">
        <v>1671</v>
      </c>
      <c r="I738" s="40" t="s">
        <v>1671</v>
      </c>
      <c r="J738" s="92" t="str">
        <f t="shared" si="29"/>
        <v>Y</v>
      </c>
      <c r="K738" s="92" t="s">
        <v>1964</v>
      </c>
      <c r="L738" s="2"/>
      <c r="M738" s="2"/>
      <c r="N738" s="2"/>
      <c r="O738" s="2"/>
      <c r="P738" s="43">
        <v>332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39" spans="1:22" x14ac:dyDescent="0.35">
      <c r="A739" s="43">
        <v>333</v>
      </c>
      <c r="B739" s="43" t="s">
        <v>1847</v>
      </c>
      <c r="C739" s="2"/>
      <c r="D739" s="43" t="s">
        <v>1897</v>
      </c>
      <c r="E739" s="43">
        <v>2021</v>
      </c>
      <c r="F739" s="12" t="s">
        <v>1632</v>
      </c>
      <c r="G739" s="92" t="str">
        <f t="shared" si="28"/>
        <v>01</v>
      </c>
      <c r="H739" s="40" t="s">
        <v>1678</v>
      </c>
      <c r="I739" s="40" t="s">
        <v>1678</v>
      </c>
      <c r="J739" s="92" t="str">
        <f t="shared" si="29"/>
        <v/>
      </c>
      <c r="K739" s="2"/>
      <c r="L739" s="2"/>
      <c r="M739" s="2"/>
      <c r="N739" s="2"/>
      <c r="O739" s="2"/>
      <c r="P739" s="43">
        <v>333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0" spans="1:22" x14ac:dyDescent="0.35">
      <c r="A740" s="43">
        <v>334</v>
      </c>
      <c r="B740" s="43" t="s">
        <v>1847</v>
      </c>
      <c r="C740" s="2"/>
      <c r="D740" s="43" t="s">
        <v>1895</v>
      </c>
      <c r="E740" s="43">
        <v>2021</v>
      </c>
      <c r="F740" s="12" t="s">
        <v>1632</v>
      </c>
      <c r="G740" s="92" t="str">
        <f t="shared" si="28"/>
        <v>02</v>
      </c>
      <c r="H740" s="40" t="s">
        <v>1679</v>
      </c>
      <c r="I740" s="40" t="s">
        <v>1679</v>
      </c>
      <c r="J740" s="92" t="str">
        <f t="shared" si="29"/>
        <v/>
      </c>
      <c r="K740" s="2"/>
      <c r="L740" s="2"/>
      <c r="M740" s="2"/>
      <c r="N740" s="2"/>
      <c r="O740" s="2"/>
      <c r="P740" s="43">
        <v>334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1" spans="1:22" x14ac:dyDescent="0.35">
      <c r="A741" s="43">
        <v>335</v>
      </c>
      <c r="B741" s="43" t="s">
        <v>1847</v>
      </c>
      <c r="C741" s="2"/>
      <c r="D741" s="43" t="s">
        <v>1896</v>
      </c>
      <c r="E741" s="43">
        <v>2021</v>
      </c>
      <c r="F741" s="12" t="s">
        <v>1632</v>
      </c>
      <c r="G741" s="92" t="str">
        <f t="shared" si="28"/>
        <v>03</v>
      </c>
      <c r="H741" s="40" t="s">
        <v>1383</v>
      </c>
      <c r="I741" s="40" t="s">
        <v>1383</v>
      </c>
      <c r="J741" s="92" t="str">
        <f t="shared" si="29"/>
        <v/>
      </c>
      <c r="K741" s="2"/>
      <c r="L741" s="2"/>
      <c r="M741" s="2"/>
      <c r="N741" s="2"/>
      <c r="O741" s="2"/>
      <c r="P741" s="43">
        <v>335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('SY_S_D',NULL,'SY_S_D_03','2021','09','03','PVC계열의 재질','PVC계열의 재질','N','N','N','N','N','N','335','Y','SYSTEM',NOW(),'SYSTEM',NOW()),</v>
      </c>
    </row>
    <row r="742" spans="1:22" x14ac:dyDescent="0.35">
      <c r="A742" s="43">
        <v>336</v>
      </c>
      <c r="B742" s="43" t="s">
        <v>870</v>
      </c>
      <c r="C742" s="2"/>
      <c r="D742" s="43" t="str">
        <f t="shared" si="27"/>
        <v>PO</v>
      </c>
      <c r="E742" s="43">
        <v>2021</v>
      </c>
      <c r="F742" s="12" t="s">
        <v>1632</v>
      </c>
      <c r="G742" s="92" t="str">
        <f t="shared" si="28"/>
        <v>06</v>
      </c>
      <c r="H742" s="40" t="s">
        <v>1384</v>
      </c>
      <c r="I742" s="40" t="s">
        <v>1384</v>
      </c>
      <c r="J742" s="92" t="str">
        <f t="shared" si="29"/>
        <v/>
      </c>
      <c r="K742" s="2"/>
      <c r="L742" s="2"/>
      <c r="M742" s="2"/>
      <c r="N742" s="2"/>
      <c r="O742" s="2"/>
      <c r="P742" s="43">
        <v>336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('GROUP_ID',NULL,'PO','2021','09','06','폴리스티렌페이퍼(PSP)','폴리스티렌페이퍼(PSP)','N','N','N','N','N','N','336','Y','SYSTEM',NOW(),'SYSTEM',NOW()),</v>
      </c>
    </row>
    <row r="743" spans="1:22" x14ac:dyDescent="0.35">
      <c r="A743" s="43">
        <v>337</v>
      </c>
      <c r="B743" s="43" t="s">
        <v>1818</v>
      </c>
      <c r="C743" s="2"/>
      <c r="D743" s="43" t="str">
        <f t="shared" si="27"/>
        <v>PO_B</v>
      </c>
      <c r="E743" s="43">
        <v>2021</v>
      </c>
      <c r="F743" s="12" t="s">
        <v>1632</v>
      </c>
      <c r="G743" s="92" t="str">
        <f t="shared" si="28"/>
        <v>01</v>
      </c>
      <c r="H743" s="40" t="s">
        <v>1343</v>
      </c>
      <c r="I743" s="40" t="s">
        <v>1343</v>
      </c>
      <c r="J743" s="92" t="str">
        <f t="shared" si="29"/>
        <v/>
      </c>
      <c r="K743" s="2"/>
      <c r="L743" s="2"/>
      <c r="M743" s="2"/>
      <c r="N743" s="2"/>
      <c r="O743" s="2"/>
      <c r="P743" s="43">
        <v>337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('PO',NULL,'PO_B','2021','09','01','몸체','몸체','N','N','N','N','N','N','337','Y','SYSTEM',NOW(),'SYSTEM',NOW()),</v>
      </c>
    </row>
    <row r="744" spans="1:22" x14ac:dyDescent="0.35">
      <c r="A744" s="43">
        <v>338</v>
      </c>
      <c r="B744" s="43" t="s">
        <v>1819</v>
      </c>
      <c r="C744" s="2"/>
      <c r="D744" s="43" t="str">
        <f t="shared" si="27"/>
        <v>PS_B_A</v>
      </c>
      <c r="E744" s="43">
        <v>2021</v>
      </c>
      <c r="F744" s="12" t="s">
        <v>1632</v>
      </c>
      <c r="G744" s="92" t="str">
        <f t="shared" si="28"/>
        <v>A</v>
      </c>
      <c r="H744" s="40" t="s">
        <v>1646</v>
      </c>
      <c r="I744" s="40" t="s">
        <v>1646</v>
      </c>
      <c r="J744" s="92" t="str">
        <f t="shared" si="29"/>
        <v/>
      </c>
      <c r="K744" s="2"/>
      <c r="L744" s="2"/>
      <c r="M744" s="2"/>
      <c r="N744" s="2"/>
      <c r="O744" s="2"/>
      <c r="P744" s="43">
        <v>338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('PS_B',NULL,'PS_B_A','2021','09','A','최우수','최우수','N','N','N','N','N','N','338','Y','SYSTEM',NOW(),'SYSTEM',NOW()),</v>
      </c>
    </row>
    <row r="745" spans="1:22" x14ac:dyDescent="0.35">
      <c r="A745" s="43">
        <v>339</v>
      </c>
      <c r="B745" s="43" t="s">
        <v>1819</v>
      </c>
      <c r="C745" s="2"/>
      <c r="D745" s="43" t="str">
        <f t="shared" si="27"/>
        <v>PS_B_C</v>
      </c>
      <c r="E745" s="43">
        <v>2021</v>
      </c>
      <c r="F745" s="12" t="s">
        <v>1632</v>
      </c>
      <c r="G745" s="92" t="str">
        <f t="shared" si="28"/>
        <v>C</v>
      </c>
      <c r="H745" s="40" t="s">
        <v>1349</v>
      </c>
      <c r="I745" s="40" t="s">
        <v>1349</v>
      </c>
      <c r="J745" s="92" t="str">
        <f t="shared" si="29"/>
        <v/>
      </c>
      <c r="K745" s="2"/>
      <c r="L745" s="2"/>
      <c r="M745" s="2"/>
      <c r="N745" s="2"/>
      <c r="O745" s="2"/>
      <c r="P745" s="43">
        <v>339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('PS_B',NULL,'PS_B_C','2021','09','C','보통','보통','N','N','N','N','N','N','339','Y','SYSTEM',NOW(),'SYSTEM',NOW()),</v>
      </c>
    </row>
    <row r="746" spans="1:22" x14ac:dyDescent="0.35">
      <c r="A746" s="43">
        <v>340</v>
      </c>
      <c r="B746" s="43" t="s">
        <v>1819</v>
      </c>
      <c r="C746" s="2"/>
      <c r="D746" s="43" t="str">
        <f t="shared" si="27"/>
        <v>PS_B_D</v>
      </c>
      <c r="E746" s="43">
        <v>2021</v>
      </c>
      <c r="F746" s="12" t="s">
        <v>1632</v>
      </c>
      <c r="G746" s="92" t="str">
        <f t="shared" si="28"/>
        <v>D</v>
      </c>
      <c r="H746" s="40" t="s">
        <v>1347</v>
      </c>
      <c r="I746" s="40" t="s">
        <v>1347</v>
      </c>
      <c r="J746" s="92" t="str">
        <f t="shared" si="29"/>
        <v/>
      </c>
      <c r="K746" s="2"/>
      <c r="L746" s="2"/>
      <c r="M746" s="2"/>
      <c r="N746" s="2"/>
      <c r="O746" s="2"/>
      <c r="P746" s="43">
        <v>340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('PS_B',NULL,'PS_B_D','2021','09','D','어려움','어려움','N','N','N','N','N','N','340','Y','SYSTEM',NOW(),'SYSTEM',NOW()),</v>
      </c>
    </row>
    <row r="747" spans="1:22" x14ac:dyDescent="0.35">
      <c r="A747" s="43">
        <v>341</v>
      </c>
      <c r="B747" s="43" t="s">
        <v>1848</v>
      </c>
      <c r="C747" s="2"/>
      <c r="D747" s="43" t="s">
        <v>1898</v>
      </c>
      <c r="E747" s="43">
        <v>2021</v>
      </c>
      <c r="F747" s="12" t="s">
        <v>1632</v>
      </c>
      <c r="G747" s="92" t="str">
        <f t="shared" si="28"/>
        <v>01</v>
      </c>
      <c r="H747" s="40" t="s">
        <v>1386</v>
      </c>
      <c r="I747" s="40" t="s">
        <v>1386</v>
      </c>
      <c r="J747" s="92" t="str">
        <f t="shared" si="29"/>
        <v>Y</v>
      </c>
      <c r="K747" s="2"/>
      <c r="L747" s="2"/>
      <c r="M747" s="2"/>
      <c r="N747" s="2"/>
      <c r="O747" s="2"/>
      <c r="P747" s="43">
        <v>341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('PS_B_A',NULL,'PS_B_A_01','2021','09','01','백색 단일재질','백색 단일재질','Y','N','N','N','N','N','341','Y','SYSTEM',NOW(),'SYSTEM',NOW()),</v>
      </c>
    </row>
    <row r="748" spans="1:22" x14ac:dyDescent="0.35">
      <c r="A748" s="43">
        <v>342</v>
      </c>
      <c r="B748" s="43" t="s">
        <v>1849</v>
      </c>
      <c r="C748" s="2"/>
      <c r="D748" s="43" t="s">
        <v>1899</v>
      </c>
      <c r="E748" s="43">
        <v>2021</v>
      </c>
      <c r="F748" s="12" t="s">
        <v>1632</v>
      </c>
      <c r="G748" s="92" t="str">
        <f t="shared" si="28"/>
        <v>01</v>
      </c>
      <c r="H748" s="40" t="s">
        <v>1387</v>
      </c>
      <c r="I748" s="40" t="s">
        <v>1387</v>
      </c>
      <c r="J748" s="92" t="str">
        <f t="shared" si="29"/>
        <v>Y</v>
      </c>
      <c r="K748" s="92" t="s">
        <v>1964</v>
      </c>
      <c r="L748" s="2"/>
      <c r="M748" s="2"/>
      <c r="N748" s="2"/>
      <c r="O748" s="2"/>
      <c r="P748" s="43">
        <v>342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49" spans="1:22" x14ac:dyDescent="0.35">
      <c r="A749" s="43">
        <v>343</v>
      </c>
      <c r="B749" s="43" t="s">
        <v>1850</v>
      </c>
      <c r="C749" s="2"/>
      <c r="D749" s="43" t="s">
        <v>1900</v>
      </c>
      <c r="E749" s="43">
        <v>2021</v>
      </c>
      <c r="F749" s="12" t="s">
        <v>1632</v>
      </c>
      <c r="G749" s="92" t="str">
        <f t="shared" si="28"/>
        <v>01</v>
      </c>
      <c r="H749" s="40" t="s">
        <v>1680</v>
      </c>
      <c r="I749" s="40" t="s">
        <v>1680</v>
      </c>
      <c r="J749" s="92" t="str">
        <f t="shared" si="29"/>
        <v/>
      </c>
      <c r="K749" s="2"/>
      <c r="L749" s="2"/>
      <c r="M749" s="2"/>
      <c r="N749" s="2"/>
      <c r="O749" s="2"/>
      <c r="P749" s="43">
        <v>343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0" spans="1:22" x14ac:dyDescent="0.35">
      <c r="A750" s="43">
        <v>344</v>
      </c>
      <c r="B750" s="43" t="s">
        <v>1850</v>
      </c>
      <c r="C750" s="2"/>
      <c r="D750" s="43" t="s">
        <v>1901</v>
      </c>
      <c r="E750" s="43">
        <v>2021</v>
      </c>
      <c r="F750" s="12" t="s">
        <v>1632</v>
      </c>
      <c r="G750" s="92" t="str">
        <f t="shared" si="28"/>
        <v>02</v>
      </c>
      <c r="H750" s="40" t="s">
        <v>1676</v>
      </c>
      <c r="I750" s="40" t="s">
        <v>1676</v>
      </c>
      <c r="J750" s="92" t="str">
        <f t="shared" si="29"/>
        <v/>
      </c>
      <c r="K750" s="2"/>
      <c r="L750" s="2"/>
      <c r="M750" s="2"/>
      <c r="N750" s="2"/>
      <c r="O750" s="2"/>
      <c r="P750" s="43">
        <v>344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('PS_B_D',NULL,'PS_B_D_02','2021','09','02','백색 이외의 색상','백색 이외의 색상','N','N','N','N','N','N','344','Y','SYSTEM',NOW(),'SYSTEM',NOW()),</v>
      </c>
    </row>
    <row r="751" spans="1:22" x14ac:dyDescent="0.35">
      <c r="A751" s="43">
        <v>345</v>
      </c>
      <c r="B751" s="43" t="s">
        <v>1818</v>
      </c>
      <c r="C751" s="2"/>
      <c r="D751" s="43" t="str">
        <f t="shared" ref="D751:D814" si="31">IF(B751&lt;&gt;"GROUP_ID",B751&amp;"_"&amp;IF(H751="몸체","B",IF(H751="라벨","L",IF(H751="마개및잡자재","G",IF(H751="라벨, 마개및잡자재","S",IF(H751="최우수","A",IF(H751="우수","B",IF(H751="보통","C",IF(H751="어려움","D",RIGHT(D751,2))))))))),IF(H751="종이팩","PA",IF(H751="유리병","GL",IF(H751="금속캔","CA",IF(H751="금속캔(알루미늄)","AL",IF(H751="일반 발포합성수지 단일·복합재질","SY",IF(H751="폴리스티렌페이퍼(PSP)","PO",IF(H751="페트병","PE",IF(H751="단일재질 용기, 트레이류(페트병, 발포합성수지 제외)","TR",IF(H751="합성수지 필름·시트류 (페트병, 발포합성수지 제외)","09","-"))))))))))</f>
        <v>PO_S</v>
      </c>
      <c r="E751" s="43">
        <v>2021</v>
      </c>
      <c r="F751" s="12" t="s">
        <v>1632</v>
      </c>
      <c r="G751" s="92" t="str">
        <f t="shared" ref="G751:G814" si="32">IF(H751="종이팩","01",IF(H751="유리병","02",IF(H751="금속캔","03",IF(H751="금속캔(알루미늄)","04",IF(H751="일반 발포합성수지 단일·복합재질","05",IF(H751="폴리스티렌페이퍼(PSP)","06",IF(H751="페트병","07",IF(H751="단일재질 용기, 트레이류(페트병, 발포합성수지 제외)","08",IF(H751="합성수지 필름·시트류 (페트병, 발포합성수지 제외)","09",IF(H751="몸체","01",IF(H751="라벨","02",IF(H751="마개및잡자재","03",IF(H751="라벨, 마개및잡자재","04",IF(H751="최우수","A",IF(H751="우수","B",IF(H751="보통","C",IF(H751="어려움","D",IF(B751&lt;&gt;"",RIGHT(D751,2),"999"))))))))))))))))))</f>
        <v>04</v>
      </c>
      <c r="H751" s="40" t="s">
        <v>1379</v>
      </c>
      <c r="I751" s="40" t="s">
        <v>1379</v>
      </c>
      <c r="J751" s="92" t="str">
        <f t="shared" si="29"/>
        <v/>
      </c>
      <c r="K751" s="2"/>
      <c r="L751" s="2"/>
      <c r="M751" s="2"/>
      <c r="N751" s="2"/>
      <c r="O751" s="2"/>
      <c r="P751" s="43">
        <v>345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('PO',NULL,'PO_S','2021','09','04','라벨, 마개및잡자재','라벨, 마개및잡자재','N','N','N','N','N','N','345','Y','SYSTEM',NOW(),'SYSTEM',NOW()),</v>
      </c>
    </row>
    <row r="752" spans="1:22" x14ac:dyDescent="0.35">
      <c r="A752" s="43">
        <v>346</v>
      </c>
      <c r="B752" s="43" t="s">
        <v>1820</v>
      </c>
      <c r="C752" s="2"/>
      <c r="D752" s="43" t="str">
        <f t="shared" si="31"/>
        <v>PS_S_A</v>
      </c>
      <c r="E752" s="43">
        <v>2021</v>
      </c>
      <c r="F752" s="12" t="s">
        <v>1632</v>
      </c>
      <c r="G752" s="92" t="str">
        <f t="shared" si="32"/>
        <v>A</v>
      </c>
      <c r="H752" s="40" t="s">
        <v>1646</v>
      </c>
      <c r="I752" s="40" t="s">
        <v>1646</v>
      </c>
      <c r="J752" s="92" t="str">
        <f t="shared" si="29"/>
        <v/>
      </c>
      <c r="K752" s="2"/>
      <c r="L752" s="2"/>
      <c r="M752" s="2"/>
      <c r="N752" s="2"/>
      <c r="O752" s="2"/>
      <c r="P752" s="43">
        <v>346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('PS_S',NULL,'PS_S_A','2021','09','A','최우수','최우수','N','N','N','N','N','N','346','Y','SYSTEM',NOW(),'SYSTEM',NOW()),</v>
      </c>
    </row>
    <row r="753" spans="1:22" x14ac:dyDescent="0.35">
      <c r="A753" s="43">
        <v>347</v>
      </c>
      <c r="B753" s="43" t="s">
        <v>1820</v>
      </c>
      <c r="C753" s="2"/>
      <c r="D753" s="43" t="str">
        <f t="shared" si="31"/>
        <v>PS_S_B</v>
      </c>
      <c r="E753" s="43">
        <v>2021</v>
      </c>
      <c r="F753" s="12" t="s">
        <v>1632</v>
      </c>
      <c r="G753" s="92" t="str">
        <f t="shared" si="32"/>
        <v>B</v>
      </c>
      <c r="H753" s="40" t="s">
        <v>1345</v>
      </c>
      <c r="I753" s="40" t="s">
        <v>1345</v>
      </c>
      <c r="J753" s="92" t="str">
        <f t="shared" si="29"/>
        <v/>
      </c>
      <c r="K753" s="2"/>
      <c r="L753" s="2"/>
      <c r="M753" s="2"/>
      <c r="N753" s="2"/>
      <c r="O753" s="2"/>
      <c r="P753" s="43">
        <v>347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('PS_S',NULL,'PS_S_B','2021','09','B','우수','우수','N','N','N','N','N','N','347','Y','SYSTEM',NOW(),'SYSTEM',NOW()),</v>
      </c>
    </row>
    <row r="754" spans="1:22" x14ac:dyDescent="0.35">
      <c r="A754" s="43">
        <v>348</v>
      </c>
      <c r="B754" s="43" t="s">
        <v>1820</v>
      </c>
      <c r="C754" s="2"/>
      <c r="D754" s="43" t="str">
        <f t="shared" si="31"/>
        <v>PS_S_C</v>
      </c>
      <c r="E754" s="43">
        <v>2021</v>
      </c>
      <c r="F754" s="12" t="s">
        <v>1632</v>
      </c>
      <c r="G754" s="92" t="str">
        <f t="shared" si="32"/>
        <v>C</v>
      </c>
      <c r="H754" s="40" t="s">
        <v>1349</v>
      </c>
      <c r="I754" s="40" t="s">
        <v>1349</v>
      </c>
      <c r="J754" s="92" t="str">
        <f t="shared" si="29"/>
        <v/>
      </c>
      <c r="K754" s="2"/>
      <c r="L754" s="2"/>
      <c r="M754" s="2"/>
      <c r="N754" s="2"/>
      <c r="O754" s="2"/>
      <c r="P754" s="43">
        <v>348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('PS_S',NULL,'PS_S_C','2021','09','C','보통','보통','N','N','N','N','N','N','348','Y','SYSTEM',NOW(),'SYSTEM',NOW()),</v>
      </c>
    </row>
    <row r="755" spans="1:22" x14ac:dyDescent="0.35">
      <c r="A755" s="43">
        <v>349</v>
      </c>
      <c r="B755" s="43" t="s">
        <v>1820</v>
      </c>
      <c r="C755" s="2"/>
      <c r="D755" s="43" t="str">
        <f t="shared" si="31"/>
        <v>PS_S_D</v>
      </c>
      <c r="E755" s="43">
        <v>2021</v>
      </c>
      <c r="F755" s="12" t="s">
        <v>1632</v>
      </c>
      <c r="G755" s="92" t="str">
        <f t="shared" si="32"/>
        <v>D</v>
      </c>
      <c r="H755" s="40" t="s">
        <v>1347</v>
      </c>
      <c r="I755" s="40" t="s">
        <v>1347</v>
      </c>
      <c r="J755" s="92" t="str">
        <f t="shared" si="29"/>
        <v/>
      </c>
      <c r="K755" s="2"/>
      <c r="L755" s="2"/>
      <c r="M755" s="2"/>
      <c r="N755" s="2"/>
      <c r="O755" s="2"/>
      <c r="P755" s="43">
        <v>349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('PS_S',NULL,'PS_S_D','2021','09','D','어려움','어려움','N','N','N','N','N','N','349','Y','SYSTEM',NOW(),'SYSTEM',NOW()),</v>
      </c>
    </row>
    <row r="756" spans="1:22" x14ac:dyDescent="0.35">
      <c r="A756" s="43">
        <v>350</v>
      </c>
      <c r="B756" s="43" t="s">
        <v>1851</v>
      </c>
      <c r="C756" s="2"/>
      <c r="D756" s="43" t="s">
        <v>1902</v>
      </c>
      <c r="E756" s="43">
        <v>2021</v>
      </c>
      <c r="F756" s="12" t="s">
        <v>1632</v>
      </c>
      <c r="G756" s="92" t="str">
        <f t="shared" si="32"/>
        <v>01</v>
      </c>
      <c r="H756" s="40" t="s">
        <v>873</v>
      </c>
      <c r="I756" s="40" t="s">
        <v>873</v>
      </c>
      <c r="J756" s="92" t="str">
        <f t="shared" si="29"/>
        <v>Y</v>
      </c>
      <c r="K756" s="92"/>
      <c r="L756" s="2"/>
      <c r="M756" s="2"/>
      <c r="N756" s="2"/>
      <c r="O756" s="2"/>
      <c r="P756" s="43">
        <v>350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('PS_S_A',NULL,'PS_S_A_01','2021','09','01','미사용','미사용','Y','N','N','N','N','N','350','Y','SYSTEM',NOW(),'SYSTEM',NOW()),</v>
      </c>
    </row>
    <row r="757" spans="1:22" x14ac:dyDescent="0.35">
      <c r="A757" s="43">
        <v>351</v>
      </c>
      <c r="B757" s="43" t="s">
        <v>1851</v>
      </c>
      <c r="C757" s="2"/>
      <c r="D757" s="43" t="s">
        <v>1904</v>
      </c>
      <c r="E757" s="43">
        <v>2021</v>
      </c>
      <c r="F757" s="12" t="s">
        <v>1632</v>
      </c>
      <c r="G757" s="92" t="str">
        <f t="shared" si="32"/>
        <v>02</v>
      </c>
      <c r="H757" s="40" t="s">
        <v>1390</v>
      </c>
      <c r="I757" s="40" t="s">
        <v>1390</v>
      </c>
      <c r="J757" s="92" t="str">
        <f t="shared" si="29"/>
        <v>Y</v>
      </c>
      <c r="K757" s="92" t="s">
        <v>1964</v>
      </c>
      <c r="L757" s="2"/>
      <c r="M757" s="2"/>
      <c r="N757" s="2"/>
      <c r="O757" s="2"/>
      <c r="P757" s="43">
        <v>351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58" spans="1:22" x14ac:dyDescent="0.35">
      <c r="A758" s="43">
        <v>352</v>
      </c>
      <c r="B758" s="43" t="s">
        <v>1852</v>
      </c>
      <c r="C758" s="2"/>
      <c r="D758" s="43" t="s">
        <v>1903</v>
      </c>
      <c r="E758" s="43">
        <v>2021</v>
      </c>
      <c r="F758" s="12" t="s">
        <v>1632</v>
      </c>
      <c r="G758" s="92" t="str">
        <f t="shared" si="32"/>
        <v>01</v>
      </c>
      <c r="H758" s="40" t="s">
        <v>1681</v>
      </c>
      <c r="I758" s="40" t="s">
        <v>1681</v>
      </c>
      <c r="J758" s="92" t="str">
        <f t="shared" si="29"/>
        <v>Y</v>
      </c>
      <c r="K758" s="92" t="s">
        <v>1964</v>
      </c>
      <c r="L758" s="2"/>
      <c r="M758" s="2"/>
      <c r="N758" s="2"/>
      <c r="O758" s="2"/>
      <c r="P758" s="43">
        <v>352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59" spans="1:22" x14ac:dyDescent="0.35">
      <c r="A759" s="43">
        <v>353</v>
      </c>
      <c r="B759" s="43" t="s">
        <v>1852</v>
      </c>
      <c r="C759" s="2"/>
      <c r="D759" s="43" t="s">
        <v>1905</v>
      </c>
      <c r="E759" s="43">
        <v>2021</v>
      </c>
      <c r="F759" s="12" t="s">
        <v>1632</v>
      </c>
      <c r="G759" s="92" t="str">
        <f t="shared" si="32"/>
        <v>02</v>
      </c>
      <c r="H759" s="40" t="s">
        <v>1392</v>
      </c>
      <c r="I759" s="40" t="s">
        <v>1392</v>
      </c>
      <c r="J759" s="92" t="str">
        <f t="shared" si="29"/>
        <v>Y</v>
      </c>
      <c r="K759" s="92" t="s">
        <v>1964</v>
      </c>
      <c r="L759" s="2"/>
      <c r="M759" s="2"/>
      <c r="N759" s="2"/>
      <c r="O759" s="2"/>
      <c r="P759" s="43">
        <v>353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('PS_S_B',NULL,'PS_S_B_02','2021','09','02','직접인쇄(부분인쇄)','직접인쇄(부분인쇄)','Y','Y','N','N','N','N','353','Y','SYSTEM',NOW(),'SYSTEM',NOW()),</v>
      </c>
    </row>
    <row r="760" spans="1:22" x14ac:dyDescent="0.35">
      <c r="A760" s="43">
        <v>354</v>
      </c>
      <c r="B760" s="43" t="s">
        <v>1853</v>
      </c>
      <c r="C760" s="2"/>
      <c r="D760" s="43" t="s">
        <v>1906</v>
      </c>
      <c r="E760" s="43">
        <v>2021</v>
      </c>
      <c r="F760" s="12" t="s">
        <v>1632</v>
      </c>
      <c r="G760" s="92" t="str">
        <f t="shared" si="32"/>
        <v>01</v>
      </c>
      <c r="H760" s="40" t="s">
        <v>1393</v>
      </c>
      <c r="I760" s="40" t="s">
        <v>1393</v>
      </c>
      <c r="J760" s="92" t="str">
        <f t="shared" si="29"/>
        <v>Y</v>
      </c>
      <c r="K760" s="2"/>
      <c r="L760" s="2"/>
      <c r="M760" s="2"/>
      <c r="N760" s="2"/>
      <c r="O760" s="2"/>
      <c r="P760" s="43">
        <v>354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1" spans="1:22" x14ac:dyDescent="0.35">
      <c r="A761" s="43">
        <v>355</v>
      </c>
      <c r="B761" s="43" t="s">
        <v>1854</v>
      </c>
      <c r="C761" s="2"/>
      <c r="D761" s="43" t="s">
        <v>1907</v>
      </c>
      <c r="E761" s="43">
        <v>2021</v>
      </c>
      <c r="F761" s="12" t="s">
        <v>1632</v>
      </c>
      <c r="G761" s="92" t="str">
        <f t="shared" si="32"/>
        <v>01</v>
      </c>
      <c r="H761" s="40" t="s">
        <v>1355</v>
      </c>
      <c r="I761" s="40" t="s">
        <v>1355</v>
      </c>
      <c r="J761" s="92" t="str">
        <f t="shared" si="29"/>
        <v/>
      </c>
      <c r="K761" s="2"/>
      <c r="L761" s="2"/>
      <c r="M761" s="2"/>
      <c r="N761" s="2"/>
      <c r="O761" s="2"/>
      <c r="P761" s="43">
        <v>355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('PS_S_D',NULL,'PS_S_D_01','2021','09','01','몸체에 직접 인쇄','몸체에 직접 인쇄','N','N','N','N','N','N','355','Y','SYSTEM',NOW(),'SYSTEM',NOW()),</v>
      </c>
    </row>
    <row r="762" spans="1:22" x14ac:dyDescent="0.35">
      <c r="A762" s="43">
        <v>356</v>
      </c>
      <c r="B762" s="43" t="s">
        <v>1854</v>
      </c>
      <c r="C762" s="2"/>
      <c r="D762" s="43" t="s">
        <v>1908</v>
      </c>
      <c r="E762" s="43">
        <v>2021</v>
      </c>
      <c r="F762" s="12" t="s">
        <v>1632</v>
      </c>
      <c r="G762" s="92" t="str">
        <f t="shared" si="32"/>
        <v>02</v>
      </c>
      <c r="H762" s="40" t="s">
        <v>1682</v>
      </c>
      <c r="I762" s="40" t="s">
        <v>1682</v>
      </c>
      <c r="J762" s="92" t="str">
        <f t="shared" si="29"/>
        <v/>
      </c>
      <c r="K762" s="2"/>
      <c r="L762" s="2"/>
      <c r="M762" s="2"/>
      <c r="N762" s="2"/>
      <c r="O762" s="2"/>
      <c r="P762" s="43">
        <v>356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3" spans="1:22" x14ac:dyDescent="0.35">
      <c r="A763" s="43">
        <v>357</v>
      </c>
      <c r="B763" s="43" t="s">
        <v>1854</v>
      </c>
      <c r="C763" s="2"/>
      <c r="D763" s="43" t="s">
        <v>1909</v>
      </c>
      <c r="E763" s="43">
        <v>2021</v>
      </c>
      <c r="F763" s="12" t="s">
        <v>1632</v>
      </c>
      <c r="G763" s="92" t="str">
        <f t="shared" si="32"/>
        <v>03</v>
      </c>
      <c r="H763" s="40" t="s">
        <v>1395</v>
      </c>
      <c r="I763" s="40" t="s">
        <v>1395</v>
      </c>
      <c r="J763" s="92" t="str">
        <f t="shared" si="29"/>
        <v/>
      </c>
      <c r="K763" s="2"/>
      <c r="L763" s="2"/>
      <c r="M763" s="2"/>
      <c r="N763" s="2"/>
      <c r="O763" s="2"/>
      <c r="P763" s="43">
        <v>357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('PS_S_D',NULL,'PS_S_D_03','2021','09','03','PVC 계열 재질','PVC 계열 재질','N','N','N','N','N','N','357','Y','SYSTEM',NOW(),'SYSTEM',NOW()),</v>
      </c>
    </row>
    <row r="764" spans="1:22" x14ac:dyDescent="0.35">
      <c r="A764" s="43">
        <v>358</v>
      </c>
      <c r="B764" s="43" t="s">
        <v>870</v>
      </c>
      <c r="C764" s="2"/>
      <c r="D764" s="43" t="str">
        <f t="shared" si="31"/>
        <v>PE</v>
      </c>
      <c r="E764" s="43">
        <v>2021</v>
      </c>
      <c r="F764" s="12" t="s">
        <v>1632</v>
      </c>
      <c r="G764" s="92" t="str">
        <f t="shared" si="32"/>
        <v>07</v>
      </c>
      <c r="H764" s="40" t="s">
        <v>1822</v>
      </c>
      <c r="I764" s="40" t="s">
        <v>1822</v>
      </c>
      <c r="J764" s="92" t="str">
        <f t="shared" si="29"/>
        <v/>
      </c>
      <c r="K764" s="2"/>
      <c r="L764" s="2"/>
      <c r="M764" s="2"/>
      <c r="N764" s="2"/>
      <c r="O764" s="2"/>
      <c r="P764" s="43">
        <v>358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('GROUP_ID',NULL,'PE','2021','09','07','페트병','페트병','N','N','N','N','N','N','358','Y','SYSTEM',NOW(),'SYSTEM',NOW()),</v>
      </c>
    </row>
    <row r="765" spans="1:22" x14ac:dyDescent="0.35">
      <c r="A765" s="43">
        <v>359</v>
      </c>
      <c r="B765" s="43" t="s">
        <v>1821</v>
      </c>
      <c r="C765" s="2"/>
      <c r="D765" s="43" t="str">
        <f t="shared" si="31"/>
        <v>PE_B</v>
      </c>
      <c r="E765" s="43">
        <v>2021</v>
      </c>
      <c r="F765" s="12" t="s">
        <v>1632</v>
      </c>
      <c r="G765" s="92" t="str">
        <f t="shared" si="32"/>
        <v>01</v>
      </c>
      <c r="H765" s="40" t="s">
        <v>1343</v>
      </c>
      <c r="I765" s="40" t="s">
        <v>1343</v>
      </c>
      <c r="J765" s="92" t="str">
        <f t="shared" si="29"/>
        <v/>
      </c>
      <c r="K765" s="2"/>
      <c r="L765" s="2"/>
      <c r="M765" s="2"/>
      <c r="N765" s="2"/>
      <c r="O765" s="2"/>
      <c r="P765" s="43">
        <v>359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('PE',NULL,'PE_B','2021','09','01','몸체','몸체','N','N','N','N','N','N','359','Y','SYSTEM',NOW(),'SYSTEM',NOW()),</v>
      </c>
    </row>
    <row r="766" spans="1:22" x14ac:dyDescent="0.35">
      <c r="A766" s="43">
        <v>360</v>
      </c>
      <c r="B766" s="43" t="s">
        <v>1823</v>
      </c>
      <c r="C766" s="2"/>
      <c r="D766" s="43" t="str">
        <f t="shared" si="31"/>
        <v>PE_B_A</v>
      </c>
      <c r="E766" s="43">
        <v>2021</v>
      </c>
      <c r="F766" s="12" t="s">
        <v>1632</v>
      </c>
      <c r="G766" s="92" t="str">
        <f t="shared" si="32"/>
        <v>A</v>
      </c>
      <c r="H766" s="40" t="s">
        <v>1646</v>
      </c>
      <c r="I766" s="40" t="s">
        <v>1646</v>
      </c>
      <c r="J766" s="92" t="str">
        <f t="shared" si="29"/>
        <v/>
      </c>
      <c r="K766" s="2"/>
      <c r="L766" s="2"/>
      <c r="M766" s="2"/>
      <c r="N766" s="2"/>
      <c r="O766" s="2"/>
      <c r="P766" s="43">
        <v>360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('PE_B',NULL,'PE_B_A','2021','09','A','최우수','최우수','N','N','N','N','N','N','360','Y','SYSTEM',NOW(),'SYSTEM',NOW()),</v>
      </c>
    </row>
    <row r="767" spans="1:22" x14ac:dyDescent="0.35">
      <c r="A767" s="43">
        <v>361</v>
      </c>
      <c r="B767" s="43" t="s">
        <v>1823</v>
      </c>
      <c r="C767" s="2"/>
      <c r="D767" s="43" t="str">
        <f t="shared" si="31"/>
        <v>PE_B_C</v>
      </c>
      <c r="E767" s="43">
        <v>2021</v>
      </c>
      <c r="F767" s="12" t="s">
        <v>1632</v>
      </c>
      <c r="G767" s="92" t="str">
        <f t="shared" si="32"/>
        <v>C</v>
      </c>
      <c r="H767" s="40" t="s">
        <v>1349</v>
      </c>
      <c r="I767" s="40" t="s">
        <v>1349</v>
      </c>
      <c r="J767" s="92" t="str">
        <f t="shared" si="29"/>
        <v/>
      </c>
      <c r="K767" s="2"/>
      <c r="L767" s="2"/>
      <c r="M767" s="2"/>
      <c r="N767" s="2"/>
      <c r="O767" s="2"/>
      <c r="P767" s="43">
        <v>361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('PE_B',NULL,'PE_B_C','2021','09','C','보통','보통','N','N','N','N','N','N','361','Y','SYSTEM',NOW(),'SYSTEM',NOW()),</v>
      </c>
    </row>
    <row r="768" spans="1:22" x14ac:dyDescent="0.35">
      <c r="A768" s="43">
        <v>362</v>
      </c>
      <c r="B768" s="43" t="s">
        <v>1823</v>
      </c>
      <c r="C768" s="2"/>
      <c r="D768" s="43" t="str">
        <f t="shared" si="31"/>
        <v>PE_B_D</v>
      </c>
      <c r="E768" s="43">
        <v>2021</v>
      </c>
      <c r="F768" s="12" t="s">
        <v>1632</v>
      </c>
      <c r="G768" s="92" t="str">
        <f t="shared" si="32"/>
        <v>D</v>
      </c>
      <c r="H768" s="40" t="s">
        <v>1347</v>
      </c>
      <c r="I768" s="40" t="s">
        <v>1347</v>
      </c>
      <c r="J768" s="92" t="str">
        <f t="shared" si="29"/>
        <v/>
      </c>
      <c r="K768" s="2"/>
      <c r="L768" s="2"/>
      <c r="M768" s="2"/>
      <c r="N768" s="2"/>
      <c r="O768" s="2"/>
      <c r="P768" s="43">
        <v>362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('PE_B',NULL,'PE_B_D','2021','09','D','어려움','어려움','N','N','N','N','N','N','362','Y','SYSTEM',NOW(),'SYSTEM',NOW()),</v>
      </c>
    </row>
    <row r="769" spans="1:22" x14ac:dyDescent="0.35">
      <c r="A769" s="43">
        <v>363</v>
      </c>
      <c r="B769" s="43" t="s">
        <v>1855</v>
      </c>
      <c r="C769" s="2"/>
      <c r="D769" s="43" t="s">
        <v>1910</v>
      </c>
      <c r="E769" s="43">
        <v>2021</v>
      </c>
      <c r="F769" s="12" t="s">
        <v>1632</v>
      </c>
      <c r="G769" s="92" t="str">
        <f t="shared" si="32"/>
        <v>01</v>
      </c>
      <c r="H769" s="40" t="s">
        <v>1398</v>
      </c>
      <c r="I769" s="40" t="s">
        <v>1398</v>
      </c>
      <c r="J769" s="92" t="str">
        <f t="shared" si="29"/>
        <v>Y</v>
      </c>
      <c r="K769" s="2"/>
      <c r="L769" s="2"/>
      <c r="M769" s="2"/>
      <c r="N769" s="2"/>
      <c r="O769" s="2"/>
      <c r="P769" s="43">
        <v>363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('PE_B_A',NULL,'PE_B_A_01','2021','09','01','단일재질 무색','단일재질 무색','Y','N','N','N','N','N','363','Y','SYSTEM',NOW(),'SYSTEM',NOW()),</v>
      </c>
    </row>
    <row r="770" spans="1:22" x14ac:dyDescent="0.35">
      <c r="A770" s="43">
        <v>364</v>
      </c>
      <c r="B770" s="43" t="s">
        <v>1856</v>
      </c>
      <c r="C770" s="2"/>
      <c r="D770" s="43" t="s">
        <v>1911</v>
      </c>
      <c r="E770" s="43">
        <v>2021</v>
      </c>
      <c r="F770" s="12" t="s">
        <v>1632</v>
      </c>
      <c r="G770" s="92" t="str">
        <f t="shared" si="32"/>
        <v>01</v>
      </c>
      <c r="H770" s="40" t="s">
        <v>1399</v>
      </c>
      <c r="I770" s="40" t="s">
        <v>1399</v>
      </c>
      <c r="J770" s="92" t="str">
        <f t="shared" si="29"/>
        <v>Y</v>
      </c>
      <c r="K770" s="2"/>
      <c r="L770" s="2"/>
      <c r="M770" s="2"/>
      <c r="N770" s="2"/>
      <c r="O770" s="2"/>
      <c r="P770" s="43">
        <v>364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1" spans="1:22" x14ac:dyDescent="0.35">
      <c r="A771" s="43">
        <v>365</v>
      </c>
      <c r="B771" s="43" t="s">
        <v>1857</v>
      </c>
      <c r="C771" s="2"/>
      <c r="D771" s="43" t="s">
        <v>1912</v>
      </c>
      <c r="E771" s="43">
        <v>2021</v>
      </c>
      <c r="F771" s="12" t="s">
        <v>1632</v>
      </c>
      <c r="G771" s="92" t="str">
        <f t="shared" si="32"/>
        <v>01</v>
      </c>
      <c r="H771" s="40" t="s">
        <v>1402</v>
      </c>
      <c r="I771" s="40" t="s">
        <v>1402</v>
      </c>
      <c r="J771" s="92" t="str">
        <f t="shared" si="29"/>
        <v/>
      </c>
      <c r="K771" s="2"/>
      <c r="L771" s="2"/>
      <c r="M771" s="2"/>
      <c r="N771" s="2"/>
      <c r="O771" s="2"/>
      <c r="P771" s="43">
        <v>365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2" spans="1:22" x14ac:dyDescent="0.35">
      <c r="A772" s="43">
        <v>366</v>
      </c>
      <c r="B772" s="43" t="s">
        <v>1857</v>
      </c>
      <c r="C772" s="2"/>
      <c r="D772" s="43" t="s">
        <v>1913</v>
      </c>
      <c r="E772" s="43">
        <v>2021</v>
      </c>
      <c r="F772" s="12" t="s">
        <v>1632</v>
      </c>
      <c r="G772" s="92" t="str">
        <f t="shared" si="32"/>
        <v>02</v>
      </c>
      <c r="H772" s="40" t="s">
        <v>1683</v>
      </c>
      <c r="I772" s="40" t="s">
        <v>1683</v>
      </c>
      <c r="J772" s="92" t="str">
        <f t="shared" si="29"/>
        <v/>
      </c>
      <c r="K772" s="2"/>
      <c r="L772" s="2"/>
      <c r="M772" s="2"/>
      <c r="N772" s="2"/>
      <c r="O772" s="2"/>
      <c r="P772" s="43">
        <v>366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3" spans="1:22" x14ac:dyDescent="0.35">
      <c r="A773" s="43">
        <v>367</v>
      </c>
      <c r="B773" s="43" t="s">
        <v>1857</v>
      </c>
      <c r="C773" s="2"/>
      <c r="D773" s="43" t="s">
        <v>1914</v>
      </c>
      <c r="E773" s="43">
        <v>2021</v>
      </c>
      <c r="F773" s="12" t="s">
        <v>1632</v>
      </c>
      <c r="G773" s="92" t="str">
        <f t="shared" si="32"/>
        <v>03</v>
      </c>
      <c r="H773" s="40" t="s">
        <v>1684</v>
      </c>
      <c r="I773" s="40" t="s">
        <v>1684</v>
      </c>
      <c r="J773" s="92" t="str">
        <f t="shared" si="29"/>
        <v/>
      </c>
      <c r="K773" s="2"/>
      <c r="L773" s="2"/>
      <c r="M773" s="2"/>
      <c r="N773" s="2"/>
      <c r="O773" s="2"/>
      <c r="P773" s="43">
        <v>367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4" spans="1:22" x14ac:dyDescent="0.35">
      <c r="A774" s="43">
        <v>368</v>
      </c>
      <c r="B774" s="43" t="s">
        <v>1857</v>
      </c>
      <c r="C774" s="2"/>
      <c r="D774" s="43" t="s">
        <v>1915</v>
      </c>
      <c r="E774" s="43">
        <v>2021</v>
      </c>
      <c r="F774" s="12" t="s">
        <v>1632</v>
      </c>
      <c r="G774" s="92" t="str">
        <f t="shared" si="32"/>
        <v>04</v>
      </c>
      <c r="H774" s="40" t="s">
        <v>1403</v>
      </c>
      <c r="I774" s="40" t="s">
        <v>1403</v>
      </c>
      <c r="J774" s="92" t="str">
        <f t="shared" si="29"/>
        <v/>
      </c>
      <c r="K774" s="2"/>
      <c r="L774" s="2"/>
      <c r="M774" s="2"/>
      <c r="N774" s="2"/>
      <c r="O774" s="2"/>
      <c r="P774" s="43">
        <v>368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('PE_B_D',NULL,'PE_B_D_04','2021','09','04','복합재질','복합재질','N','N','N','N','N','N','368','Y','SYSTEM',NOW(),'SYSTEM',NOW()),</v>
      </c>
    </row>
    <row r="775" spans="1:22" x14ac:dyDescent="0.35">
      <c r="A775" s="43">
        <v>369</v>
      </c>
      <c r="B775" s="43" t="s">
        <v>1821</v>
      </c>
      <c r="C775" s="2"/>
      <c r="D775" s="43" t="str">
        <f t="shared" si="31"/>
        <v>PE_L</v>
      </c>
      <c r="E775" s="43">
        <v>2021</v>
      </c>
      <c r="F775" s="12" t="s">
        <v>1632</v>
      </c>
      <c r="G775" s="92" t="str">
        <f t="shared" si="32"/>
        <v>02</v>
      </c>
      <c r="H775" s="40" t="s">
        <v>1353</v>
      </c>
      <c r="I775" s="40" t="s">
        <v>1353</v>
      </c>
      <c r="J775" s="92" t="str">
        <f t="shared" si="29"/>
        <v/>
      </c>
      <c r="K775" s="2"/>
      <c r="L775" s="2"/>
      <c r="M775" s="2"/>
      <c r="N775" s="2"/>
      <c r="O775" s="2"/>
      <c r="P775" s="43">
        <v>369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('PE',NULL,'PE_L','2021','09','02','라벨','라벨','N','N','N','N','N','N','369','Y','SYSTEM',NOW(),'SYSTEM',NOW()),</v>
      </c>
    </row>
    <row r="776" spans="1:22" x14ac:dyDescent="0.35">
      <c r="A776" s="43">
        <v>370</v>
      </c>
      <c r="B776" s="43" t="s">
        <v>1824</v>
      </c>
      <c r="C776" s="2"/>
      <c r="D776" s="43" t="str">
        <f t="shared" si="31"/>
        <v>PE_L_A</v>
      </c>
      <c r="E776" s="43">
        <v>2021</v>
      </c>
      <c r="F776" s="12" t="s">
        <v>1632</v>
      </c>
      <c r="G776" s="92" t="str">
        <f t="shared" si="32"/>
        <v>A</v>
      </c>
      <c r="H776" s="40" t="s">
        <v>1646</v>
      </c>
      <c r="I776" s="40" t="s">
        <v>1646</v>
      </c>
      <c r="J776" s="92" t="str">
        <f t="shared" si="29"/>
        <v/>
      </c>
      <c r="K776" s="2"/>
      <c r="L776" s="2"/>
      <c r="M776" s="2"/>
      <c r="N776" s="2"/>
      <c r="O776" s="2"/>
      <c r="P776" s="43">
        <v>370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('PE_L',NULL,'PE_L_A','2021','09','A','최우수','최우수','N','N','N','N','N','N','370','Y','SYSTEM',NOW(),'SYSTEM',NOW()),</v>
      </c>
    </row>
    <row r="777" spans="1:22" x14ac:dyDescent="0.35">
      <c r="A777" s="43">
        <v>371</v>
      </c>
      <c r="B777" s="43" t="s">
        <v>1824</v>
      </c>
      <c r="C777" s="2"/>
      <c r="D777" s="43" t="str">
        <f t="shared" si="31"/>
        <v>PE_L_B</v>
      </c>
      <c r="E777" s="43">
        <v>2021</v>
      </c>
      <c r="F777" s="12" t="s">
        <v>1632</v>
      </c>
      <c r="G777" s="92" t="str">
        <f t="shared" si="32"/>
        <v>B</v>
      </c>
      <c r="H777" s="40" t="s">
        <v>1345</v>
      </c>
      <c r="I777" s="40" t="s">
        <v>1345</v>
      </c>
      <c r="J777" s="92" t="str">
        <f t="shared" si="29"/>
        <v/>
      </c>
      <c r="K777" s="2"/>
      <c r="L777" s="2"/>
      <c r="M777" s="2"/>
      <c r="N777" s="2"/>
      <c r="O777" s="2"/>
      <c r="P777" s="43">
        <v>371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('PE_L',NULL,'PE_L_B','2021','09','B','우수','우수','N','N','N','N','N','N','371','Y','SYSTEM',NOW(),'SYSTEM',NOW()),</v>
      </c>
    </row>
    <row r="778" spans="1:22" x14ac:dyDescent="0.35">
      <c r="A778" s="43">
        <v>372</v>
      </c>
      <c r="B778" s="43" t="s">
        <v>1824</v>
      </c>
      <c r="C778" s="2"/>
      <c r="D778" s="43" t="str">
        <f t="shared" si="31"/>
        <v>PE_L_C</v>
      </c>
      <c r="E778" s="43">
        <v>2021</v>
      </c>
      <c r="F778" s="12" t="s">
        <v>1632</v>
      </c>
      <c r="G778" s="92" t="str">
        <f t="shared" si="32"/>
        <v>C</v>
      </c>
      <c r="H778" s="40" t="s">
        <v>1349</v>
      </c>
      <c r="I778" s="40" t="s">
        <v>1349</v>
      </c>
      <c r="J778" s="92" t="str">
        <f t="shared" si="29"/>
        <v/>
      </c>
      <c r="K778" s="2"/>
      <c r="L778" s="2"/>
      <c r="M778" s="2"/>
      <c r="N778" s="2"/>
      <c r="O778" s="2"/>
      <c r="P778" s="43">
        <v>372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('PE_L',NULL,'PE_L_C','2021','09','C','보통','보통','N','N','N','N','N','N','372','Y','SYSTEM',NOW(),'SYSTEM',NOW()),</v>
      </c>
    </row>
    <row r="779" spans="1:22" x14ac:dyDescent="0.35">
      <c r="A779" s="43">
        <v>373</v>
      </c>
      <c r="B779" s="43" t="s">
        <v>1824</v>
      </c>
      <c r="C779" s="2"/>
      <c r="D779" s="43" t="str">
        <f t="shared" si="31"/>
        <v>PE_L_D</v>
      </c>
      <c r="E779" s="43">
        <v>2021</v>
      </c>
      <c r="F779" s="12" t="s">
        <v>1632</v>
      </c>
      <c r="G779" s="92" t="str">
        <f t="shared" si="32"/>
        <v>D</v>
      </c>
      <c r="H779" s="40" t="s">
        <v>1347</v>
      </c>
      <c r="I779" s="40" t="s">
        <v>1347</v>
      </c>
      <c r="J779" s="92" t="str">
        <f t="shared" si="29"/>
        <v/>
      </c>
      <c r="K779" s="2"/>
      <c r="L779" s="2"/>
      <c r="M779" s="2"/>
      <c r="N779" s="2"/>
      <c r="O779" s="2"/>
      <c r="P779" s="43">
        <v>373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('PE_L',NULL,'PE_L_D','2021','09','D','어려움','어려움','N','N','N','N','N','N','373','Y','SYSTEM',NOW(),'SYSTEM',NOW()),</v>
      </c>
    </row>
    <row r="780" spans="1:22" x14ac:dyDescent="0.35">
      <c r="A780" s="43">
        <v>374</v>
      </c>
      <c r="B780" s="43" t="s">
        <v>1858</v>
      </c>
      <c r="C780" s="2"/>
      <c r="D780" s="43" t="s">
        <v>1916</v>
      </c>
      <c r="E780" s="43">
        <v>2021</v>
      </c>
      <c r="F780" s="12" t="s">
        <v>1632</v>
      </c>
      <c r="G780" s="92" t="str">
        <f t="shared" si="32"/>
        <v>01</v>
      </c>
      <c r="H780" s="40" t="s">
        <v>1685</v>
      </c>
      <c r="I780" s="40" t="s">
        <v>1685</v>
      </c>
      <c r="J780" s="92" t="str">
        <f t="shared" si="29"/>
        <v>Y</v>
      </c>
      <c r="K780" s="92" t="s">
        <v>1964</v>
      </c>
      <c r="L780" s="2"/>
      <c r="M780" s="2"/>
      <c r="N780" s="2"/>
      <c r="O780" s="2"/>
      <c r="P780" s="43">
        <v>374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('PE_L_A',NULL,'PE_L_A_01','2021','09','01','비접(점)착식','비접(점)착식','Y','Y','N','N','N','N','374','Y','SYSTEM',NOW(),'SYSTEM',NOW()),</v>
      </c>
    </row>
    <row r="781" spans="1:22" x14ac:dyDescent="0.35">
      <c r="A781" s="43">
        <v>375</v>
      </c>
      <c r="B781" s="43" t="s">
        <v>1858</v>
      </c>
      <c r="C781" s="2"/>
      <c r="D781" s="43" t="s">
        <v>1917</v>
      </c>
      <c r="E781" s="43">
        <v>2021</v>
      </c>
      <c r="F781" s="12" t="s">
        <v>1632</v>
      </c>
      <c r="G781" s="92" t="str">
        <f t="shared" si="32"/>
        <v>02</v>
      </c>
      <c r="H781" s="40" t="s">
        <v>1686</v>
      </c>
      <c r="I781" s="40" t="s">
        <v>1686</v>
      </c>
      <c r="J781" s="92" t="str">
        <f t="shared" si="29"/>
        <v>Y</v>
      </c>
      <c r="K781" s="2"/>
      <c r="L781" s="92" t="s">
        <v>1964</v>
      </c>
      <c r="M781" s="2"/>
      <c r="N781" s="2"/>
      <c r="O781" s="2"/>
      <c r="P781" s="43">
        <v>375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2" spans="1:22" x14ac:dyDescent="0.35">
      <c r="A782" s="43">
        <v>376</v>
      </c>
      <c r="B782" s="43" t="s">
        <v>1859</v>
      </c>
      <c r="C782" s="2"/>
      <c r="D782" s="43" t="s">
        <v>1918</v>
      </c>
      <c r="E782" s="43">
        <v>2021</v>
      </c>
      <c r="F782" s="12" t="s">
        <v>1632</v>
      </c>
      <c r="G782" s="92" t="str">
        <f t="shared" si="32"/>
        <v>01</v>
      </c>
      <c r="H782" s="40" t="s">
        <v>1687</v>
      </c>
      <c r="I782" s="40" t="s">
        <v>1687</v>
      </c>
      <c r="J782" s="92" t="str">
        <f t="shared" si="29"/>
        <v>Y</v>
      </c>
      <c r="K782" s="92" t="s">
        <v>1964</v>
      </c>
      <c r="L782" s="2"/>
      <c r="M782" s="2"/>
      <c r="N782" s="2"/>
      <c r="O782" s="2"/>
      <c r="P782" s="43">
        <v>376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3" spans="1:22" x14ac:dyDescent="0.35">
      <c r="A783" s="43">
        <v>377</v>
      </c>
      <c r="B783" s="43" t="s">
        <v>1859</v>
      </c>
      <c r="C783" s="2"/>
      <c r="D783" s="43" t="s">
        <v>1919</v>
      </c>
      <c r="E783" s="43">
        <v>2021</v>
      </c>
      <c r="F783" s="12" t="s">
        <v>1632</v>
      </c>
      <c r="G783" s="92" t="str">
        <f t="shared" si="32"/>
        <v>02</v>
      </c>
      <c r="H783" s="40" t="s">
        <v>1688</v>
      </c>
      <c r="I783" s="40" t="s">
        <v>1688</v>
      </c>
      <c r="J783" s="92" t="str">
        <f t="shared" si="29"/>
        <v>Y</v>
      </c>
      <c r="K783" s="92" t="s">
        <v>1964</v>
      </c>
      <c r="L783" s="2"/>
      <c r="M783" s="2"/>
      <c r="N783" s="2"/>
      <c r="O783" s="2"/>
      <c r="P783" s="43">
        <v>377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4" spans="1:22" x14ac:dyDescent="0.35">
      <c r="A784" s="43">
        <v>378</v>
      </c>
      <c r="B784" s="43" t="s">
        <v>1859</v>
      </c>
      <c r="C784" s="2"/>
      <c r="D784" s="43" t="s">
        <v>1920</v>
      </c>
      <c r="E784" s="43">
        <v>2021</v>
      </c>
      <c r="F784" s="12" t="s">
        <v>1632</v>
      </c>
      <c r="G784" s="92" t="str">
        <f t="shared" si="32"/>
        <v>03</v>
      </c>
      <c r="H784" s="40" t="s">
        <v>1689</v>
      </c>
      <c r="I784" s="40" t="s">
        <v>1689</v>
      </c>
      <c r="J784" s="92" t="str">
        <f t="shared" si="29"/>
        <v>Y</v>
      </c>
      <c r="K784" s="92" t="s">
        <v>1964</v>
      </c>
      <c r="L784" s="92" t="s">
        <v>1964</v>
      </c>
      <c r="M784" s="2"/>
      <c r="N784" s="2"/>
      <c r="O784" s="2"/>
      <c r="P784" s="43">
        <v>378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5" spans="1:22" x14ac:dyDescent="0.35">
      <c r="A785" s="43">
        <v>379</v>
      </c>
      <c r="B785" s="43" t="s">
        <v>1859</v>
      </c>
      <c r="C785" s="2"/>
      <c r="D785" s="43" t="s">
        <v>1921</v>
      </c>
      <c r="E785" s="43">
        <v>2021</v>
      </c>
      <c r="F785" s="12" t="s">
        <v>1632</v>
      </c>
      <c r="G785" s="92" t="str">
        <f t="shared" si="32"/>
        <v>04</v>
      </c>
      <c r="H785" s="40" t="s">
        <v>1742</v>
      </c>
      <c r="I785" s="40" t="s">
        <v>1742</v>
      </c>
      <c r="J785" s="92" t="str">
        <f t="shared" si="29"/>
        <v>Y</v>
      </c>
      <c r="K785" s="92" t="s">
        <v>1964</v>
      </c>
      <c r="L785" s="92" t="s">
        <v>1964</v>
      </c>
      <c r="M785" s="2"/>
      <c r="N785" s="2"/>
      <c r="O785" s="2"/>
      <c r="P785" s="43">
        <v>379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6" spans="1:22" x14ac:dyDescent="0.35">
      <c r="A786" s="43">
        <v>380</v>
      </c>
      <c r="B786" s="43" t="s">
        <v>1966</v>
      </c>
      <c r="C786" s="2"/>
      <c r="D786" s="43" t="s">
        <v>1968</v>
      </c>
      <c r="E786" s="43">
        <v>2021</v>
      </c>
      <c r="F786" s="12" t="s">
        <v>1632</v>
      </c>
      <c r="G786" s="92" t="str">
        <f t="shared" si="32"/>
        <v>01</v>
      </c>
      <c r="H786" s="40" t="s">
        <v>1690</v>
      </c>
      <c r="I786" s="40" t="s">
        <v>1690</v>
      </c>
      <c r="J786" s="92" t="str">
        <f t="shared" si="29"/>
        <v>Y</v>
      </c>
      <c r="K786" s="92" t="s">
        <v>1964</v>
      </c>
      <c r="L786" s="92" t="s">
        <v>1964</v>
      </c>
      <c r="M786" s="2"/>
      <c r="N786" s="2"/>
      <c r="O786" s="2"/>
      <c r="P786" s="43">
        <v>380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7" spans="1:22" x14ac:dyDescent="0.35">
      <c r="A787" s="43">
        <v>381</v>
      </c>
      <c r="B787" s="43" t="s">
        <v>1966</v>
      </c>
      <c r="C787" s="2"/>
      <c r="D787" s="43" t="s">
        <v>1578</v>
      </c>
      <c r="E787" s="43">
        <v>2021</v>
      </c>
      <c r="F787" s="12" t="s">
        <v>1632</v>
      </c>
      <c r="G787" s="92" t="str">
        <f t="shared" si="32"/>
        <v>02</v>
      </c>
      <c r="H787" s="40" t="s">
        <v>1743</v>
      </c>
      <c r="I787" s="40" t="s">
        <v>1743</v>
      </c>
      <c r="J787" s="92" t="str">
        <f t="shared" si="29"/>
        <v>Y</v>
      </c>
      <c r="K787" s="92" t="s">
        <v>1964</v>
      </c>
      <c r="L787" s="2"/>
      <c r="M787" s="2"/>
      <c r="N787" s="2"/>
      <c r="O787" s="2"/>
      <c r="P787" s="43">
        <v>381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88" spans="1:22" x14ac:dyDescent="0.35">
      <c r="A788" s="43">
        <v>382</v>
      </c>
      <c r="B788" s="43" t="s">
        <v>1966</v>
      </c>
      <c r="C788" s="2"/>
      <c r="D788" s="43" t="s">
        <v>1579</v>
      </c>
      <c r="E788" s="43">
        <v>2021</v>
      </c>
      <c r="F788" s="12" t="s">
        <v>1632</v>
      </c>
      <c r="G788" s="92" t="str">
        <f t="shared" si="32"/>
        <v>03</v>
      </c>
      <c r="H788" s="40" t="s">
        <v>1691</v>
      </c>
      <c r="I788" s="40" t="s">
        <v>1691</v>
      </c>
      <c r="J788" s="92" t="str">
        <f t="shared" si="29"/>
        <v>Y</v>
      </c>
      <c r="K788" s="92" t="s">
        <v>1964</v>
      </c>
      <c r="L788" s="92" t="s">
        <v>1964</v>
      </c>
      <c r="M788" s="2"/>
      <c r="N788" s="2"/>
      <c r="O788" s="2"/>
      <c r="P788" s="43">
        <v>382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89" spans="1:22" x14ac:dyDescent="0.35">
      <c r="A789" s="43">
        <v>383</v>
      </c>
      <c r="B789" s="43" t="s">
        <v>1966</v>
      </c>
      <c r="C789" s="2"/>
      <c r="D789" s="43" t="s">
        <v>1580</v>
      </c>
      <c r="E789" s="43">
        <v>2021</v>
      </c>
      <c r="F789" s="12" t="s">
        <v>1632</v>
      </c>
      <c r="G789" s="92" t="str">
        <f t="shared" si="32"/>
        <v>04</v>
      </c>
      <c r="H789" s="40" t="s">
        <v>1692</v>
      </c>
      <c r="I789" s="40" t="s">
        <v>1692</v>
      </c>
      <c r="J789" s="92" t="str">
        <f t="shared" si="29"/>
        <v>Y</v>
      </c>
      <c r="K789" s="92" t="s">
        <v>1964</v>
      </c>
      <c r="L789" s="92" t="s">
        <v>1964</v>
      </c>
      <c r="M789" s="2"/>
      <c r="N789" s="2"/>
      <c r="O789" s="2"/>
      <c r="P789" s="43">
        <v>383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0" spans="1:22" x14ac:dyDescent="0.35">
      <c r="A790" s="43">
        <v>384</v>
      </c>
      <c r="B790" s="43" t="s">
        <v>1966</v>
      </c>
      <c r="C790" s="2"/>
      <c r="D790" s="43" t="s">
        <v>1969</v>
      </c>
      <c r="E790" s="43">
        <v>2021</v>
      </c>
      <c r="F790" s="12" t="s">
        <v>1632</v>
      </c>
      <c r="G790" s="92" t="str">
        <f t="shared" si="32"/>
        <v>05</v>
      </c>
      <c r="H790" s="40" t="s">
        <v>1693</v>
      </c>
      <c r="I790" s="40" t="s">
        <v>1693</v>
      </c>
      <c r="J790" s="92" t="str">
        <f t="shared" si="29"/>
        <v>Y</v>
      </c>
      <c r="K790" s="92" t="s">
        <v>1964</v>
      </c>
      <c r="L790" s="2"/>
      <c r="M790" s="2"/>
      <c r="N790" s="2"/>
      <c r="O790" s="2"/>
      <c r="P790" s="43">
        <v>384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1" spans="1:22" x14ac:dyDescent="0.35">
      <c r="A791" s="43">
        <v>385</v>
      </c>
      <c r="B791" s="43" t="s">
        <v>1966</v>
      </c>
      <c r="C791" s="2"/>
      <c r="D791" s="43" t="s">
        <v>1970</v>
      </c>
      <c r="E791" s="43">
        <v>2021</v>
      </c>
      <c r="F791" s="12" t="s">
        <v>1632</v>
      </c>
      <c r="G791" s="92" t="str">
        <f t="shared" si="32"/>
        <v>06</v>
      </c>
      <c r="H791" s="40" t="s">
        <v>1694</v>
      </c>
      <c r="I791" s="40" t="s">
        <v>1694</v>
      </c>
      <c r="J791" s="92" t="str">
        <f t="shared" si="29"/>
        <v>Y</v>
      </c>
      <c r="K791" s="92" t="s">
        <v>1964</v>
      </c>
      <c r="L791" s="2"/>
      <c r="M791" s="2"/>
      <c r="N791" s="2"/>
      <c r="O791" s="2"/>
      <c r="P791" s="43">
        <v>385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2" spans="1:22" x14ac:dyDescent="0.35">
      <c r="A792" s="43">
        <v>386</v>
      </c>
      <c r="B792" s="43" t="s">
        <v>1967</v>
      </c>
      <c r="C792" s="2"/>
      <c r="D792" s="43" t="s">
        <v>1971</v>
      </c>
      <c r="E792" s="43">
        <v>2021</v>
      </c>
      <c r="F792" s="12" t="s">
        <v>1632</v>
      </c>
      <c r="G792" s="92" t="str">
        <f t="shared" si="32"/>
        <v>01</v>
      </c>
      <c r="H792" s="40" t="s">
        <v>1695</v>
      </c>
      <c r="I792" s="40" t="s">
        <v>1695</v>
      </c>
      <c r="J792" s="92" t="str">
        <f t="shared" ref="J792:J798" si="33">IF(ISNUMBER(SEARCH("_D_",D792))=FALSE,IF(LEN(D792)-LEN(SUBSTITUTE(D792,"_",""))=3,"Y",""),"")</f>
        <v/>
      </c>
      <c r="K792" s="2"/>
      <c r="L792" s="2"/>
      <c r="M792" s="2"/>
      <c r="N792" s="2"/>
      <c r="O792" s="2"/>
      <c r="P792" s="43">
        <v>386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ref="V792:V855" si="34">"('"&amp;B792&amp;"',"&amp;IF(C792="","NULL","'"&amp;C792&amp;"'")&amp;",'"&amp;D792&amp;"','"&amp;E792&amp;"','"&amp;F792&amp;"',"&amp;IF(G792="","NULL","'"&amp;G792&amp;"'")&amp;","&amp;IF(H792="","NULL","'"&amp;H792&amp;"'")&amp;","&amp;IF(I792="","NULL","'"&amp;I792&amp;"'")&amp;","&amp;IF(J792="","'N'","'"&amp;J792&amp;"'")&amp;","&amp;IF(K792="","'N'","'"&amp;K792&amp;"'")&amp;","&amp;IF(L792="","'N'","'"&amp;L792&amp;"'")&amp;","&amp;IF(M792="","'N'","'"&amp;M792&amp;"'")&amp;","&amp;IF(N792="","'N'",""&amp;N792&amp;"'")&amp;","&amp;IF(O792="","'N'",""&amp;O792&amp;"'")&amp;","&amp;IF(P792="","0","'"&amp;P792&amp;"'")&amp;",'"&amp;Q792&amp;"','"&amp;R792&amp;"',"&amp;S792&amp;",'"&amp;T792&amp;"',"&amp;U792&amp;IF(A793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3" spans="1:22" x14ac:dyDescent="0.35">
      <c r="A793" s="43">
        <v>387</v>
      </c>
      <c r="B793" s="43" t="s">
        <v>1967</v>
      </c>
      <c r="C793" s="2"/>
      <c r="D793" s="43" t="s">
        <v>1581</v>
      </c>
      <c r="E793" s="43">
        <v>2021</v>
      </c>
      <c r="F793" s="12" t="s">
        <v>1632</v>
      </c>
      <c r="G793" s="92" t="str">
        <f t="shared" si="32"/>
        <v>02</v>
      </c>
      <c r="H793" s="40" t="s">
        <v>1412</v>
      </c>
      <c r="I793" s="40" t="s">
        <v>1412</v>
      </c>
      <c r="J793" s="92" t="str">
        <f t="shared" si="33"/>
        <v/>
      </c>
      <c r="K793" s="2"/>
      <c r="L793" s="2"/>
      <c r="M793" s="2"/>
      <c r="N793" s="2"/>
      <c r="O793" s="2"/>
      <c r="P793" s="43">
        <v>387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4" spans="1:22" x14ac:dyDescent="0.35">
      <c r="A794" s="43">
        <v>388</v>
      </c>
      <c r="B794" s="43" t="s">
        <v>1967</v>
      </c>
      <c r="C794" s="2"/>
      <c r="D794" s="43" t="s">
        <v>1582</v>
      </c>
      <c r="E794" s="43">
        <v>2021</v>
      </c>
      <c r="F794" s="12" t="s">
        <v>1632</v>
      </c>
      <c r="G794" s="92" t="str">
        <f t="shared" si="32"/>
        <v>03</v>
      </c>
      <c r="H794" s="40" t="s">
        <v>1659</v>
      </c>
      <c r="I794" s="40" t="s">
        <v>1659</v>
      </c>
      <c r="J794" s="92" t="str">
        <f t="shared" si="33"/>
        <v/>
      </c>
      <c r="K794" s="2"/>
      <c r="L794" s="2"/>
      <c r="M794" s="2"/>
      <c r="N794" s="2"/>
      <c r="O794" s="2"/>
      <c r="P794" s="43">
        <v>388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5" spans="1:22" x14ac:dyDescent="0.35">
      <c r="A795" s="43">
        <v>389</v>
      </c>
      <c r="B795" s="43" t="s">
        <v>1967</v>
      </c>
      <c r="C795" s="2"/>
      <c r="D795" s="43" t="s">
        <v>1583</v>
      </c>
      <c r="E795" s="43">
        <v>2021</v>
      </c>
      <c r="F795" s="12" t="s">
        <v>1632</v>
      </c>
      <c r="G795" s="92" t="str">
        <f t="shared" si="32"/>
        <v>04</v>
      </c>
      <c r="H795" s="40" t="s">
        <v>1414</v>
      </c>
      <c r="I795" s="40" t="s">
        <v>1414</v>
      </c>
      <c r="J795" s="92" t="str">
        <f t="shared" si="33"/>
        <v/>
      </c>
      <c r="K795" s="2"/>
      <c r="L795" s="2"/>
      <c r="M795" s="2"/>
      <c r="N795" s="2"/>
      <c r="O795" s="2"/>
      <c r="P795" s="43">
        <v>389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('PE_L_D',NULL,'PE_L_D_04','2021','09','04','PVC 계열의 재질','PVC 계열의 재질','N','N','N','N','N','N','389','Y','SYSTEM',NOW(),'SYSTEM',NOW()),</v>
      </c>
    </row>
    <row r="796" spans="1:22" x14ac:dyDescent="0.35">
      <c r="A796" s="43">
        <v>390</v>
      </c>
      <c r="B796" s="43" t="s">
        <v>1967</v>
      </c>
      <c r="C796" s="2"/>
      <c r="D796" s="43" t="s">
        <v>1584</v>
      </c>
      <c r="E796" s="43">
        <v>2021</v>
      </c>
      <c r="F796" s="12" t="s">
        <v>1632</v>
      </c>
      <c r="G796" s="92" t="str">
        <f t="shared" si="32"/>
        <v>05</v>
      </c>
      <c r="H796" s="40" t="s">
        <v>1696</v>
      </c>
      <c r="I796" s="40" t="s">
        <v>1696</v>
      </c>
      <c r="J796" s="92" t="str">
        <f t="shared" si="33"/>
        <v/>
      </c>
      <c r="K796" s="2"/>
      <c r="L796" s="2"/>
      <c r="M796" s="2"/>
      <c r="N796" s="2"/>
      <c r="O796" s="2"/>
      <c r="P796" s="43">
        <v>390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('PE_L_D',NULL,'PE_L_D_05','2021','09','05','합성수지 이외의 재질','합성수지 이외의 재질','N','N','N','N','N','N','390','Y','SYSTEM',NOW(),'SYSTEM',NOW()),</v>
      </c>
    </row>
    <row r="797" spans="1:22" x14ac:dyDescent="0.35">
      <c r="A797" s="43">
        <v>391</v>
      </c>
      <c r="B797" s="43" t="s">
        <v>1967</v>
      </c>
      <c r="C797" s="2"/>
      <c r="D797" s="43" t="s">
        <v>1585</v>
      </c>
      <c r="E797" s="43">
        <v>2021</v>
      </c>
      <c r="F797" s="12" t="s">
        <v>1632</v>
      </c>
      <c r="G797" s="92" t="str">
        <f t="shared" si="32"/>
        <v>06</v>
      </c>
      <c r="H797" s="40" t="s">
        <v>1325</v>
      </c>
      <c r="I797" s="40" t="s">
        <v>1325</v>
      </c>
      <c r="J797" s="92" t="str">
        <f t="shared" si="33"/>
        <v/>
      </c>
      <c r="K797" s="2"/>
      <c r="L797" s="2"/>
      <c r="M797" s="2"/>
      <c r="N797" s="2"/>
      <c r="O797" s="2"/>
      <c r="P797" s="43">
        <v>391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('PE_L_D',NULL,'PE_L_D_06','2021','09','06','금속혼입재질','금속혼입재질','N','N','N','N','N','N','391','Y','SYSTEM',NOW(),'SYSTEM',NOW()),</v>
      </c>
    </row>
    <row r="798" spans="1:22" x14ac:dyDescent="0.35">
      <c r="A798" s="43">
        <v>392</v>
      </c>
      <c r="B798" s="43" t="s">
        <v>1821</v>
      </c>
      <c r="C798" s="2"/>
      <c r="D798" s="43" t="str">
        <f t="shared" si="31"/>
        <v>PE_G</v>
      </c>
      <c r="E798" s="43">
        <v>2021</v>
      </c>
      <c r="F798" s="12" t="s">
        <v>1632</v>
      </c>
      <c r="G798" s="92" t="str">
        <f t="shared" si="32"/>
        <v>03</v>
      </c>
      <c r="H798" s="40" t="s">
        <v>1643</v>
      </c>
      <c r="I798" s="40" t="s">
        <v>1643</v>
      </c>
      <c r="J798" s="92" t="str">
        <f t="shared" si="33"/>
        <v/>
      </c>
      <c r="K798" s="2"/>
      <c r="L798" s="2"/>
      <c r="M798" s="2"/>
      <c r="N798" s="2"/>
      <c r="O798" s="2"/>
      <c r="P798" s="43">
        <v>392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('PE',NULL,'PE_G','2021','09','03','마개및잡자재','마개및잡자재','N','N','N','N','N','N','392','Y','SYSTEM',NOW(),'SYSTEM',NOW()),</v>
      </c>
    </row>
    <row r="799" spans="1:22" x14ac:dyDescent="0.35">
      <c r="A799" s="43">
        <v>393</v>
      </c>
      <c r="B799" s="43" t="s">
        <v>1825</v>
      </c>
      <c r="C799" s="2"/>
      <c r="D799" s="43" t="str">
        <f t="shared" si="31"/>
        <v>PE_G_B</v>
      </c>
      <c r="E799" s="43">
        <v>2021</v>
      </c>
      <c r="F799" s="12" t="s">
        <v>1632</v>
      </c>
      <c r="G799" s="92" t="str">
        <f t="shared" si="32"/>
        <v>B</v>
      </c>
      <c r="H799" s="40" t="s">
        <v>1345</v>
      </c>
      <c r="I799" s="40" t="s">
        <v>1345</v>
      </c>
      <c r="J799" s="92" t="str">
        <f t="shared" ref="J792:J855" si="35">IF(ISNUMBER(SEARCH("_D_",D799))=FALSE,IF(LEN(D799)-LEN(SUBSTITUTE(D799,"_",""))=3,"Y",""),"")</f>
        <v/>
      </c>
      <c r="K799" s="2"/>
      <c r="L799" s="2"/>
      <c r="M799" s="2"/>
      <c r="N799" s="2"/>
      <c r="O799" s="2"/>
      <c r="P799" s="43">
        <v>393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('PE_G',NULL,'PE_G_B','2021','09','B','우수','우수','N','N','N','N','N','N','393','Y','SYSTEM',NOW(),'SYSTEM',NOW()),</v>
      </c>
    </row>
    <row r="800" spans="1:22" x14ac:dyDescent="0.35">
      <c r="A800" s="43">
        <v>394</v>
      </c>
      <c r="B800" s="43" t="s">
        <v>1825</v>
      </c>
      <c r="C800" s="2"/>
      <c r="D800" s="43" t="str">
        <f t="shared" si="31"/>
        <v>PE_G_C</v>
      </c>
      <c r="E800" s="43">
        <v>2021</v>
      </c>
      <c r="F800" s="12" t="s">
        <v>1632</v>
      </c>
      <c r="G800" s="92" t="str">
        <f t="shared" si="32"/>
        <v>C</v>
      </c>
      <c r="H800" s="40" t="s">
        <v>1349</v>
      </c>
      <c r="I800" s="40" t="s">
        <v>1349</v>
      </c>
      <c r="J800" s="92" t="str">
        <f t="shared" si="35"/>
        <v/>
      </c>
      <c r="K800" s="2"/>
      <c r="L800" s="2"/>
      <c r="M800" s="2"/>
      <c r="N800" s="2"/>
      <c r="O800" s="2"/>
      <c r="P800" s="43">
        <v>394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('PE_G',NULL,'PE_G_C','2021','09','C','보통','보통','N','N','N','N','N','N','394','Y','SYSTEM',NOW(),'SYSTEM',NOW()),</v>
      </c>
    </row>
    <row r="801" spans="1:22" x14ac:dyDescent="0.35">
      <c r="A801" s="43">
        <v>395</v>
      </c>
      <c r="B801" s="43" t="s">
        <v>1825</v>
      </c>
      <c r="C801" s="2"/>
      <c r="D801" s="43" t="str">
        <f t="shared" si="31"/>
        <v>PE_G_D</v>
      </c>
      <c r="E801" s="43">
        <v>2021</v>
      </c>
      <c r="F801" s="12" t="s">
        <v>1632</v>
      </c>
      <c r="G801" s="92" t="str">
        <f t="shared" si="32"/>
        <v>D</v>
      </c>
      <c r="H801" s="40" t="s">
        <v>1347</v>
      </c>
      <c r="I801" s="40" t="s">
        <v>1347</v>
      </c>
      <c r="J801" s="92" t="str">
        <f t="shared" si="35"/>
        <v/>
      </c>
      <c r="K801" s="2"/>
      <c r="L801" s="2"/>
      <c r="M801" s="2"/>
      <c r="N801" s="2"/>
      <c r="O801" s="2"/>
      <c r="P801" s="43">
        <v>395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('PE_G',NULL,'PE_G_D','2021','09','D','어려움','어려움','N','N','N','N','N','N','395','Y','SYSTEM',NOW(),'SYSTEM',NOW()),</v>
      </c>
    </row>
    <row r="802" spans="1:22" x14ac:dyDescent="0.35">
      <c r="A802" s="43">
        <v>396</v>
      </c>
      <c r="B802" s="43" t="s">
        <v>1860</v>
      </c>
      <c r="C802" s="2"/>
      <c r="D802" s="43" t="s">
        <v>1922</v>
      </c>
      <c r="E802" s="43">
        <v>2021</v>
      </c>
      <c r="F802" s="12" t="s">
        <v>1632</v>
      </c>
      <c r="G802" s="92" t="str">
        <f t="shared" si="32"/>
        <v>01</v>
      </c>
      <c r="H802" s="40" t="s">
        <v>1697</v>
      </c>
      <c r="I802" s="40" t="s">
        <v>1697</v>
      </c>
      <c r="J802" s="92" t="str">
        <f t="shared" si="35"/>
        <v>Y</v>
      </c>
      <c r="K802" s="92" t="s">
        <v>1964</v>
      </c>
      <c r="L802" s="92" t="s">
        <v>1964</v>
      </c>
      <c r="M802" s="2"/>
      <c r="N802" s="2"/>
      <c r="O802" s="2"/>
      <c r="P802" s="43">
        <v>396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('PE_G_B',NULL,'PE_G_B_01','2021','09','01','비중 1미만의 합성수지','비중 1미만의 합성수지','Y','Y','Y','N','N','N','396','Y','SYSTEM',NOW(),'SYSTEM',NOW()),</v>
      </c>
    </row>
    <row r="803" spans="1:22" x14ac:dyDescent="0.35">
      <c r="A803" s="43">
        <v>397</v>
      </c>
      <c r="B803" s="43" t="s">
        <v>1860</v>
      </c>
      <c r="C803" s="2"/>
      <c r="D803" s="43" t="s">
        <v>1923</v>
      </c>
      <c r="E803" s="43">
        <v>2021</v>
      </c>
      <c r="F803" s="12" t="s">
        <v>1632</v>
      </c>
      <c r="G803" s="92" t="str">
        <f t="shared" si="32"/>
        <v>02</v>
      </c>
      <c r="H803" s="40" t="s">
        <v>1698</v>
      </c>
      <c r="I803" s="40" t="s">
        <v>1698</v>
      </c>
      <c r="J803" s="92" t="str">
        <f t="shared" si="35"/>
        <v>Y</v>
      </c>
      <c r="K803" s="92" t="s">
        <v>1964</v>
      </c>
      <c r="L803" s="2"/>
      <c r="M803" s="2"/>
      <c r="N803" s="2"/>
      <c r="O803" s="2"/>
      <c r="P803" s="43">
        <v>397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('PE_G_B',NULL,'PE_G_B_02','2021','09','02','무색 페트 단일재질','무색 페트 단일재질','Y','Y','N','N','N','N','397','Y','SYSTEM',NOW(),'SYSTEM',NOW()),</v>
      </c>
    </row>
    <row r="804" spans="1:22" x14ac:dyDescent="0.35">
      <c r="A804" s="43">
        <v>398</v>
      </c>
      <c r="B804" s="43" t="s">
        <v>1861</v>
      </c>
      <c r="C804" s="2"/>
      <c r="D804" s="43" t="s">
        <v>1924</v>
      </c>
      <c r="E804" s="43">
        <v>2021</v>
      </c>
      <c r="F804" s="12" t="s">
        <v>1632</v>
      </c>
      <c r="G804" s="92" t="str">
        <f t="shared" si="32"/>
        <v>01</v>
      </c>
      <c r="H804" s="40" t="s">
        <v>1699</v>
      </c>
      <c r="I804" s="40" t="s">
        <v>1699</v>
      </c>
      <c r="J804" s="92" t="str">
        <f t="shared" si="35"/>
        <v>Y</v>
      </c>
      <c r="K804" s="92" t="s">
        <v>1964</v>
      </c>
      <c r="L804" s="2"/>
      <c r="M804" s="2"/>
      <c r="N804" s="2"/>
      <c r="O804" s="2"/>
      <c r="P804" s="43">
        <v>398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5" spans="1:22" x14ac:dyDescent="0.35">
      <c r="A805" s="43">
        <v>399</v>
      </c>
      <c r="B805" s="43" t="s">
        <v>1861</v>
      </c>
      <c r="C805" s="2"/>
      <c r="D805" s="43" t="s">
        <v>1925</v>
      </c>
      <c r="E805" s="43">
        <v>2021</v>
      </c>
      <c r="F805" s="12" t="s">
        <v>1632</v>
      </c>
      <c r="G805" s="92" t="str">
        <f t="shared" si="32"/>
        <v>02</v>
      </c>
      <c r="H805" s="40" t="s">
        <v>1700</v>
      </c>
      <c r="I805" s="40" t="s">
        <v>1700</v>
      </c>
      <c r="J805" s="92" t="str">
        <f t="shared" si="35"/>
        <v>Y</v>
      </c>
      <c r="K805" s="2"/>
      <c r="L805" s="2"/>
      <c r="M805" s="2"/>
      <c r="N805" s="2"/>
      <c r="O805" s="2"/>
      <c r="P805" s="43">
        <v>399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6" spans="1:22" x14ac:dyDescent="0.35">
      <c r="A806" s="43">
        <v>400</v>
      </c>
      <c r="B806" s="43" t="s">
        <v>1862</v>
      </c>
      <c r="C806" s="2"/>
      <c r="D806" s="43" t="s">
        <v>1926</v>
      </c>
      <c r="E806" s="43">
        <v>2021</v>
      </c>
      <c r="F806" s="12" t="s">
        <v>1632</v>
      </c>
      <c r="G806" s="92" t="str">
        <f t="shared" si="32"/>
        <v>01</v>
      </c>
      <c r="H806" s="40" t="s">
        <v>1701</v>
      </c>
      <c r="I806" s="40" t="s">
        <v>1701</v>
      </c>
      <c r="J806" s="92" t="str">
        <f t="shared" si="35"/>
        <v/>
      </c>
      <c r="K806" s="2"/>
      <c r="L806" s="2"/>
      <c r="M806" s="2"/>
      <c r="N806" s="2"/>
      <c r="O806" s="2"/>
      <c r="P806" s="43">
        <v>400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('PE_G_D',NULL,'PE_G_D_01','2021','09','01','비중 1이상의 합성수지','비중 1이상의 합성수지','N','N','N','N','N','N','400','Y','SYSTEM',NOW(),'SYSTEM',NOW()),</v>
      </c>
    </row>
    <row r="807" spans="1:22" x14ac:dyDescent="0.35">
      <c r="A807" s="43">
        <v>401</v>
      </c>
      <c r="B807" s="43" t="s">
        <v>1862</v>
      </c>
      <c r="C807" s="2"/>
      <c r="D807" s="43" t="s">
        <v>1927</v>
      </c>
      <c r="E807" s="43">
        <v>2021</v>
      </c>
      <c r="F807" s="12" t="s">
        <v>1632</v>
      </c>
      <c r="G807" s="92" t="str">
        <f t="shared" si="32"/>
        <v>02</v>
      </c>
      <c r="H807" s="40" t="s">
        <v>1414</v>
      </c>
      <c r="I807" s="40" t="s">
        <v>1414</v>
      </c>
      <c r="J807" s="92" t="str">
        <f t="shared" si="35"/>
        <v/>
      </c>
      <c r="K807" s="2"/>
      <c r="L807" s="2"/>
      <c r="M807" s="2"/>
      <c r="N807" s="2"/>
      <c r="O807" s="2"/>
      <c r="P807" s="43">
        <v>401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('PE_G_D',NULL,'PE_G_D_02','2021','09','02','PVC 계열의 재질','PVC 계열의 재질','N','N','N','N','N','N','401','Y','SYSTEM',NOW(),'SYSTEM',NOW()),</v>
      </c>
    </row>
    <row r="808" spans="1:22" x14ac:dyDescent="0.35">
      <c r="A808" s="43">
        <v>402</v>
      </c>
      <c r="B808" s="43" t="s">
        <v>1862</v>
      </c>
      <c r="C808" s="2"/>
      <c r="D808" s="43" t="s">
        <v>1928</v>
      </c>
      <c r="E808" s="43">
        <v>2021</v>
      </c>
      <c r="F808" s="12" t="s">
        <v>1632</v>
      </c>
      <c r="G808" s="92" t="str">
        <f t="shared" si="32"/>
        <v>03</v>
      </c>
      <c r="H808" s="40" t="s">
        <v>1696</v>
      </c>
      <c r="I808" s="40" t="s">
        <v>1696</v>
      </c>
      <c r="J808" s="92" t="str">
        <f t="shared" si="35"/>
        <v/>
      </c>
      <c r="K808" s="2"/>
      <c r="L808" s="2"/>
      <c r="M808" s="2"/>
      <c r="N808" s="2"/>
      <c r="O808" s="2"/>
      <c r="P808" s="43">
        <v>402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('PE_G_D',NULL,'PE_G_D_03','2021','09','03','합성수지 이외의 재질','합성수지 이외의 재질','N','N','N','N','N','N','402','Y','SYSTEM',NOW(),'SYSTEM',NOW()),</v>
      </c>
    </row>
    <row r="809" spans="1:22" x14ac:dyDescent="0.35">
      <c r="A809" s="43">
        <v>403</v>
      </c>
      <c r="B809" s="43" t="s">
        <v>870</v>
      </c>
      <c r="C809" s="2"/>
      <c r="D809" s="43" t="str">
        <f>IF(B809&lt;&gt;"GROUP_ID",B809&amp;"_"&amp;IF(H809="몸체","B",IF(H809="라벨","L",IF(H809="마개및잡자재","G",IF(H809="라벨, 마개및잡자재","S",IF(H809="최우수","A",IF(H809="우수","B",IF(H809="보통","C",IF(H809="어려움","D",RIGHT(D809,2))))))))),IF(H809="종이팩","PA",IF(H809="유리병","GL",IF(H809="금속캔","CA",IF(H809="금속캔(알루미늄)","AL",IF(H809="일반 발포합성수지 단일·복합재질","SY",IF(H809="폴리스티렌페이퍼(PSP)","PO",IF(H809="페트병","PE",IF(H809="합성수지 용기, 트레이류 (페트병, 발포합성수지 제외)","TR",IF(H809="합성수지 필름·시트류 (페트병, 발포합성수지 제외)","09","-"))))))))))</f>
        <v>TR</v>
      </c>
      <c r="E809" s="43">
        <v>2021</v>
      </c>
      <c r="F809" s="12" t="s">
        <v>1632</v>
      </c>
      <c r="G809" s="92" t="str">
        <f>IF(H809="종이팩","01",IF(H809="유리병","02",IF(H809="금속캔","03",IF(H809="금속캔(알루미늄)","04",IF(H809="일반 발포합성수지 단일·복합재질","05",IF(H809="폴리스티렌페이퍼(PSP)","06",IF(H809="페트병","07",IF(H809="합성수지 용기, 트레이류 (페트병, 발포합성수지 제외)","08",IF(H809="합성수지 필름·시트류 (페트병, 발포합성수지 제외)","09",IF(H809="몸체","01",IF(H809="라벨","02",IF(H809="마개및잡자재","03",IF(H809="라벨, 마개및잡자재","04",IF(H809="최우수","A",IF(H809="우수","B",IF(H809="보통","C",IF(H809="어려움","D",IF(B809&lt;&gt;"",RIGHT(D809,2),"999"))))))))))))))))))</f>
        <v>08</v>
      </c>
      <c r="H809" s="40" t="s">
        <v>1647</v>
      </c>
      <c r="I809" s="40" t="s">
        <v>1647</v>
      </c>
      <c r="J809" s="92" t="str">
        <f t="shared" si="35"/>
        <v/>
      </c>
      <c r="K809" s="2"/>
      <c r="L809" s="2"/>
      <c r="M809" s="2"/>
      <c r="N809" s="2"/>
      <c r="O809" s="2"/>
      <c r="P809" s="43">
        <v>403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0" spans="1:22" x14ac:dyDescent="0.35">
      <c r="A810" s="43">
        <v>404</v>
      </c>
      <c r="B810" s="43" t="s">
        <v>1827</v>
      </c>
      <c r="C810" s="2"/>
      <c r="D810" s="43" t="str">
        <f t="shared" si="31"/>
        <v>TR_B</v>
      </c>
      <c r="E810" s="43">
        <v>2021</v>
      </c>
      <c r="F810" s="12" t="s">
        <v>1632</v>
      </c>
      <c r="G810" s="92" t="str">
        <f t="shared" si="32"/>
        <v>01</v>
      </c>
      <c r="H810" s="40" t="s">
        <v>1343</v>
      </c>
      <c r="I810" s="40" t="s">
        <v>1343</v>
      </c>
      <c r="J810" s="92" t="str">
        <f t="shared" si="35"/>
        <v/>
      </c>
      <c r="K810" s="2"/>
      <c r="L810" s="2"/>
      <c r="M810" s="2"/>
      <c r="N810" s="2"/>
      <c r="O810" s="2"/>
      <c r="P810" s="43">
        <v>404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('TR',NULL,'TR_B','2021','09','01','몸체','몸체','N','N','N','N','N','N','404','Y','SYSTEM',NOW(),'SYSTEM',NOW()),</v>
      </c>
    </row>
    <row r="811" spans="1:22" x14ac:dyDescent="0.35">
      <c r="A811" s="43">
        <v>405</v>
      </c>
      <c r="B811" s="43" t="s">
        <v>1828</v>
      </c>
      <c r="C811" s="2"/>
      <c r="D811" s="43" t="str">
        <f t="shared" si="31"/>
        <v>TR_B_B</v>
      </c>
      <c r="E811" s="43">
        <v>2021</v>
      </c>
      <c r="F811" s="12" t="s">
        <v>1632</v>
      </c>
      <c r="G811" s="92" t="str">
        <f t="shared" si="32"/>
        <v>B</v>
      </c>
      <c r="H811" s="40" t="s">
        <v>1345</v>
      </c>
      <c r="I811" s="40" t="s">
        <v>1345</v>
      </c>
      <c r="J811" s="92" t="str">
        <f t="shared" si="35"/>
        <v/>
      </c>
      <c r="K811" s="2"/>
      <c r="L811" s="2"/>
      <c r="M811" s="2"/>
      <c r="N811" s="2"/>
      <c r="O811" s="2"/>
      <c r="P811" s="43">
        <v>405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('TR_B',NULL,'TR_B_B','2021','09','B','우수','우수','N','N','N','N','N','N','405','Y','SYSTEM',NOW(),'SYSTEM',NOW()),</v>
      </c>
    </row>
    <row r="812" spans="1:22" x14ac:dyDescent="0.35">
      <c r="A812" s="43">
        <v>406</v>
      </c>
      <c r="B812" s="43" t="s">
        <v>1828</v>
      </c>
      <c r="C812" s="2"/>
      <c r="D812" s="43" t="str">
        <f t="shared" si="31"/>
        <v>TR_B_D</v>
      </c>
      <c r="E812" s="43">
        <v>2021</v>
      </c>
      <c r="F812" s="12" t="s">
        <v>1632</v>
      </c>
      <c r="G812" s="92" t="str">
        <f t="shared" si="32"/>
        <v>D</v>
      </c>
      <c r="H812" s="40" t="s">
        <v>1347</v>
      </c>
      <c r="I812" s="40" t="s">
        <v>1347</v>
      </c>
      <c r="J812" s="92" t="str">
        <f t="shared" si="35"/>
        <v/>
      </c>
      <c r="K812" s="2"/>
      <c r="L812" s="2"/>
      <c r="M812" s="2"/>
      <c r="N812" s="2"/>
      <c r="O812" s="2"/>
      <c r="P812" s="43">
        <v>406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('TR_B',NULL,'TR_B_D','2021','09','D','어려움','어려움','N','N','N','N','N','N','406','Y','SYSTEM',NOW(),'SYSTEM',NOW()),</v>
      </c>
    </row>
    <row r="813" spans="1:22" x14ac:dyDescent="0.35">
      <c r="A813" s="43">
        <v>407</v>
      </c>
      <c r="B813" s="43" t="s">
        <v>1863</v>
      </c>
      <c r="C813" s="2"/>
      <c r="D813" s="43" t="s">
        <v>1929</v>
      </c>
      <c r="E813" s="43">
        <v>2021</v>
      </c>
      <c r="F813" s="12" t="s">
        <v>1632</v>
      </c>
      <c r="G813" s="92" t="str">
        <f t="shared" si="32"/>
        <v>01</v>
      </c>
      <c r="H813" s="40" t="s">
        <v>1702</v>
      </c>
      <c r="I813" s="40" t="s">
        <v>1702</v>
      </c>
      <c r="J813" s="92" t="str">
        <f t="shared" si="35"/>
        <v>Y</v>
      </c>
      <c r="K813" s="2"/>
      <c r="L813" s="2"/>
      <c r="M813" s="2"/>
      <c r="N813" s="2"/>
      <c r="O813" s="2"/>
      <c r="P813" s="43">
        <v>407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4" spans="1:22" x14ac:dyDescent="0.35">
      <c r="A814" s="43">
        <v>408</v>
      </c>
      <c r="B814" s="43" t="s">
        <v>1863</v>
      </c>
      <c r="C814" s="2"/>
      <c r="D814" s="43" t="s">
        <v>1591</v>
      </c>
      <c r="E814" s="43">
        <v>2021</v>
      </c>
      <c r="F814" s="12" t="s">
        <v>1632</v>
      </c>
      <c r="G814" s="92" t="str">
        <f t="shared" si="32"/>
        <v>02</v>
      </c>
      <c r="H814" s="40" t="s">
        <v>1703</v>
      </c>
      <c r="I814" s="40" t="s">
        <v>1703</v>
      </c>
      <c r="J814" s="92" t="str">
        <f t="shared" si="35"/>
        <v>Y</v>
      </c>
      <c r="K814" s="2"/>
      <c r="L814" s="2"/>
      <c r="M814" s="2"/>
      <c r="N814" s="2"/>
      <c r="O814" s="2"/>
      <c r="P814" s="43">
        <v>408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('TR_B_B',NULL,'TR_B_B_02','2021','09','02','PET이외의 재질 - PE재질','PET이외의 재질 - PE재질','Y','N','N','N','N','N','408','Y','SYSTEM',NOW(),'SYSTEM',NOW()),</v>
      </c>
    </row>
    <row r="815" spans="1:22" x14ac:dyDescent="0.35">
      <c r="A815" s="43">
        <v>409</v>
      </c>
      <c r="B815" s="43" t="s">
        <v>1863</v>
      </c>
      <c r="C815" s="2"/>
      <c r="D815" s="43" t="s">
        <v>1592</v>
      </c>
      <c r="E815" s="43">
        <v>2021</v>
      </c>
      <c r="F815" s="12" t="s">
        <v>1632</v>
      </c>
      <c r="G815" s="92" t="str">
        <f t="shared" ref="G815:G868" si="36">IF(H815="종이팩","01",IF(H815="유리병","02",IF(H815="금속캔","03",IF(H815="금속캔(알루미늄)","04",IF(H815="일반 발포합성수지 단일·복합재질","05",IF(H815="폴리스티렌페이퍼(PSP)","06",IF(H815="페트병","07",IF(H815="단일재질 용기, 트레이류(페트병, 발포합성수지 제외)","08",IF(H815="합성수지 필름·시트류 (페트병, 발포합성수지 제외)","09",IF(H815="몸체","01",IF(H815="라벨","02",IF(H815="마개및잡자재","03",IF(H815="라벨, 마개및잡자재","04",IF(H815="최우수","A",IF(H815="우수","B",IF(H815="보통","C",IF(H815="어려움","D",IF(B815&lt;&gt;"",RIGHT(D815,2),"999"))))))))))))))))))</f>
        <v>03</v>
      </c>
      <c r="H815" s="40" t="s">
        <v>1704</v>
      </c>
      <c r="I815" s="40" t="s">
        <v>1704</v>
      </c>
      <c r="J815" s="92" t="str">
        <f t="shared" si="35"/>
        <v>Y</v>
      </c>
      <c r="K815" s="2"/>
      <c r="L815" s="2"/>
      <c r="M815" s="2"/>
      <c r="N815" s="2"/>
      <c r="O815" s="2"/>
      <c r="P815" s="43">
        <v>409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('TR_B_B',NULL,'TR_B_B_03','2021','09','03','PET이외의 재질 - PP재질','PET이외의 재질 - PP재질','Y','N','N','N','N','N','409','Y','SYSTEM',NOW(),'SYSTEM',NOW()),</v>
      </c>
    </row>
    <row r="816" spans="1:22" x14ac:dyDescent="0.35">
      <c r="A816" s="43">
        <v>410</v>
      </c>
      <c r="B816" s="43" t="s">
        <v>1863</v>
      </c>
      <c r="C816" s="2"/>
      <c r="D816" s="43" t="s">
        <v>1593</v>
      </c>
      <c r="E816" s="43">
        <v>2021</v>
      </c>
      <c r="F816" s="12" t="s">
        <v>1632</v>
      </c>
      <c r="G816" s="92" t="str">
        <f t="shared" si="36"/>
        <v>04</v>
      </c>
      <c r="H816" s="40" t="s">
        <v>1705</v>
      </c>
      <c r="I816" s="40" t="s">
        <v>1705</v>
      </c>
      <c r="J816" s="92" t="str">
        <f t="shared" si="35"/>
        <v>Y</v>
      </c>
      <c r="K816" s="2"/>
      <c r="L816" s="2"/>
      <c r="M816" s="2"/>
      <c r="N816" s="2"/>
      <c r="O816" s="2"/>
      <c r="P816" s="43">
        <v>410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('TR_B_B',NULL,'TR_B_B_04','2021','09','04','PET이외의 재질 - PS재질','PET이외의 재질 - PS재질','Y','N','N','N','N','N','410','Y','SYSTEM',NOW(),'SYSTEM',NOW()),</v>
      </c>
    </row>
    <row r="817" spans="1:22" x14ac:dyDescent="0.35">
      <c r="A817" s="43">
        <v>411</v>
      </c>
      <c r="B817" s="43" t="s">
        <v>1863</v>
      </c>
      <c r="C817" s="2"/>
      <c r="D817" s="43" t="s">
        <v>1930</v>
      </c>
      <c r="E817" s="43">
        <v>2021</v>
      </c>
      <c r="F817" s="12" t="s">
        <v>1632</v>
      </c>
      <c r="G817" s="92" t="str">
        <f t="shared" si="36"/>
        <v>05</v>
      </c>
      <c r="H817" s="40" t="s">
        <v>1706</v>
      </c>
      <c r="I817" s="40" t="s">
        <v>1706</v>
      </c>
      <c r="J817" s="92" t="str">
        <f t="shared" si="35"/>
        <v>Y</v>
      </c>
      <c r="K817" s="2"/>
      <c r="L817" s="2"/>
      <c r="M817" s="2"/>
      <c r="N817" s="2"/>
      <c r="O817" s="2"/>
      <c r="P817" s="43">
        <v>411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18" spans="1:22" x14ac:dyDescent="0.35">
      <c r="A818" s="43">
        <v>412</v>
      </c>
      <c r="B818" s="43" t="s">
        <v>1864</v>
      </c>
      <c r="C818" s="2"/>
      <c r="D818" s="43" t="s">
        <v>1931</v>
      </c>
      <c r="E818" s="43">
        <v>2021</v>
      </c>
      <c r="F818" s="12" t="s">
        <v>1632</v>
      </c>
      <c r="G818" s="92" t="str">
        <f t="shared" si="36"/>
        <v>01</v>
      </c>
      <c r="H818" s="40" t="s">
        <v>1707</v>
      </c>
      <c r="I818" s="40" t="s">
        <v>1707</v>
      </c>
      <c r="J818" s="92" t="str">
        <f t="shared" si="35"/>
        <v/>
      </c>
      <c r="K818" s="2"/>
      <c r="L818" s="2"/>
      <c r="M818" s="2"/>
      <c r="N818" s="2"/>
      <c r="O818" s="2"/>
      <c r="P818" s="43">
        <v>412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19" spans="1:22" x14ac:dyDescent="0.35">
      <c r="A819" s="43">
        <v>413</v>
      </c>
      <c r="B819" s="43" t="s">
        <v>1864</v>
      </c>
      <c r="C819" s="2"/>
      <c r="D819" s="43" t="s">
        <v>1589</v>
      </c>
      <c r="E819" s="43">
        <v>2021</v>
      </c>
      <c r="F819" s="12" t="s">
        <v>1632</v>
      </c>
      <c r="G819" s="92" t="str">
        <f t="shared" si="36"/>
        <v>02</v>
      </c>
      <c r="H819" s="40" t="s">
        <v>1708</v>
      </c>
      <c r="I819" s="40" t="s">
        <v>1708</v>
      </c>
      <c r="J819" s="92" t="str">
        <f t="shared" si="35"/>
        <v/>
      </c>
      <c r="K819" s="2"/>
      <c r="L819" s="2"/>
      <c r="M819" s="2"/>
      <c r="N819" s="2"/>
      <c r="O819" s="2"/>
      <c r="P819" s="43">
        <v>413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('TR_B_D',NULL,'TR_B_D_02','2021','09','02','PET재질 - 유색 PET 재질','PET재질 - 유색 PET 재질','N','N','N','N','N','N','413','Y','SYSTEM',NOW(),'SYSTEM',NOW()),</v>
      </c>
    </row>
    <row r="820" spans="1:22" x14ac:dyDescent="0.35">
      <c r="A820" s="43">
        <v>414</v>
      </c>
      <c r="B820" s="43" t="s">
        <v>1864</v>
      </c>
      <c r="C820" s="2"/>
      <c r="D820" s="43" t="s">
        <v>1594</v>
      </c>
      <c r="E820" s="43">
        <v>2021</v>
      </c>
      <c r="F820" s="12" t="s">
        <v>1632</v>
      </c>
      <c r="G820" s="92" t="str">
        <f t="shared" si="36"/>
        <v>03</v>
      </c>
      <c r="H820" s="40" t="s">
        <v>1709</v>
      </c>
      <c r="I820" s="40" t="s">
        <v>1709</v>
      </c>
      <c r="J820" s="92" t="str">
        <f t="shared" si="35"/>
        <v/>
      </c>
      <c r="K820" s="2"/>
      <c r="L820" s="2"/>
      <c r="M820" s="2"/>
      <c r="N820" s="2"/>
      <c r="O820" s="2"/>
      <c r="P820" s="43">
        <v>414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1" spans="1:22" x14ac:dyDescent="0.35">
      <c r="A821" s="43">
        <v>415</v>
      </c>
      <c r="B821" s="43" t="s">
        <v>1864</v>
      </c>
      <c r="C821" s="2"/>
      <c r="D821" s="43" t="s">
        <v>1932</v>
      </c>
      <c r="E821" s="43">
        <v>2021</v>
      </c>
      <c r="F821" s="12" t="s">
        <v>1632</v>
      </c>
      <c r="G821" s="92" t="str">
        <f t="shared" si="36"/>
        <v>04</v>
      </c>
      <c r="H821" s="40" t="s">
        <v>1710</v>
      </c>
      <c r="I821" s="40" t="s">
        <v>1710</v>
      </c>
      <c r="J821" s="92" t="str">
        <f t="shared" si="35"/>
        <v/>
      </c>
      <c r="K821" s="2"/>
      <c r="L821" s="2"/>
      <c r="M821" s="2"/>
      <c r="N821" s="2"/>
      <c r="O821" s="2"/>
      <c r="P821" s="43">
        <v>415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2" spans="1:22" x14ac:dyDescent="0.35">
      <c r="A822" s="43">
        <v>416</v>
      </c>
      <c r="B822" s="43" t="s">
        <v>1864</v>
      </c>
      <c r="C822" s="2"/>
      <c r="D822" s="43" t="s">
        <v>1933</v>
      </c>
      <c r="E822" s="43">
        <v>2021</v>
      </c>
      <c r="F822" s="12" t="s">
        <v>1632</v>
      </c>
      <c r="G822" s="92" t="str">
        <f t="shared" si="36"/>
        <v>05</v>
      </c>
      <c r="H822" s="40" t="s">
        <v>1711</v>
      </c>
      <c r="I822" s="40" t="s">
        <v>1711</v>
      </c>
      <c r="J822" s="92" t="str">
        <f t="shared" si="35"/>
        <v/>
      </c>
      <c r="K822" s="2"/>
      <c r="L822" s="2"/>
      <c r="M822" s="2"/>
      <c r="N822" s="2"/>
      <c r="O822" s="2"/>
      <c r="P822" s="43">
        <v>416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3" spans="1:22" x14ac:dyDescent="0.35">
      <c r="A823" s="43">
        <v>417</v>
      </c>
      <c r="B823" s="43" t="s">
        <v>1864</v>
      </c>
      <c r="C823" s="2"/>
      <c r="D823" s="43" t="s">
        <v>1934</v>
      </c>
      <c r="E823" s="43">
        <v>2021</v>
      </c>
      <c r="F823" s="12" t="s">
        <v>1632</v>
      </c>
      <c r="G823" s="92" t="str">
        <f t="shared" si="36"/>
        <v>06</v>
      </c>
      <c r="H823" s="40" t="s">
        <v>1712</v>
      </c>
      <c r="I823" s="40" t="s">
        <v>1712</v>
      </c>
      <c r="J823" s="92" t="str">
        <f t="shared" si="35"/>
        <v/>
      </c>
      <c r="K823" s="2"/>
      <c r="L823" s="2"/>
      <c r="M823" s="2"/>
      <c r="N823" s="2"/>
      <c r="O823" s="2"/>
      <c r="P823" s="43">
        <v>417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4" spans="1:22" x14ac:dyDescent="0.35">
      <c r="A824" s="43">
        <v>418</v>
      </c>
      <c r="B824" s="43" t="s">
        <v>1864</v>
      </c>
      <c r="C824" s="2"/>
      <c r="D824" s="43" t="s">
        <v>1935</v>
      </c>
      <c r="E824" s="43">
        <v>2021</v>
      </c>
      <c r="F824" s="12" t="s">
        <v>1632</v>
      </c>
      <c r="G824" s="92" t="str">
        <f t="shared" si="36"/>
        <v>07</v>
      </c>
      <c r="H824" s="40" t="s">
        <v>1713</v>
      </c>
      <c r="I824" s="40" t="s">
        <v>1713</v>
      </c>
      <c r="J824" s="92" t="str">
        <f t="shared" si="35"/>
        <v/>
      </c>
      <c r="K824" s="2"/>
      <c r="L824" s="2"/>
      <c r="M824" s="2"/>
      <c r="N824" s="2"/>
      <c r="O824" s="2"/>
      <c r="P824" s="43">
        <v>418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5" spans="1:22" x14ac:dyDescent="0.35">
      <c r="A825" s="43">
        <v>419</v>
      </c>
      <c r="B825" s="43" t="s">
        <v>1864</v>
      </c>
      <c r="C825" s="2"/>
      <c r="D825" s="43" t="s">
        <v>1936</v>
      </c>
      <c r="E825" s="43">
        <v>2021</v>
      </c>
      <c r="F825" s="12" t="s">
        <v>1632</v>
      </c>
      <c r="G825" s="92" t="str">
        <f t="shared" si="36"/>
        <v>08</v>
      </c>
      <c r="H825" s="40" t="s">
        <v>1714</v>
      </c>
      <c r="I825" s="40" t="s">
        <v>1714</v>
      </c>
      <c r="J825" s="92" t="str">
        <f t="shared" si="35"/>
        <v/>
      </c>
      <c r="K825" s="2"/>
      <c r="L825" s="2"/>
      <c r="M825" s="2"/>
      <c r="N825" s="2"/>
      <c r="O825" s="2"/>
      <c r="P825" s="43">
        <v>419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6" spans="1:22" x14ac:dyDescent="0.35">
      <c r="A826" s="43">
        <v>420</v>
      </c>
      <c r="B826" s="43" t="s">
        <v>1827</v>
      </c>
      <c r="C826" s="2"/>
      <c r="D826" s="43" t="str">
        <f t="shared" ref="D815:D868" si="37">IF(B826&lt;&gt;"GROUP_ID",B826&amp;"_"&amp;IF(H826="몸체","B",IF(H826="라벨","L",IF(H826="마개및잡자재","G",IF(H826="라벨, 마개및잡자재","S",IF(H826="최우수","A",IF(H826="우수","B",IF(H826="보통","C",IF(H826="어려움","D",RIGHT(D826,2))))))))),IF(H826="종이팩","PA",IF(H826="유리병","GL",IF(H826="금속캔","CA",IF(H826="금속캔(알루미늄)","AL",IF(H826="일반 발포합성수지 단일·복합재질","SY",IF(H826="폴리스티렌페이퍼(PSP)","PO",IF(H826="페트병","PE",IF(H826="단일재질 용기, 트레이류(페트병, 발포합성수지 제외)","TR",IF(H826="합성수지 필름·시트류 (페트병, 발포합성수지 제외)","09","-"))))))))))</f>
        <v>TR_L</v>
      </c>
      <c r="E826" s="43">
        <v>2021</v>
      </c>
      <c r="F826" s="12" t="s">
        <v>1632</v>
      </c>
      <c r="G826" s="92" t="str">
        <f t="shared" si="36"/>
        <v>02</v>
      </c>
      <c r="H826" s="40" t="s">
        <v>1353</v>
      </c>
      <c r="I826" s="40" t="s">
        <v>1353</v>
      </c>
      <c r="J826" s="92" t="str">
        <f t="shared" si="35"/>
        <v/>
      </c>
      <c r="K826" s="2"/>
      <c r="L826" s="2"/>
      <c r="M826" s="2"/>
      <c r="N826" s="2"/>
      <c r="O826" s="2"/>
      <c r="P826" s="43">
        <v>420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('TR',NULL,'TR_L','2021','09','02','라벨','라벨','N','N','N','N','N','N','420','Y','SYSTEM',NOW(),'SYSTEM',NOW()),</v>
      </c>
    </row>
    <row r="827" spans="1:22" x14ac:dyDescent="0.35">
      <c r="A827" s="43">
        <v>421</v>
      </c>
      <c r="B827" s="43" t="s">
        <v>1829</v>
      </c>
      <c r="C827" s="2"/>
      <c r="D827" s="43" t="str">
        <f t="shared" si="37"/>
        <v>TR_L_B</v>
      </c>
      <c r="E827" s="43">
        <v>2021</v>
      </c>
      <c r="F827" s="12" t="s">
        <v>1632</v>
      </c>
      <c r="G827" s="92" t="str">
        <f t="shared" si="36"/>
        <v>B</v>
      </c>
      <c r="H827" s="40" t="s">
        <v>1345</v>
      </c>
      <c r="I827" s="40" t="s">
        <v>1345</v>
      </c>
      <c r="J827" s="92" t="str">
        <f t="shared" si="35"/>
        <v/>
      </c>
      <c r="K827" s="2"/>
      <c r="L827" s="2"/>
      <c r="M827" s="2"/>
      <c r="N827" s="2"/>
      <c r="O827" s="2"/>
      <c r="P827" s="43">
        <v>421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('TR_L',NULL,'TR_L_B','2021','09','B','우수','우수','N','N','N','N','N','N','421','Y','SYSTEM',NOW(),'SYSTEM',NOW()),</v>
      </c>
    </row>
    <row r="828" spans="1:22" x14ac:dyDescent="0.35">
      <c r="A828" s="43">
        <v>422</v>
      </c>
      <c r="B828" s="43" t="s">
        <v>1829</v>
      </c>
      <c r="C828" s="2"/>
      <c r="D828" s="43" t="str">
        <f t="shared" si="37"/>
        <v>TR_L_C</v>
      </c>
      <c r="E828" s="43">
        <v>2021</v>
      </c>
      <c r="F828" s="12" t="s">
        <v>1632</v>
      </c>
      <c r="G828" s="92" t="str">
        <f t="shared" si="36"/>
        <v>C</v>
      </c>
      <c r="H828" s="40" t="s">
        <v>1349</v>
      </c>
      <c r="I828" s="40" t="s">
        <v>1349</v>
      </c>
      <c r="J828" s="92" t="str">
        <f t="shared" si="35"/>
        <v/>
      </c>
      <c r="K828" s="2"/>
      <c r="L828" s="2"/>
      <c r="M828" s="2"/>
      <c r="N828" s="2"/>
      <c r="O828" s="2"/>
      <c r="P828" s="43">
        <v>422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('TR_L',NULL,'TR_L_C','2021','09','C','보통','보통','N','N','N','N','N','N','422','Y','SYSTEM',NOW(),'SYSTEM',NOW()),</v>
      </c>
    </row>
    <row r="829" spans="1:22" x14ac:dyDescent="0.35">
      <c r="A829" s="43">
        <v>423</v>
      </c>
      <c r="B829" s="43" t="s">
        <v>1829</v>
      </c>
      <c r="C829" s="2"/>
      <c r="D829" s="43" t="str">
        <f t="shared" si="37"/>
        <v>TR_L_D</v>
      </c>
      <c r="E829" s="43">
        <v>2021</v>
      </c>
      <c r="F829" s="12" t="s">
        <v>1632</v>
      </c>
      <c r="G829" s="92" t="str">
        <f t="shared" si="36"/>
        <v>D</v>
      </c>
      <c r="H829" s="40" t="s">
        <v>1347</v>
      </c>
      <c r="I829" s="40" t="s">
        <v>1347</v>
      </c>
      <c r="J829" s="92" t="str">
        <f t="shared" si="35"/>
        <v/>
      </c>
      <c r="K829" s="2"/>
      <c r="L829" s="2"/>
      <c r="M829" s="2"/>
      <c r="N829" s="2"/>
      <c r="O829" s="2"/>
      <c r="P829" s="43">
        <v>423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('TR_L',NULL,'TR_L_D','2021','09','D','어려움','어려움','N','N','N','N','N','N','423','Y','SYSTEM',NOW(),'SYSTEM',NOW()),</v>
      </c>
    </row>
    <row r="830" spans="1:22" x14ac:dyDescent="0.35">
      <c r="A830" s="43">
        <v>424</v>
      </c>
      <c r="B830" s="43" t="s">
        <v>1865</v>
      </c>
      <c r="C830" s="2"/>
      <c r="D830" s="43" t="s">
        <v>1937</v>
      </c>
      <c r="E830" s="43">
        <v>2021</v>
      </c>
      <c r="F830" s="12" t="s">
        <v>1632</v>
      </c>
      <c r="G830" s="92" t="str">
        <f t="shared" si="36"/>
        <v>01</v>
      </c>
      <c r="H830" s="40" t="s">
        <v>1715</v>
      </c>
      <c r="I830" s="40" t="s">
        <v>1715</v>
      </c>
      <c r="J830" s="92" t="str">
        <f t="shared" si="35"/>
        <v>Y</v>
      </c>
      <c r="K830" s="92" t="s">
        <v>1964</v>
      </c>
      <c r="L830" s="2"/>
      <c r="M830" s="2"/>
      <c r="N830" s="2"/>
      <c r="O830" s="2"/>
      <c r="P830" s="43">
        <v>424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1" spans="1:22" x14ac:dyDescent="0.35">
      <c r="A831" s="43">
        <v>425</v>
      </c>
      <c r="B831" s="43" t="s">
        <v>1865</v>
      </c>
      <c r="C831" s="2"/>
      <c r="D831" s="43" t="s">
        <v>1940</v>
      </c>
      <c r="E831" s="43">
        <v>2021</v>
      </c>
      <c r="F831" s="12" t="s">
        <v>1632</v>
      </c>
      <c r="G831" s="92" t="str">
        <f t="shared" si="36"/>
        <v>02</v>
      </c>
      <c r="H831" s="40" t="s">
        <v>1716</v>
      </c>
      <c r="I831" s="40" t="s">
        <v>1716</v>
      </c>
      <c r="J831" s="92" t="str">
        <f t="shared" si="35"/>
        <v>Y</v>
      </c>
      <c r="K831" s="92" t="s">
        <v>1964</v>
      </c>
      <c r="L831" s="2"/>
      <c r="M831" s="2"/>
      <c r="N831" s="2"/>
      <c r="O831" s="2"/>
      <c r="P831" s="43">
        <v>425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2" spans="1:22" x14ac:dyDescent="0.35">
      <c r="A832" s="43">
        <v>426</v>
      </c>
      <c r="B832" s="43" t="s">
        <v>1865</v>
      </c>
      <c r="C832" s="2"/>
      <c r="D832" s="43" t="s">
        <v>1941</v>
      </c>
      <c r="E832" s="43">
        <v>2021</v>
      </c>
      <c r="F832" s="12" t="s">
        <v>1632</v>
      </c>
      <c r="G832" s="92" t="str">
        <f t="shared" si="36"/>
        <v>03</v>
      </c>
      <c r="H832" s="40" t="s">
        <v>1717</v>
      </c>
      <c r="I832" s="40" t="s">
        <v>1717</v>
      </c>
      <c r="J832" s="92" t="str">
        <f t="shared" si="35"/>
        <v>Y</v>
      </c>
      <c r="K832" s="2"/>
      <c r="L832" s="2"/>
      <c r="M832" s="2"/>
      <c r="N832" s="2"/>
      <c r="O832" s="2"/>
      <c r="P832" s="43">
        <v>426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3" spans="1:22" x14ac:dyDescent="0.35">
      <c r="A833" s="43">
        <v>427</v>
      </c>
      <c r="B833" s="43" t="s">
        <v>1865</v>
      </c>
      <c r="C833" s="2"/>
      <c r="D833" s="43" t="s">
        <v>1942</v>
      </c>
      <c r="E833" s="43">
        <v>2021</v>
      </c>
      <c r="F833" s="12" t="s">
        <v>1632</v>
      </c>
      <c r="G833" s="92" t="str">
        <f t="shared" si="36"/>
        <v>04</v>
      </c>
      <c r="H833" s="40" t="s">
        <v>1718</v>
      </c>
      <c r="I833" s="40" t="s">
        <v>1718</v>
      </c>
      <c r="J833" s="92" t="str">
        <f t="shared" si="35"/>
        <v>Y</v>
      </c>
      <c r="K833" s="92" t="s">
        <v>1964</v>
      </c>
      <c r="L833" s="2"/>
      <c r="M833" s="2"/>
      <c r="N833" s="2"/>
      <c r="O833" s="2"/>
      <c r="P833" s="43">
        <v>427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4" spans="1:22" x14ac:dyDescent="0.35">
      <c r="A834" s="43">
        <v>428</v>
      </c>
      <c r="B834" s="43" t="s">
        <v>1865</v>
      </c>
      <c r="C834" s="2"/>
      <c r="D834" s="43" t="s">
        <v>1943</v>
      </c>
      <c r="E834" s="43">
        <v>2021</v>
      </c>
      <c r="F834" s="12" t="s">
        <v>1632</v>
      </c>
      <c r="G834" s="92" t="str">
        <f t="shared" si="36"/>
        <v>05</v>
      </c>
      <c r="H834" s="40" t="s">
        <v>1719</v>
      </c>
      <c r="I834" s="40" t="s">
        <v>1719</v>
      </c>
      <c r="J834" s="92" t="str">
        <f t="shared" si="35"/>
        <v>Y</v>
      </c>
      <c r="K834" s="92" t="s">
        <v>1964</v>
      </c>
      <c r="L834" s="92" t="s">
        <v>1964</v>
      </c>
      <c r="M834" s="2"/>
      <c r="N834" s="2"/>
      <c r="O834" s="2"/>
      <c r="P834" s="43">
        <v>428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5" spans="1:22" x14ac:dyDescent="0.35">
      <c r="A835" s="43">
        <v>429</v>
      </c>
      <c r="B835" s="43" t="s">
        <v>1865</v>
      </c>
      <c r="C835" s="2"/>
      <c r="D835" s="43" t="s">
        <v>1944</v>
      </c>
      <c r="E835" s="43">
        <v>2021</v>
      </c>
      <c r="F835" s="12" t="s">
        <v>1632</v>
      </c>
      <c r="G835" s="92" t="str">
        <f t="shared" si="36"/>
        <v>06</v>
      </c>
      <c r="H835" s="40" t="s">
        <v>1720</v>
      </c>
      <c r="I835" s="40" t="s">
        <v>1720</v>
      </c>
      <c r="J835" s="92" t="str">
        <f t="shared" si="35"/>
        <v>Y</v>
      </c>
      <c r="K835" s="92" t="s">
        <v>1964</v>
      </c>
      <c r="L835" s="92" t="s">
        <v>1964</v>
      </c>
      <c r="M835" s="2"/>
      <c r="N835" s="2"/>
      <c r="O835" s="2"/>
      <c r="P835" s="43">
        <v>429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6" spans="1:22" x14ac:dyDescent="0.35">
      <c r="A836" s="43">
        <v>430</v>
      </c>
      <c r="B836" s="43" t="s">
        <v>1865</v>
      </c>
      <c r="C836" s="2"/>
      <c r="D836" s="43" t="s">
        <v>1945</v>
      </c>
      <c r="E836" s="43">
        <v>2021</v>
      </c>
      <c r="F836" s="12" t="s">
        <v>1632</v>
      </c>
      <c r="G836" s="92" t="str">
        <f t="shared" si="36"/>
        <v>07</v>
      </c>
      <c r="H836" s="40" t="s">
        <v>1721</v>
      </c>
      <c r="I836" s="40" t="s">
        <v>1721</v>
      </c>
      <c r="J836" s="92" t="str">
        <f t="shared" si="35"/>
        <v>Y</v>
      </c>
      <c r="K836" s="2"/>
      <c r="L836" s="2"/>
      <c r="M836" s="2"/>
      <c r="N836" s="2"/>
      <c r="O836" s="2"/>
      <c r="P836" s="43">
        <v>430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7" spans="1:22" x14ac:dyDescent="0.35">
      <c r="A837" s="43">
        <v>431</v>
      </c>
      <c r="B837" s="43" t="s">
        <v>1866</v>
      </c>
      <c r="C837" s="2"/>
      <c r="D837" s="43" t="s">
        <v>1938</v>
      </c>
      <c r="E837" s="43">
        <v>2021</v>
      </c>
      <c r="F837" s="12" t="s">
        <v>1632</v>
      </c>
      <c r="G837" s="92" t="str">
        <f t="shared" si="36"/>
        <v>01</v>
      </c>
      <c r="H837" s="40" t="s">
        <v>1722</v>
      </c>
      <c r="I837" s="40" t="s">
        <v>1722</v>
      </c>
      <c r="J837" s="92" t="str">
        <f t="shared" si="35"/>
        <v>Y</v>
      </c>
      <c r="K837" s="92" t="s">
        <v>1964</v>
      </c>
      <c r="L837" s="92" t="s">
        <v>1964</v>
      </c>
      <c r="M837" s="2"/>
      <c r="N837" s="2"/>
      <c r="O837" s="2"/>
      <c r="P837" s="43">
        <v>431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('TR_L_C',NULL,'TR_L_C_01','2021','09','01','몸체가 PET 재질 - 접착식','몸체가 PET 재질 - 접착식','Y','Y','Y','N','N','N','431','Y','SYSTEM',NOW(),'SYSTEM',NOW()),</v>
      </c>
    </row>
    <row r="838" spans="1:22" x14ac:dyDescent="0.35">
      <c r="A838" s="43">
        <v>432</v>
      </c>
      <c r="B838" s="43" t="s">
        <v>1866</v>
      </c>
      <c r="C838" s="2"/>
      <c r="D838" s="43" t="s">
        <v>1946</v>
      </c>
      <c r="E838" s="43">
        <v>2021</v>
      </c>
      <c r="F838" s="12" t="s">
        <v>1632</v>
      </c>
      <c r="G838" s="92" t="str">
        <f t="shared" si="36"/>
        <v>02</v>
      </c>
      <c r="H838" s="40" t="s">
        <v>1723</v>
      </c>
      <c r="I838" s="40" t="s">
        <v>1723</v>
      </c>
      <c r="J838" s="92" t="str">
        <f t="shared" si="35"/>
        <v>Y</v>
      </c>
      <c r="K838" s="92" t="s">
        <v>1964</v>
      </c>
      <c r="L838" s="2"/>
      <c r="M838" s="2"/>
      <c r="N838" s="2"/>
      <c r="O838" s="2"/>
      <c r="P838" s="43">
        <v>432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39" spans="1:22" x14ac:dyDescent="0.35">
      <c r="A839" s="43">
        <v>433</v>
      </c>
      <c r="B839" s="43" t="s">
        <v>1866</v>
      </c>
      <c r="C839" s="2"/>
      <c r="D839" s="43" t="s">
        <v>1947</v>
      </c>
      <c r="E839" s="43">
        <v>2021</v>
      </c>
      <c r="F839" s="12" t="s">
        <v>1632</v>
      </c>
      <c r="G839" s="92" t="str">
        <f t="shared" si="36"/>
        <v>03</v>
      </c>
      <c r="H839" s="40" t="s">
        <v>1724</v>
      </c>
      <c r="I839" s="40" t="s">
        <v>1724</v>
      </c>
      <c r="J839" s="92" t="str">
        <f t="shared" si="35"/>
        <v>Y</v>
      </c>
      <c r="K839" s="92" t="s">
        <v>1964</v>
      </c>
      <c r="L839" s="2"/>
      <c r="M839" s="2"/>
      <c r="N839" s="2"/>
      <c r="O839" s="2"/>
      <c r="P839" s="43">
        <v>433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('TR_L_C',NULL,'TR_L_C_03','2021','09','03','몸체가 PET 재질 -기타','몸체가 PET 재질 -기타','Y','Y','N','N','N','N','433','Y','SYSTEM',NOW(),'SYSTEM',NOW()),</v>
      </c>
    </row>
    <row r="840" spans="1:22" x14ac:dyDescent="0.35">
      <c r="A840" s="43">
        <v>434</v>
      </c>
      <c r="B840" s="43" t="s">
        <v>1866</v>
      </c>
      <c r="C840" s="2"/>
      <c r="D840" s="43" t="s">
        <v>1948</v>
      </c>
      <c r="E840" s="43">
        <v>2021</v>
      </c>
      <c r="F840" s="12" t="s">
        <v>1632</v>
      </c>
      <c r="G840" s="92" t="str">
        <f t="shared" si="36"/>
        <v>04</v>
      </c>
      <c r="H840" s="40" t="s">
        <v>1725</v>
      </c>
      <c r="I840" s="40" t="s">
        <v>1725</v>
      </c>
      <c r="J840" s="92" t="str">
        <f t="shared" si="35"/>
        <v>Y</v>
      </c>
      <c r="K840" s="92" t="s">
        <v>1964</v>
      </c>
      <c r="L840" s="92" t="s">
        <v>1964</v>
      </c>
      <c r="M840" s="2"/>
      <c r="N840" s="2"/>
      <c r="O840" s="2"/>
      <c r="P840" s="43">
        <v>434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1" spans="1:22" x14ac:dyDescent="0.35">
      <c r="A841" s="43">
        <v>435</v>
      </c>
      <c r="B841" s="43" t="s">
        <v>1866</v>
      </c>
      <c r="C841" s="2"/>
      <c r="D841" s="43" t="s">
        <v>1949</v>
      </c>
      <c r="E841" s="43">
        <v>2021</v>
      </c>
      <c r="F841" s="12" t="s">
        <v>1632</v>
      </c>
      <c r="G841" s="92" t="str">
        <f t="shared" si="36"/>
        <v>05</v>
      </c>
      <c r="H841" s="40" t="s">
        <v>1726</v>
      </c>
      <c r="I841" s="40" t="s">
        <v>1726</v>
      </c>
      <c r="J841" s="92" t="str">
        <f t="shared" si="35"/>
        <v>Y</v>
      </c>
      <c r="K841" s="92" t="s">
        <v>1964</v>
      </c>
      <c r="L841" s="2"/>
      <c r="M841" s="2"/>
      <c r="N841" s="2"/>
      <c r="O841" s="2"/>
      <c r="P841" s="43">
        <v>435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2" spans="1:22" x14ac:dyDescent="0.35">
      <c r="A842" s="43">
        <v>436</v>
      </c>
      <c r="B842" s="43" t="s">
        <v>1867</v>
      </c>
      <c r="C842" s="2"/>
      <c r="D842" s="43" t="s">
        <v>1939</v>
      </c>
      <c r="E842" s="43">
        <v>2021</v>
      </c>
      <c r="F842" s="12" t="s">
        <v>1632</v>
      </c>
      <c r="G842" s="92" t="str">
        <f t="shared" si="36"/>
        <v>01</v>
      </c>
      <c r="H842" s="40" t="s">
        <v>1727</v>
      </c>
      <c r="I842" s="40" t="s">
        <v>1727</v>
      </c>
      <c r="J842" s="92" t="str">
        <f t="shared" si="35"/>
        <v/>
      </c>
      <c r="K842" s="2"/>
      <c r="L842" s="2"/>
      <c r="M842" s="2"/>
      <c r="N842" s="2"/>
      <c r="O842" s="2"/>
      <c r="P842" s="43">
        <v>436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3" spans="1:22" x14ac:dyDescent="0.35">
      <c r="A843" s="43">
        <v>437</v>
      </c>
      <c r="B843" s="43" t="s">
        <v>1867</v>
      </c>
      <c r="C843" s="2"/>
      <c r="D843" s="43" t="s">
        <v>1950</v>
      </c>
      <c r="E843" s="43">
        <v>2021</v>
      </c>
      <c r="F843" s="12" t="s">
        <v>1632</v>
      </c>
      <c r="G843" s="92" t="str">
        <f t="shared" si="36"/>
        <v>02</v>
      </c>
      <c r="H843" s="40" t="s">
        <v>1728</v>
      </c>
      <c r="I843" s="40" t="s">
        <v>1728</v>
      </c>
      <c r="J843" s="92" t="str">
        <f t="shared" si="35"/>
        <v/>
      </c>
      <c r="K843" s="2"/>
      <c r="L843" s="2"/>
      <c r="M843" s="2"/>
      <c r="N843" s="2"/>
      <c r="O843" s="2"/>
      <c r="P843" s="43">
        <v>437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4" spans="1:22" x14ac:dyDescent="0.35">
      <c r="A844" s="43">
        <v>438</v>
      </c>
      <c r="B844" s="43" t="s">
        <v>1867</v>
      </c>
      <c r="C844" s="2"/>
      <c r="D844" s="43" t="s">
        <v>1951</v>
      </c>
      <c r="E844" s="43">
        <v>2021</v>
      </c>
      <c r="F844" s="12" t="s">
        <v>1632</v>
      </c>
      <c r="G844" s="92" t="str">
        <f t="shared" si="36"/>
        <v>03</v>
      </c>
      <c r="H844" s="40" t="s">
        <v>1729</v>
      </c>
      <c r="I844" s="40" t="s">
        <v>1729</v>
      </c>
      <c r="J844" s="92" t="str">
        <f t="shared" si="35"/>
        <v/>
      </c>
      <c r="K844" s="2"/>
      <c r="L844" s="2"/>
      <c r="M844" s="2"/>
      <c r="N844" s="2"/>
      <c r="O844" s="2"/>
      <c r="P844" s="43">
        <v>438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5" spans="1:22" x14ac:dyDescent="0.35">
      <c r="A845" s="43">
        <v>439</v>
      </c>
      <c r="B845" s="43" t="s">
        <v>1867</v>
      </c>
      <c r="C845" s="2"/>
      <c r="D845" s="43" t="s">
        <v>1952</v>
      </c>
      <c r="E845" s="43">
        <v>2021</v>
      </c>
      <c r="F845" s="12" t="s">
        <v>1632</v>
      </c>
      <c r="G845" s="92" t="str">
        <f t="shared" si="36"/>
        <v>04</v>
      </c>
      <c r="H845" s="40" t="s">
        <v>1730</v>
      </c>
      <c r="I845" s="40" t="s">
        <v>1730</v>
      </c>
      <c r="J845" s="92" t="str">
        <f t="shared" si="35"/>
        <v/>
      </c>
      <c r="K845" s="2"/>
      <c r="L845" s="2"/>
      <c r="M845" s="2"/>
      <c r="N845" s="2"/>
      <c r="O845" s="2"/>
      <c r="P845" s="43">
        <v>439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6" spans="1:22" x14ac:dyDescent="0.35">
      <c r="A846" s="43">
        <v>440</v>
      </c>
      <c r="B846" s="43" t="s">
        <v>1867</v>
      </c>
      <c r="C846" s="2"/>
      <c r="D846" s="43" t="s">
        <v>1953</v>
      </c>
      <c r="E846" s="43">
        <v>2021</v>
      </c>
      <c r="F846" s="12" t="s">
        <v>1632</v>
      </c>
      <c r="G846" s="92" t="str">
        <f t="shared" si="36"/>
        <v>05</v>
      </c>
      <c r="H846" s="40" t="s">
        <v>1731</v>
      </c>
      <c r="I846" s="40" t="s">
        <v>1731</v>
      </c>
      <c r="J846" s="92" t="str">
        <f t="shared" si="35"/>
        <v/>
      </c>
      <c r="K846" s="2"/>
      <c r="L846" s="2"/>
      <c r="M846" s="2"/>
      <c r="N846" s="2"/>
      <c r="O846" s="2"/>
      <c r="P846" s="43">
        <v>440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7" spans="1:22" x14ac:dyDescent="0.35">
      <c r="A847" s="43">
        <v>441</v>
      </c>
      <c r="B847" s="43" t="s">
        <v>1867</v>
      </c>
      <c r="C847" s="2"/>
      <c r="D847" s="43" t="s">
        <v>1954</v>
      </c>
      <c r="E847" s="43">
        <v>2021</v>
      </c>
      <c r="F847" s="12" t="s">
        <v>1632</v>
      </c>
      <c r="G847" s="92" t="str">
        <f t="shared" si="36"/>
        <v>06</v>
      </c>
      <c r="H847" s="40" t="s">
        <v>1732</v>
      </c>
      <c r="I847" s="40" t="s">
        <v>1732</v>
      </c>
      <c r="J847" s="92" t="str">
        <f t="shared" si="35"/>
        <v/>
      </c>
      <c r="K847" s="2"/>
      <c r="L847" s="2"/>
      <c r="M847" s="2"/>
      <c r="N847" s="2"/>
      <c r="O847" s="2"/>
      <c r="P847" s="43">
        <v>441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48" spans="1:22" x14ac:dyDescent="0.35">
      <c r="A848" s="43">
        <v>442</v>
      </c>
      <c r="B848" s="43" t="s">
        <v>1867</v>
      </c>
      <c r="C848" s="2"/>
      <c r="D848" s="43" t="s">
        <v>1955</v>
      </c>
      <c r="E848" s="43">
        <v>2021</v>
      </c>
      <c r="F848" s="12" t="s">
        <v>1632</v>
      </c>
      <c r="G848" s="92" t="str">
        <f t="shared" si="36"/>
        <v>07</v>
      </c>
      <c r="H848" s="40" t="s">
        <v>1733</v>
      </c>
      <c r="I848" s="40" t="s">
        <v>1733</v>
      </c>
      <c r="J848" s="92" t="str">
        <f t="shared" si="35"/>
        <v/>
      </c>
      <c r="K848" s="2"/>
      <c r="L848" s="2"/>
      <c r="M848" s="2"/>
      <c r="N848" s="2"/>
      <c r="O848" s="2"/>
      <c r="P848" s="43">
        <v>442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49" spans="1:22" x14ac:dyDescent="0.35">
      <c r="A849" s="43">
        <v>443</v>
      </c>
      <c r="B849" s="43" t="s">
        <v>870</v>
      </c>
      <c r="C849" s="2"/>
      <c r="D849" s="43" t="str">
        <f>IF(B849&lt;&gt;"GROUP_ID",B849&amp;"_"&amp;IF(H849="몸체","B",IF(H849="라벨","L",IF(H849="마개및잡자재","G",IF(H849="라벨, 마개및잡자재","S",IF(H849="최우수","A",IF(H849="우수","B",IF(H849="보통","C",IF(H849="어려움","D",RIGHT(D849,2))))))))),IF(H849="종이팩","PA",IF(H849="유리병","GL",IF(H849="금속캔","CA",IF(H849="금속캔(알루미늄)","AL",IF(H849="일반 발포합성수지 단일·복합재질","SY",IF(H849="폴리스티렌페이퍼(PSP)","PO",IF(H849="페트병","PE",IF(H849="합성수지 용기, 트레이류 (페트병, 발포합성수지 제외)","TR",IF(H849="합성수지 필름·시트류 (페트병, 발포합성수지 제외)","OT","-"))))))))))</f>
        <v>OT</v>
      </c>
      <c r="E849" s="43">
        <v>2021</v>
      </c>
      <c r="F849" s="12" t="s">
        <v>1632</v>
      </c>
      <c r="G849" s="92" t="str">
        <f t="shared" si="36"/>
        <v>09</v>
      </c>
      <c r="H849" s="40" t="s">
        <v>1826</v>
      </c>
      <c r="I849" s="40" t="s">
        <v>1826</v>
      </c>
      <c r="J849" s="92" t="str">
        <f t="shared" si="35"/>
        <v/>
      </c>
      <c r="K849" s="2"/>
      <c r="L849" s="2"/>
      <c r="M849" s="2"/>
      <c r="N849" s="2"/>
      <c r="O849" s="2"/>
      <c r="P849" s="43">
        <v>443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0" spans="1:22" x14ac:dyDescent="0.35">
      <c r="A850" s="43">
        <v>444</v>
      </c>
      <c r="B850" s="43" t="s">
        <v>1830</v>
      </c>
      <c r="C850" s="2"/>
      <c r="D850" s="43" t="str">
        <f t="shared" si="37"/>
        <v>OT_B</v>
      </c>
      <c r="E850" s="43">
        <v>2021</v>
      </c>
      <c r="F850" s="12" t="s">
        <v>1632</v>
      </c>
      <c r="G850" s="92" t="str">
        <f t="shared" si="36"/>
        <v>01</v>
      </c>
      <c r="H850" s="40" t="s">
        <v>1343</v>
      </c>
      <c r="I850" s="40" t="s">
        <v>1343</v>
      </c>
      <c r="J850" s="92" t="str">
        <f t="shared" si="35"/>
        <v/>
      </c>
      <c r="K850" s="2"/>
      <c r="L850" s="2"/>
      <c r="M850" s="2"/>
      <c r="N850" s="2"/>
      <c r="O850" s="2"/>
      <c r="P850" s="43">
        <v>444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('OT',NULL,'OT_B','2021','09','01','몸체','몸체','N','N','N','N','N','N','444','Y','SYSTEM',NOW(),'SYSTEM',NOW()),</v>
      </c>
    </row>
    <row r="851" spans="1:22" x14ac:dyDescent="0.35">
      <c r="A851" s="43">
        <v>445</v>
      </c>
      <c r="B851" s="43" t="s">
        <v>1831</v>
      </c>
      <c r="C851" s="2"/>
      <c r="D851" s="43" t="str">
        <f t="shared" si="37"/>
        <v>OT_B_B</v>
      </c>
      <c r="E851" s="43">
        <v>2021</v>
      </c>
      <c r="F851" s="12" t="s">
        <v>1632</v>
      </c>
      <c r="G851" s="92" t="str">
        <f t="shared" si="36"/>
        <v>B</v>
      </c>
      <c r="H851" s="40" t="s">
        <v>1345</v>
      </c>
      <c r="I851" s="40" t="s">
        <v>1345</v>
      </c>
      <c r="J851" s="92" t="str">
        <f t="shared" si="35"/>
        <v/>
      </c>
      <c r="K851" s="2"/>
      <c r="L851" s="2"/>
      <c r="M851" s="2"/>
      <c r="N851" s="2"/>
      <c r="O851" s="2"/>
      <c r="P851" s="43">
        <v>445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('OT_B',NULL,'OT_B_B','2021','09','B','우수','우수','N','N','N','N','N','N','445','Y','SYSTEM',NOW(),'SYSTEM',NOW()),</v>
      </c>
    </row>
    <row r="852" spans="1:22" x14ac:dyDescent="0.35">
      <c r="A852" s="43">
        <v>446</v>
      </c>
      <c r="B852" s="43" t="s">
        <v>1831</v>
      </c>
      <c r="C852" s="2"/>
      <c r="D852" s="43" t="str">
        <f t="shared" si="37"/>
        <v>OT_B_C</v>
      </c>
      <c r="E852" s="43">
        <v>2021</v>
      </c>
      <c r="F852" s="12" t="s">
        <v>1632</v>
      </c>
      <c r="G852" s="92" t="str">
        <f t="shared" si="36"/>
        <v>C</v>
      </c>
      <c r="H852" s="40" t="s">
        <v>1349</v>
      </c>
      <c r="I852" s="40" t="s">
        <v>1349</v>
      </c>
      <c r="J852" s="92" t="str">
        <f t="shared" si="35"/>
        <v/>
      </c>
      <c r="K852" s="2"/>
      <c r="L852" s="2"/>
      <c r="M852" s="2"/>
      <c r="N852" s="2"/>
      <c r="O852" s="2"/>
      <c r="P852" s="43">
        <v>446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('OT_B',NULL,'OT_B_C','2021','09','C','보통','보통','N','N','N','N','N','N','446','Y','SYSTEM',NOW(),'SYSTEM',NOW()),</v>
      </c>
    </row>
    <row r="853" spans="1:22" x14ac:dyDescent="0.35">
      <c r="A853" s="43">
        <v>447</v>
      </c>
      <c r="B853" s="43" t="s">
        <v>1831</v>
      </c>
      <c r="C853" s="2"/>
      <c r="D853" s="43" t="str">
        <f t="shared" si="37"/>
        <v>OT_B_D</v>
      </c>
      <c r="E853" s="43">
        <v>2021</v>
      </c>
      <c r="F853" s="12" t="s">
        <v>1632</v>
      </c>
      <c r="G853" s="92" t="str">
        <f t="shared" si="36"/>
        <v>D</v>
      </c>
      <c r="H853" s="40" t="s">
        <v>1347</v>
      </c>
      <c r="I853" s="40" t="s">
        <v>1347</v>
      </c>
      <c r="J853" s="92" t="str">
        <f t="shared" si="35"/>
        <v/>
      </c>
      <c r="K853" s="2"/>
      <c r="L853" s="2"/>
      <c r="M853" s="2"/>
      <c r="N853" s="2"/>
      <c r="O853" s="2"/>
      <c r="P853" s="43">
        <v>447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('OT_B',NULL,'OT_B_D','2021','09','D','어려움','어려움','N','N','N','N','N','N','447','Y','SYSTEM',NOW(),'SYSTEM',NOW()),</v>
      </c>
    </row>
    <row r="854" spans="1:22" x14ac:dyDescent="0.35">
      <c r="A854" s="43">
        <v>448</v>
      </c>
      <c r="B854" s="43" t="s">
        <v>1868</v>
      </c>
      <c r="C854" s="2"/>
      <c r="D854" s="43" t="s">
        <v>1956</v>
      </c>
      <c r="E854" s="43">
        <v>2021</v>
      </c>
      <c r="F854" s="12" t="s">
        <v>1632</v>
      </c>
      <c r="G854" s="92" t="str">
        <f t="shared" si="36"/>
        <v>01</v>
      </c>
      <c r="H854" s="40" t="s">
        <v>1734</v>
      </c>
      <c r="I854" s="40" t="s">
        <v>1734</v>
      </c>
      <c r="J854" s="92" t="str">
        <f t="shared" si="35"/>
        <v>Y</v>
      </c>
      <c r="K854" s="2"/>
      <c r="L854" s="2"/>
      <c r="M854" s="2"/>
      <c r="N854" s="2"/>
      <c r="O854" s="2"/>
      <c r="P854" s="43">
        <v>448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('OT_B_B',NULL,'OT_B_B_01','2021','09','01','단일재질','단일재질','Y','N','N','N','N','N','448','Y','SYSTEM',NOW(),'SYSTEM',NOW()),</v>
      </c>
    </row>
    <row r="855" spans="1:22" x14ac:dyDescent="0.35">
      <c r="A855" s="43">
        <v>449</v>
      </c>
      <c r="B855" s="43" t="s">
        <v>1868</v>
      </c>
      <c r="C855" s="2"/>
      <c r="D855" s="43" t="s">
        <v>1618</v>
      </c>
      <c r="E855" s="43">
        <v>2021</v>
      </c>
      <c r="F855" s="12" t="s">
        <v>1632</v>
      </c>
      <c r="G855" s="92" t="str">
        <f t="shared" si="36"/>
        <v>02</v>
      </c>
      <c r="H855" s="40" t="s">
        <v>1735</v>
      </c>
      <c r="I855" s="40" t="s">
        <v>1735</v>
      </c>
      <c r="J855" s="92" t="str">
        <f t="shared" si="35"/>
        <v>Y</v>
      </c>
      <c r="K855" s="2"/>
      <c r="L855" s="2"/>
      <c r="M855" s="2"/>
      <c r="N855" s="2"/>
      <c r="O855" s="2"/>
      <c r="P855" s="43">
        <v>449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6" spans="1:22" x14ac:dyDescent="0.35">
      <c r="A856" s="43">
        <v>450</v>
      </c>
      <c r="B856" s="43" t="s">
        <v>1869</v>
      </c>
      <c r="C856" s="2"/>
      <c r="D856" s="43" t="s">
        <v>1957</v>
      </c>
      <c r="E856" s="43">
        <v>2021</v>
      </c>
      <c r="F856" s="12" t="s">
        <v>1632</v>
      </c>
      <c r="G856" s="92" t="str">
        <f t="shared" si="36"/>
        <v>01</v>
      </c>
      <c r="H856" s="40" t="s">
        <v>1736</v>
      </c>
      <c r="I856" s="40" t="s">
        <v>1736</v>
      </c>
      <c r="J856" s="92" t="str">
        <f t="shared" ref="J856:J868" si="38">IF(ISNUMBER(SEARCH("_D_",D856))=FALSE,IF(LEN(D856)-LEN(SUBSTITUTE(D856,"_",""))=3,"Y",""),"")</f>
        <v>Y</v>
      </c>
      <c r="K856" s="2"/>
      <c r="L856" s="2"/>
      <c r="M856" s="2"/>
      <c r="N856" s="2"/>
      <c r="O856" s="2"/>
      <c r="P856" s="43">
        <v>450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ref="V856:V868" si="39">"('"&amp;B856&amp;"',"&amp;IF(C856="","NULL","'"&amp;C856&amp;"'")&amp;",'"&amp;D856&amp;"','"&amp;E856&amp;"','"&amp;F856&amp;"',"&amp;IF(G856="","NULL","'"&amp;G856&amp;"'")&amp;","&amp;IF(H856="","NULL","'"&amp;H856&amp;"'")&amp;","&amp;IF(I856="","NULL","'"&amp;I856&amp;"'")&amp;","&amp;IF(J856="","'N'","'"&amp;J856&amp;"'")&amp;","&amp;IF(K856="","'N'","'"&amp;K856&amp;"'")&amp;","&amp;IF(L856="","'N'","'"&amp;L856&amp;"'")&amp;","&amp;IF(M856="","'N'","'"&amp;M856&amp;"'")&amp;","&amp;IF(N856="","'N'",""&amp;N856&amp;"'")&amp;","&amp;IF(O856="","'N'",""&amp;O856&amp;"'")&amp;","&amp;IF(P856="","0","'"&amp;P856&amp;"'")&amp;",'"&amp;Q856&amp;"','"&amp;R856&amp;"',"&amp;S856&amp;",'"&amp;T856&amp;"',"&amp;U856&amp;IF(A857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7" spans="1:22" x14ac:dyDescent="0.35">
      <c r="A857" s="43">
        <v>451</v>
      </c>
      <c r="B857" s="43" t="s">
        <v>1870</v>
      </c>
      <c r="C857" s="2"/>
      <c r="D857" s="43" t="s">
        <v>1958</v>
      </c>
      <c r="E857" s="43">
        <v>2021</v>
      </c>
      <c r="F857" s="12" t="s">
        <v>1632</v>
      </c>
      <c r="G857" s="92" t="str">
        <f t="shared" si="36"/>
        <v>01</v>
      </c>
      <c r="H857" s="40" t="s">
        <v>1737</v>
      </c>
      <c r="I857" s="40" t="s">
        <v>1737</v>
      </c>
      <c r="J857" s="92" t="str">
        <f t="shared" si="38"/>
        <v/>
      </c>
      <c r="K857" s="2"/>
      <c r="L857" s="2"/>
      <c r="M857" s="2"/>
      <c r="N857" s="2"/>
      <c r="O857" s="2"/>
      <c r="P857" s="43">
        <v>451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58" spans="1:22" x14ac:dyDescent="0.35">
      <c r="A858" s="43">
        <v>452</v>
      </c>
      <c r="B858" s="43" t="s">
        <v>1870</v>
      </c>
      <c r="C858" s="2"/>
      <c r="D858" s="43" t="s">
        <v>1959</v>
      </c>
      <c r="E858" s="43">
        <v>2021</v>
      </c>
      <c r="F858" s="12" t="s">
        <v>1632</v>
      </c>
      <c r="G858" s="92" t="str">
        <f t="shared" si="36"/>
        <v>02</v>
      </c>
      <c r="H858" s="40" t="s">
        <v>1414</v>
      </c>
      <c r="I858" s="40" t="s">
        <v>1414</v>
      </c>
      <c r="J858" s="92" t="str">
        <f t="shared" si="38"/>
        <v/>
      </c>
      <c r="K858" s="2"/>
      <c r="L858" s="2"/>
      <c r="M858" s="2"/>
      <c r="N858" s="2"/>
      <c r="O858" s="2"/>
      <c r="P858" s="43">
        <v>452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si="39"/>
        <v>('OT_B_D',NULL,'OT_B_D_02','2021','09','02','PVC 계열의 재질','PVC 계열의 재질','N','N','N','N','N','N','452','Y','SYSTEM',NOW(),'SYSTEM',NOW()),</v>
      </c>
    </row>
    <row r="859" spans="1:22" x14ac:dyDescent="0.35">
      <c r="A859" s="43">
        <v>453</v>
      </c>
      <c r="B859" s="43" t="s">
        <v>1831</v>
      </c>
      <c r="C859" s="2"/>
      <c r="D859" s="43" t="str">
        <f t="shared" si="37"/>
        <v>OT_B_S</v>
      </c>
      <c r="E859" s="43">
        <v>2021</v>
      </c>
      <c r="F859" s="12" t="s">
        <v>1632</v>
      </c>
      <c r="G859" s="92" t="str">
        <f t="shared" si="36"/>
        <v>04</v>
      </c>
      <c r="H859" s="40" t="s">
        <v>1379</v>
      </c>
      <c r="I859" s="40" t="s">
        <v>1379</v>
      </c>
      <c r="J859" s="92" t="str">
        <f t="shared" si="38"/>
        <v/>
      </c>
      <c r="K859" s="2"/>
      <c r="L859" s="2"/>
      <c r="M859" s="2"/>
      <c r="N859" s="2"/>
      <c r="O859" s="2"/>
      <c r="P859" s="43">
        <v>453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('OT_B',NULL,'OT_B_S','2021','09','04','라벨, 마개및잡자재','라벨, 마개및잡자재','N','N','N','N','N','N','453','Y','SYSTEM',NOW(),'SYSTEM',NOW()),</v>
      </c>
    </row>
    <row r="860" spans="1:22" x14ac:dyDescent="0.35">
      <c r="A860" s="43">
        <v>454</v>
      </c>
      <c r="B860" s="43" t="s">
        <v>1831</v>
      </c>
      <c r="C860" s="2"/>
      <c r="D860" s="43" t="str">
        <f t="shared" si="37"/>
        <v>OT_B_B</v>
      </c>
      <c r="E860" s="43">
        <v>2021</v>
      </c>
      <c r="F860" s="12" t="s">
        <v>1632</v>
      </c>
      <c r="G860" s="92" t="str">
        <f t="shared" si="36"/>
        <v>B</v>
      </c>
      <c r="H860" s="40" t="s">
        <v>1345</v>
      </c>
      <c r="I860" s="40" t="s">
        <v>1345</v>
      </c>
      <c r="J860" s="92" t="str">
        <f t="shared" si="38"/>
        <v/>
      </c>
      <c r="K860" s="2"/>
      <c r="L860" s="2"/>
      <c r="M860" s="2"/>
      <c r="N860" s="2"/>
      <c r="O860" s="2"/>
      <c r="P860" s="43">
        <v>454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('OT_B',NULL,'OT_B_B','2021','09','B','우수','우수','N','N','N','N','N','N','454','Y','SYSTEM',NOW(),'SYSTEM',NOW()),</v>
      </c>
    </row>
    <row r="861" spans="1:22" x14ac:dyDescent="0.35">
      <c r="A861" s="43">
        <v>455</v>
      </c>
      <c r="B861" s="43" t="s">
        <v>1831</v>
      </c>
      <c r="C861" s="2"/>
      <c r="D861" s="43" t="str">
        <f t="shared" si="37"/>
        <v>OT_B_C</v>
      </c>
      <c r="E861" s="43">
        <v>2021</v>
      </c>
      <c r="F861" s="12" t="s">
        <v>1632</v>
      </c>
      <c r="G861" s="92" t="str">
        <f t="shared" si="36"/>
        <v>C</v>
      </c>
      <c r="H861" s="40" t="s">
        <v>1349</v>
      </c>
      <c r="I861" s="40" t="s">
        <v>1349</v>
      </c>
      <c r="J861" s="92" t="str">
        <f t="shared" si="38"/>
        <v/>
      </c>
      <c r="K861" s="2"/>
      <c r="L861" s="2"/>
      <c r="M861" s="2"/>
      <c r="N861" s="2"/>
      <c r="O861" s="2"/>
      <c r="P861" s="43">
        <v>455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('OT_B',NULL,'OT_B_C','2021','09','C','보통','보통','N','N','N','N','N','N','455','Y','SYSTEM',NOW(),'SYSTEM',NOW()),</v>
      </c>
    </row>
    <row r="862" spans="1:22" x14ac:dyDescent="0.35">
      <c r="A862" s="43">
        <v>456</v>
      </c>
      <c r="B862" s="43" t="s">
        <v>1831</v>
      </c>
      <c r="C862" s="2"/>
      <c r="D862" s="43" t="str">
        <f t="shared" si="37"/>
        <v>OT_B_D</v>
      </c>
      <c r="E862" s="43">
        <v>2021</v>
      </c>
      <c r="F862" s="12" t="s">
        <v>1632</v>
      </c>
      <c r="G862" s="92" t="str">
        <f t="shared" si="36"/>
        <v>D</v>
      </c>
      <c r="H862" s="40" t="s">
        <v>1347</v>
      </c>
      <c r="I862" s="40" t="s">
        <v>1347</v>
      </c>
      <c r="J862" s="92" t="str">
        <f t="shared" si="38"/>
        <v/>
      </c>
      <c r="K862" s="2"/>
      <c r="L862" s="2"/>
      <c r="M862" s="2"/>
      <c r="N862" s="2"/>
      <c r="O862" s="2"/>
      <c r="P862" s="43">
        <v>456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('OT_B',NULL,'OT_B_D','2021','09','D','어려움','어려움','N','N','N','N','N','N','456','Y','SYSTEM',NOW(),'SYSTEM',NOW()),</v>
      </c>
    </row>
    <row r="863" spans="1:22" x14ac:dyDescent="0.35">
      <c r="A863" s="43">
        <v>457</v>
      </c>
      <c r="B863" s="43" t="s">
        <v>1868</v>
      </c>
      <c r="C863" s="2"/>
      <c r="D863" s="43" t="s">
        <v>1956</v>
      </c>
      <c r="E863" s="43">
        <v>2021</v>
      </c>
      <c r="F863" s="12" t="s">
        <v>1632</v>
      </c>
      <c r="G863" s="92" t="str">
        <f t="shared" si="36"/>
        <v>01</v>
      </c>
      <c r="H863" s="40" t="s">
        <v>873</v>
      </c>
      <c r="I863" s="40" t="s">
        <v>873</v>
      </c>
      <c r="J863" s="92" t="str">
        <f t="shared" si="38"/>
        <v>Y</v>
      </c>
      <c r="K863" s="2"/>
      <c r="L863" s="2"/>
      <c r="M863" s="2"/>
      <c r="N863" s="2"/>
      <c r="O863" s="2"/>
      <c r="P863" s="43">
        <v>457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('OT_B_B',NULL,'OT_B_B_01','2021','09','01','미사용','미사용','Y','N','N','N','N','N','457','Y','SYSTEM',NOW(),'SYSTEM',NOW()),</v>
      </c>
    </row>
    <row r="864" spans="1:22" x14ac:dyDescent="0.35">
      <c r="A864" s="43">
        <v>458</v>
      </c>
      <c r="B864" s="43" t="s">
        <v>1868</v>
      </c>
      <c r="C864" s="2"/>
      <c r="D864" s="43" t="s">
        <v>1960</v>
      </c>
      <c r="E864" s="43">
        <v>2021</v>
      </c>
      <c r="F864" s="12" t="s">
        <v>1632</v>
      </c>
      <c r="G864" s="92" t="str">
        <f t="shared" si="36"/>
        <v>02</v>
      </c>
      <c r="H864" s="40" t="s">
        <v>1445</v>
      </c>
      <c r="I864" s="40" t="s">
        <v>1445</v>
      </c>
      <c r="J864" s="92" t="str">
        <f t="shared" si="38"/>
        <v>Y</v>
      </c>
      <c r="K864" s="92" t="s">
        <v>1964</v>
      </c>
      <c r="L864" s="2"/>
      <c r="M864" s="2"/>
      <c r="N864" s="2"/>
      <c r="O864" s="2"/>
      <c r="P864" s="43">
        <v>458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('OT_B_B',NULL,'OT_B_B_02','2021','09','02','합성수지 재질','합성수지 재질','Y','Y','N','N','N','N','458','Y','SYSTEM',NOW(),'SYSTEM',NOW()),</v>
      </c>
    </row>
    <row r="865" spans="1:22" x14ac:dyDescent="0.35">
      <c r="A865" s="43">
        <v>459</v>
      </c>
      <c r="B865" s="43" t="s">
        <v>1868</v>
      </c>
      <c r="C865" s="2"/>
      <c r="D865" s="43" t="s">
        <v>1961</v>
      </c>
      <c r="E865" s="43">
        <v>2021</v>
      </c>
      <c r="F865" s="12" t="s">
        <v>1632</v>
      </c>
      <c r="G865" s="92" t="str">
        <f t="shared" si="36"/>
        <v>03</v>
      </c>
      <c r="H865" s="40" t="s">
        <v>1738</v>
      </c>
      <c r="I865" s="40" t="s">
        <v>1738</v>
      </c>
      <c r="J865" s="92" t="str">
        <f t="shared" si="38"/>
        <v>Y</v>
      </c>
      <c r="K865" s="2"/>
      <c r="L865" s="2"/>
      <c r="M865" s="2"/>
      <c r="N865" s="2"/>
      <c r="O865" s="2"/>
      <c r="P865" s="43">
        <v>459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('OT_B_B',NULL,'OT_B_B_03','2021','09','03','몸체에 직접인쇄','몸체에 직접인쇄','Y','N','N','N','N','N','459','Y','SYSTEM',NOW(),'SYSTEM',NOW()),</v>
      </c>
    </row>
    <row r="866" spans="1:22" x14ac:dyDescent="0.35">
      <c r="A866" s="43">
        <v>460</v>
      </c>
      <c r="B866" s="43" t="s">
        <v>1869</v>
      </c>
      <c r="C866" s="2"/>
      <c r="D866" s="43" t="s">
        <v>1957</v>
      </c>
      <c r="E866" s="43">
        <v>2021</v>
      </c>
      <c r="F866" s="12" t="s">
        <v>1632</v>
      </c>
      <c r="G866" s="92" t="str">
        <f t="shared" si="36"/>
        <v>01</v>
      </c>
      <c r="H866" s="40" t="s">
        <v>1739</v>
      </c>
      <c r="I866" s="40" t="s">
        <v>1739</v>
      </c>
      <c r="J866" s="92" t="str">
        <f t="shared" si="38"/>
        <v>Y</v>
      </c>
      <c r="K866" s="2"/>
      <c r="L866" s="2"/>
      <c r="M866" s="2"/>
      <c r="N866" s="2"/>
      <c r="O866" s="2"/>
      <c r="P866" s="43">
        <v>460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7" spans="1:22" x14ac:dyDescent="0.35">
      <c r="A867" s="43">
        <v>461</v>
      </c>
      <c r="B867" s="43" t="s">
        <v>1870</v>
      </c>
      <c r="C867" s="2"/>
      <c r="D867" s="43" t="s">
        <v>1958</v>
      </c>
      <c r="E867" s="43">
        <v>2021</v>
      </c>
      <c r="F867" s="12" t="s">
        <v>1632</v>
      </c>
      <c r="G867" s="92" t="str">
        <f t="shared" si="36"/>
        <v>01</v>
      </c>
      <c r="H867" s="40" t="s">
        <v>1414</v>
      </c>
      <c r="I867" s="40" t="s">
        <v>1414</v>
      </c>
      <c r="J867" s="92" t="str">
        <f t="shared" si="38"/>
        <v/>
      </c>
      <c r="K867" s="2"/>
      <c r="L867" s="2"/>
      <c r="M867" s="2"/>
      <c r="N867" s="2"/>
      <c r="O867" s="2"/>
      <c r="P867" s="43">
        <v>461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('OT_B_D',NULL,'OT_B_D_01','2021','09','01','PVC 계열의 재질','PVC 계열의 재질','N','N','N','N','N','N','461','Y','SYSTEM',NOW(),'SYSTEM',NOW()),</v>
      </c>
    </row>
    <row r="868" spans="1:22" x14ac:dyDescent="0.35">
      <c r="A868" s="43">
        <v>462</v>
      </c>
      <c r="B868" s="43" t="s">
        <v>1870</v>
      </c>
      <c r="C868" s="2"/>
      <c r="D868" s="43" t="s">
        <v>1959</v>
      </c>
      <c r="E868" s="43">
        <v>2021</v>
      </c>
      <c r="F868" s="12" t="s">
        <v>1632</v>
      </c>
      <c r="G868" s="92" t="str">
        <f t="shared" si="36"/>
        <v>02</v>
      </c>
      <c r="H868" s="40" t="s">
        <v>1740</v>
      </c>
      <c r="I868" s="40" t="s">
        <v>1740</v>
      </c>
      <c r="J868" s="92" t="str">
        <f t="shared" si="38"/>
        <v/>
      </c>
      <c r="K868" s="2"/>
      <c r="L868" s="2"/>
      <c r="M868" s="2"/>
      <c r="N868" s="2"/>
      <c r="O868" s="2"/>
      <c r="P868" s="43">
        <v>462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78" spans="1:22" x14ac:dyDescent="0.35">
      <c r="A878" s="120" t="str">
        <f>VLOOKUP(C878,table!B:D,3,FALSE)</f>
        <v>공통</v>
      </c>
      <c r="B878" s="120"/>
      <c r="C878" s="126" t="s">
        <v>1125</v>
      </c>
      <c r="D878" s="127"/>
      <c r="E878" s="127"/>
      <c r="F878" s="127"/>
      <c r="G878" s="127"/>
      <c r="H878" s="127"/>
      <c r="I878" s="127"/>
      <c r="J878" s="127"/>
      <c r="K878" s="127"/>
      <c r="L878" s="127"/>
      <c r="M878" s="128"/>
      <c r="N878" s="120" t="s">
        <v>156</v>
      </c>
    </row>
    <row r="879" spans="1:22" x14ac:dyDescent="0.35">
      <c r="A879" s="120"/>
      <c r="B879" s="120"/>
      <c r="C879" s="126" t="str">
        <f>VLOOKUP(C878,table!B:D,2,FALSE)</f>
        <v>T_PACKAGING_CODE</v>
      </c>
      <c r="D879" s="127"/>
      <c r="E879" s="127"/>
      <c r="F879" s="127"/>
      <c r="G879" s="127"/>
      <c r="H879" s="127"/>
      <c r="I879" s="127"/>
      <c r="J879" s="127"/>
      <c r="K879" s="127"/>
      <c r="L879" s="127"/>
      <c r="M879" s="128"/>
      <c r="N879" s="120"/>
    </row>
    <row r="880" spans="1:22" x14ac:dyDescent="0.35">
      <c r="A880" s="120" t="s">
        <v>2</v>
      </c>
      <c r="B880" s="101" t="s">
        <v>53</v>
      </c>
      <c r="C880" s="101" t="s">
        <v>1126</v>
      </c>
      <c r="D880" s="101" t="s">
        <v>1982</v>
      </c>
      <c r="E880" s="101" t="s">
        <v>103</v>
      </c>
      <c r="F880" s="100" t="s">
        <v>1143</v>
      </c>
      <c r="G880" s="101" t="s">
        <v>105</v>
      </c>
      <c r="H880" s="101" t="s">
        <v>107</v>
      </c>
      <c r="I880" s="101" t="s">
        <v>94</v>
      </c>
      <c r="J880" s="101" t="s">
        <v>75</v>
      </c>
      <c r="K880" s="101" t="s">
        <v>57</v>
      </c>
      <c r="L880" s="101" t="s">
        <v>379</v>
      </c>
      <c r="M880" s="101" t="s">
        <v>84</v>
      </c>
      <c r="N880" s="101" t="s">
        <v>88</v>
      </c>
      <c r="O880" s="2" t="str">
        <f>"TRUNCATE TABLE "&amp;$C879&amp;";"</f>
        <v>TRUNCATE TABLE T_PACKAGING_CODE;</v>
      </c>
    </row>
    <row r="881" spans="1:15" x14ac:dyDescent="0.35">
      <c r="A881" s="120"/>
      <c r="B881" s="101" t="s">
        <v>870</v>
      </c>
      <c r="C881" s="101" t="s">
        <v>1127</v>
      </c>
      <c r="D881" s="101" t="s">
        <v>2001</v>
      </c>
      <c r="E881" s="101" t="s">
        <v>104</v>
      </c>
      <c r="F881" s="100" t="s">
        <v>1145</v>
      </c>
      <c r="G881" s="101" t="s">
        <v>106</v>
      </c>
      <c r="H881" s="101" t="s">
        <v>108</v>
      </c>
      <c r="I881" s="101" t="s">
        <v>95</v>
      </c>
      <c r="J881" s="101" t="s">
        <v>76</v>
      </c>
      <c r="K881" s="101" t="s">
        <v>58</v>
      </c>
      <c r="L881" s="101" t="s">
        <v>55</v>
      </c>
      <c r="M881" s="101" t="s">
        <v>85</v>
      </c>
      <c r="N881" s="101" t="s">
        <v>89</v>
      </c>
      <c r="O881" s="2" t="str">
        <f>"INSERT INTO "&amp;C879&amp;" ("&amp;A881&amp;","&amp;B881&amp;","&amp;C881&amp;","&amp;D881&amp;","&amp;E881&amp;","&amp;F881&amp;","&amp;G881&amp;","&amp;H881&amp;","&amp;I881&amp;","&amp;J881&amp;","&amp;K881&amp;","&amp;L881&amp;","&amp;M881&amp;","&amp;N881&amp;") VALUES"</f>
        <v>INSERT INTO T_PACKAGING_CODE (,GROUP_ID,UP_COMPANY_CODE,CODE_TYPE,CODE_ID,CODE_KEY,CODE_NM,CODE_DSC,ORD_SEQ,USE_YN,RGST_ID,RGST_DT,MODI_ID,MODI_DT) VALUES</v>
      </c>
    </row>
    <row r="882" spans="1:15" x14ac:dyDescent="0.35">
      <c r="A882" s="43">
        <v>1</v>
      </c>
      <c r="B882" s="43" t="s">
        <v>1972</v>
      </c>
      <c r="C882" s="2" t="s">
        <v>1974</v>
      </c>
      <c r="D882" s="2" t="s">
        <v>2215</v>
      </c>
      <c r="E882" s="2" t="s">
        <v>2148</v>
      </c>
      <c r="F882" s="43" t="s">
        <v>1975</v>
      </c>
      <c r="G882" s="93" t="s">
        <v>1977</v>
      </c>
      <c r="H882" s="93" t="s">
        <v>1977</v>
      </c>
      <c r="I882" s="43">
        <v>1</v>
      </c>
      <c r="J882" s="43" t="s">
        <v>172</v>
      </c>
      <c r="K882" s="43" t="s">
        <v>271</v>
      </c>
      <c r="L882" s="43" t="s">
        <v>159</v>
      </c>
      <c r="M882" s="43" t="s">
        <v>271</v>
      </c>
      <c r="N882" s="43" t="s">
        <v>159</v>
      </c>
      <c r="O882" s="2" t="str">
        <f>"("&amp;IF(B882="","NULL","'"&amp;B882&amp;"'")&amp;","&amp;IF(C882="","NULL","'"&amp;C882&amp;"'")&amp;","&amp;IF(D882="","NULL","'"&amp;D882&amp;"'")&amp;","&amp;IF(E882="","NULL","'"&amp;E882&amp;"'")&amp;","&amp;IF(F882="","NULL","'"&amp;F882&amp;"'")&amp;","&amp;IF(G882="","NULL","'"&amp;G882&amp;"'")&amp;","&amp;IF(H882="","NULL","'"&amp;H882&amp;"'")&amp;","&amp;IF(I882="","NULL","'"&amp;I882&amp;"'")&amp;",'"&amp;J882&amp;"','"&amp;K882&amp;"',"&amp;L882&amp;",'"&amp;M882&amp;"',"&amp;N882&amp;IF(A883="",");","),")</f>
        <v>('GROUP_ID','RTDATALAB','DNS','COMPLEX_FILM','DA','복합필름','복합필름','1','Y','SYSTEM',NOW(),'SYSTEM',NOW()),</v>
      </c>
    </row>
    <row r="883" spans="1:15" x14ac:dyDescent="0.35">
      <c r="A883" s="43">
        <v>2</v>
      </c>
      <c r="B883" s="43" t="s">
        <v>2148</v>
      </c>
      <c r="C883" s="2" t="s">
        <v>1974</v>
      </c>
      <c r="D883" s="2" t="s">
        <v>2215</v>
      </c>
      <c r="E883" s="2" t="s">
        <v>1973</v>
      </c>
      <c r="F883" s="43">
        <v>1000</v>
      </c>
      <c r="G883" s="93" t="s">
        <v>1976</v>
      </c>
      <c r="H883" s="93" t="s">
        <v>1976</v>
      </c>
      <c r="I883" s="43">
        <v>2</v>
      </c>
      <c r="J883" s="43" t="s">
        <v>172</v>
      </c>
      <c r="K883" s="43" t="s">
        <v>271</v>
      </c>
      <c r="L883" s="43" t="s">
        <v>159</v>
      </c>
      <c r="M883" s="43" t="s">
        <v>271</v>
      </c>
      <c r="N883" s="43" t="s">
        <v>159</v>
      </c>
      <c r="O883" s="2" t="str">
        <f t="shared" ref="O883:O946" si="40">"("&amp;IF(B883="","NULL","'"&amp;B883&amp;"'")&amp;","&amp;IF(C883="","NULL","'"&amp;C883&amp;"'")&amp;","&amp;IF(D883="","NULL","'"&amp;D883&amp;"'")&amp;","&amp;IF(E883="","NULL","'"&amp;E883&amp;"'")&amp;","&amp;IF(F883="","NULL","'"&amp;F883&amp;"'")&amp;","&amp;IF(G883="","NULL","'"&amp;G883&amp;"'")&amp;","&amp;IF(H883="","NULL","'"&amp;H883&amp;"'")&amp;","&amp;IF(I883="","NULL","'"&amp;I883&amp;"'")&amp;",'"&amp;J883&amp;"','"&amp;K883&amp;"',"&amp;L883&amp;",'"&amp;M883&amp;"',"&amp;N883&amp;IF(A884="",");","),")</f>
        <v>('COMPLEX_FILM','RTDATALAB','DNS','FILM','1000','필름','필름','2','Y','SYSTEM',NOW(),'SYSTEM',NOW()),</v>
      </c>
    </row>
    <row r="884" spans="1:15" x14ac:dyDescent="0.35">
      <c r="A884" s="43">
        <v>3</v>
      </c>
      <c r="B884" s="43" t="s">
        <v>2148</v>
      </c>
      <c r="C884" s="2" t="s">
        <v>1974</v>
      </c>
      <c r="D884" s="2" t="s">
        <v>2215</v>
      </c>
      <c r="E884" s="2" t="s">
        <v>2119</v>
      </c>
      <c r="F884" s="43">
        <v>1100</v>
      </c>
      <c r="G884" s="93" t="s">
        <v>1978</v>
      </c>
      <c r="H884" s="93" t="s">
        <v>1978</v>
      </c>
      <c r="I884" s="43">
        <v>3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 t="shared" si="40"/>
        <v>('COMPLEX_FILM','RTDATALAB','DNS','LEAD','1100','리드','리드','3','Y','SYSTEM',NOW(),'SYSTEM',NOW()),</v>
      </c>
    </row>
    <row r="885" spans="1:15" x14ac:dyDescent="0.35">
      <c r="A885" s="43">
        <v>4</v>
      </c>
      <c r="B885" s="43" t="s">
        <v>2148</v>
      </c>
      <c r="C885" s="2" t="s">
        <v>1974</v>
      </c>
      <c r="D885" s="2" t="s">
        <v>2215</v>
      </c>
      <c r="E885" s="2" t="s">
        <v>2120</v>
      </c>
      <c r="F885" s="43">
        <v>1200</v>
      </c>
      <c r="G885" s="93" t="s">
        <v>1979</v>
      </c>
      <c r="H885" s="93" t="s">
        <v>1979</v>
      </c>
      <c r="I885" s="43">
        <v>4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si="40"/>
        <v>('COMPLEX_FILM','RTDATALAB','DNS','TOP','1200','Top','Top','4','Y','SYSTEM',NOW(),'SYSTEM',NOW()),</v>
      </c>
    </row>
    <row r="886" spans="1:15" x14ac:dyDescent="0.35">
      <c r="A886" s="43">
        <v>5</v>
      </c>
      <c r="B886" s="43" t="s">
        <v>2148</v>
      </c>
      <c r="C886" s="2" t="s">
        <v>1974</v>
      </c>
      <c r="D886" s="2" t="s">
        <v>2215</v>
      </c>
      <c r="E886" s="2" t="s">
        <v>2121</v>
      </c>
      <c r="F886" s="43">
        <v>1300</v>
      </c>
      <c r="G886" s="93" t="s">
        <v>1980</v>
      </c>
      <c r="H886" s="93" t="s">
        <v>1980</v>
      </c>
      <c r="I886" s="43">
        <v>5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('COMPLEX_FILM','RTDATALAB','DNS','BOTTOM','1300','Bottom','Bottom','5','Y','SYSTEM',NOW(),'SYSTEM',NOW()),</v>
      </c>
    </row>
    <row r="887" spans="1:15" x14ac:dyDescent="0.35">
      <c r="A887" s="43">
        <v>6</v>
      </c>
      <c r="B887" s="43" t="s">
        <v>2148</v>
      </c>
      <c r="C887" s="2" t="s">
        <v>1974</v>
      </c>
      <c r="D887" s="2" t="s">
        <v>2215</v>
      </c>
      <c r="E887" s="2" t="s">
        <v>2122</v>
      </c>
      <c r="F887" s="43">
        <v>1400</v>
      </c>
      <c r="G887" s="93" t="s">
        <v>1981</v>
      </c>
      <c r="H887" s="93" t="s">
        <v>1981</v>
      </c>
      <c r="I887" s="43">
        <v>6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('COMPLEX_FILM','RTDATALAB','DNS','POUCH','1400','파우치','파우치','6','Y','SYSTEM',NOW(),'SYSTEM',NOW()),</v>
      </c>
    </row>
    <row r="888" spans="1:15" x14ac:dyDescent="0.35">
      <c r="A888" s="43">
        <v>7</v>
      </c>
      <c r="B888" s="43" t="s">
        <v>1972</v>
      </c>
      <c r="C888" s="2" t="s">
        <v>1974</v>
      </c>
      <c r="D888" s="2" t="s">
        <v>2215</v>
      </c>
      <c r="E888" s="2" t="s">
        <v>2149</v>
      </c>
      <c r="F888" s="43" t="s">
        <v>2096</v>
      </c>
      <c r="G888" s="93" t="s">
        <v>2017</v>
      </c>
      <c r="H888" s="93" t="s">
        <v>2017</v>
      </c>
      <c r="I888" s="43">
        <v>7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('GROUP_ID','RTDATALAB','DNS','EXTRUDED_FILM','DB','압출필름 ','압출필름 ','7','Y','SYSTEM',NOW(),'SYSTEM',NOW()),</v>
      </c>
    </row>
    <row r="889" spans="1:15" x14ac:dyDescent="0.35">
      <c r="A889" s="43">
        <v>8</v>
      </c>
      <c r="B889" s="43" t="s">
        <v>2149</v>
      </c>
      <c r="C889" s="2" t="s">
        <v>1974</v>
      </c>
      <c r="D889" s="2" t="s">
        <v>2215</v>
      </c>
      <c r="E889" s="2" t="s">
        <v>2150</v>
      </c>
      <c r="F889" s="43">
        <v>1000</v>
      </c>
      <c r="G889" s="93" t="s">
        <v>2002</v>
      </c>
      <c r="H889" s="93" t="s">
        <v>2002</v>
      </c>
      <c r="I889" s="43">
        <v>8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('EXTRUDED_FILM','RTDATALAB','DNS','FLAT_ROLL','1000','평판롤','평판롤','8','Y','SYSTEM',NOW(),'SYSTEM',NOW()),</v>
      </c>
    </row>
    <row r="890" spans="1:15" x14ac:dyDescent="0.35">
      <c r="A890" s="43">
        <v>9</v>
      </c>
      <c r="B890" s="43" t="s">
        <v>2149</v>
      </c>
      <c r="C890" s="2" t="s">
        <v>1974</v>
      </c>
      <c r="D890" s="2" t="s">
        <v>2215</v>
      </c>
      <c r="E890" s="2" t="s">
        <v>2151</v>
      </c>
      <c r="F890" s="43">
        <v>1100</v>
      </c>
      <c r="G890" s="93" t="s">
        <v>2003</v>
      </c>
      <c r="H890" s="93" t="s">
        <v>2003</v>
      </c>
      <c r="I890" s="43">
        <v>9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('EXTRUDED_FILM','RTDATALAB','DNS','TUBE_ROLL','1100','튜브롤','튜브롤','9','Y','SYSTEM',NOW(),'SYSTEM',NOW()),</v>
      </c>
    </row>
    <row r="891" spans="1:15" x14ac:dyDescent="0.35">
      <c r="A891" s="43">
        <v>10</v>
      </c>
      <c r="B891" s="43" t="s">
        <v>2149</v>
      </c>
      <c r="C891" s="2" t="s">
        <v>1974</v>
      </c>
      <c r="D891" s="2" t="s">
        <v>2215</v>
      </c>
      <c r="E891" s="2" t="s">
        <v>2122</v>
      </c>
      <c r="F891" s="43">
        <v>1300</v>
      </c>
      <c r="G891" s="93" t="s">
        <v>1981</v>
      </c>
      <c r="H891" s="93" t="s">
        <v>1981</v>
      </c>
      <c r="I891" s="43">
        <v>10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('EXTRUDED_FILM','RTDATALAB','DNS','POUCH','1300','파우치','파우치','10','Y','SYSTEM',NOW(),'SYSTEM',NOW()),</v>
      </c>
    </row>
    <row r="892" spans="1:15" x14ac:dyDescent="0.35">
      <c r="A892" s="43">
        <v>11</v>
      </c>
      <c r="B892" s="43" t="s">
        <v>1972</v>
      </c>
      <c r="C892" s="2" t="s">
        <v>1974</v>
      </c>
      <c r="D892" s="2" t="s">
        <v>2215</v>
      </c>
      <c r="E892" s="2" t="s">
        <v>2123</v>
      </c>
      <c r="F892" s="43" t="s">
        <v>2097</v>
      </c>
      <c r="G892" s="93" t="s">
        <v>2004</v>
      </c>
      <c r="H892" s="93" t="s">
        <v>2004</v>
      </c>
      <c r="I892" s="43">
        <v>11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('GROUP_ID','RTDATALAB','DNS','SHEET','DC','시트','시트','11','Y','SYSTEM',NOW(),'SYSTEM',NOW()),</v>
      </c>
    </row>
    <row r="893" spans="1:15" x14ac:dyDescent="0.35">
      <c r="A893" s="43">
        <v>12</v>
      </c>
      <c r="B893" s="43" t="s">
        <v>2123</v>
      </c>
      <c r="C893" s="2" t="s">
        <v>1974</v>
      </c>
      <c r="D893" s="2" t="s">
        <v>2215</v>
      </c>
      <c r="E893" s="2" t="s">
        <v>2123</v>
      </c>
      <c r="F893" s="43">
        <v>1000</v>
      </c>
      <c r="G893" s="93" t="s">
        <v>2004</v>
      </c>
      <c r="H893" s="93" t="s">
        <v>2004</v>
      </c>
      <c r="I893" s="43">
        <v>12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('SHEET','RTDATALAB','DNS','SHEET','1000','시트','시트','12','Y','SYSTEM',NOW(),'SYSTEM',NOW()),</v>
      </c>
    </row>
    <row r="894" spans="1:15" x14ac:dyDescent="0.35">
      <c r="A894" s="43">
        <v>13</v>
      </c>
      <c r="B894" s="43" t="s">
        <v>1972</v>
      </c>
      <c r="C894" s="2" t="s">
        <v>1974</v>
      </c>
      <c r="D894" s="2" t="s">
        <v>2215</v>
      </c>
      <c r="E894" s="2" t="s">
        <v>2152</v>
      </c>
      <c r="F894" s="43" t="s">
        <v>2098</v>
      </c>
      <c r="G894" s="93" t="s">
        <v>2005</v>
      </c>
      <c r="H894" s="93" t="s">
        <v>2005</v>
      </c>
      <c r="I894" s="43">
        <v>13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('GROUP_ID','RTDATALAB','DNS','SHRINK_FILM','DD','수축필름','수축필름','13','Y','SYSTEM',NOW(),'SYSTEM',NOW()),</v>
      </c>
    </row>
    <row r="895" spans="1:15" x14ac:dyDescent="0.35">
      <c r="A895" s="43">
        <v>14</v>
      </c>
      <c r="B895" s="43" t="s">
        <v>2152</v>
      </c>
      <c r="C895" s="2" t="s">
        <v>1974</v>
      </c>
      <c r="D895" s="2" t="s">
        <v>2215</v>
      </c>
      <c r="E895" s="2" t="s">
        <v>2152</v>
      </c>
      <c r="F895" s="43">
        <v>1000</v>
      </c>
      <c r="G895" s="93" t="s">
        <v>2006</v>
      </c>
      <c r="H895" s="93" t="s">
        <v>2006</v>
      </c>
      <c r="I895" s="43">
        <v>14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('SHRINK_FILM','RTDATALAB','DNS','SHRINK_FILM','1000','수축필름 ','수축필름 ','14','Y','SYSTEM',NOW(),'SYSTEM',NOW()),</v>
      </c>
    </row>
    <row r="896" spans="1:15" x14ac:dyDescent="0.35">
      <c r="A896" s="43">
        <v>15</v>
      </c>
      <c r="B896" s="43" t="s">
        <v>2152</v>
      </c>
      <c r="C896" s="2" t="s">
        <v>1974</v>
      </c>
      <c r="D896" s="2" t="s">
        <v>2215</v>
      </c>
      <c r="E896" s="2" t="s">
        <v>2153</v>
      </c>
      <c r="F896" s="43">
        <v>1100</v>
      </c>
      <c r="G896" s="93" t="s">
        <v>2007</v>
      </c>
      <c r="H896" s="93" t="s">
        <v>2007</v>
      </c>
      <c r="I896" s="43">
        <v>15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('SHRINK_FILM','RTDATALAB','DNS','MOLD_SHRINK_FILM','1100','성형수축필름','성형수축필름','15','Y','SYSTEM',NOW(),'SYSTEM',NOW()),</v>
      </c>
    </row>
    <row r="897" spans="1:15" x14ac:dyDescent="0.35">
      <c r="A897" s="43">
        <v>16</v>
      </c>
      <c r="B897" s="43" t="s">
        <v>2152</v>
      </c>
      <c r="C897" s="2" t="s">
        <v>1974</v>
      </c>
      <c r="D897" s="2" t="s">
        <v>2215</v>
      </c>
      <c r="E897" s="2" t="s">
        <v>2124</v>
      </c>
      <c r="F897" s="43">
        <v>1200</v>
      </c>
      <c r="G897" s="93" t="s">
        <v>2008</v>
      </c>
      <c r="H897" s="93" t="s">
        <v>2008</v>
      </c>
      <c r="I897" s="43">
        <v>16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('SHRINK_FILM','RTDATALAB','DNS','NECKBAND','1200','네크밴드','네크밴드','16','Y','SYSTEM',NOW(),'SYSTEM',NOW()),</v>
      </c>
    </row>
    <row r="898" spans="1:15" x14ac:dyDescent="0.35">
      <c r="A898" s="43">
        <v>17</v>
      </c>
      <c r="B898" s="43" t="s">
        <v>1972</v>
      </c>
      <c r="C898" s="2" t="s">
        <v>1974</v>
      </c>
      <c r="D898" s="2" t="s">
        <v>2215</v>
      </c>
      <c r="E898" s="2" t="s">
        <v>2154</v>
      </c>
      <c r="F898" s="43" t="s">
        <v>2099</v>
      </c>
      <c r="G898" s="93" t="s">
        <v>2009</v>
      </c>
      <c r="H898" s="93" t="s">
        <v>2009</v>
      </c>
      <c r="I898" s="43">
        <v>17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('GROUP_ID','RTDATALAB','DNS','PLASTIC_CONTAINER','DE','플라스틱용기','플라스틱용기','17','Y','SYSTEM',NOW(),'SYSTEM',NOW()),</v>
      </c>
    </row>
    <row r="899" spans="1:15" x14ac:dyDescent="0.35">
      <c r="A899" s="43">
        <v>18</v>
      </c>
      <c r="B899" s="43" t="s">
        <v>2154</v>
      </c>
      <c r="C899" s="2" t="s">
        <v>1974</v>
      </c>
      <c r="D899" s="2" t="s">
        <v>2215</v>
      </c>
      <c r="E899" s="2" t="s">
        <v>2155</v>
      </c>
      <c r="F899" s="43">
        <v>1000</v>
      </c>
      <c r="G899" s="93" t="s">
        <v>2010</v>
      </c>
      <c r="H899" s="93" t="s">
        <v>2010</v>
      </c>
      <c r="I899" s="43">
        <v>18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('PLASTIC_CONTAINER','RTDATALAB','DNS','BLOW_CONTAINER','1000','블로우용기','블로우용기','18','Y','SYSTEM',NOW(),'SYSTEM',NOW()),</v>
      </c>
    </row>
    <row r="900" spans="1:15" x14ac:dyDescent="0.35">
      <c r="A900" s="43">
        <v>19</v>
      </c>
      <c r="B900" s="43" t="s">
        <v>2154</v>
      </c>
      <c r="C900" s="2" t="s">
        <v>1974</v>
      </c>
      <c r="D900" s="2" t="s">
        <v>2215</v>
      </c>
      <c r="E900" s="2" t="s">
        <v>2156</v>
      </c>
      <c r="F900" s="43">
        <v>1100</v>
      </c>
      <c r="G900" s="93" t="s">
        <v>2011</v>
      </c>
      <c r="H900" s="93" t="s">
        <v>2011</v>
      </c>
      <c r="I900" s="43">
        <v>19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('PLASTIC_CONTAINER','RTDATALAB','DNS','INJECTION_BLOWER','1100','사출블로우용기','사출블로우용기','19','Y','SYSTEM',NOW(),'SYSTEM',NOW()),</v>
      </c>
    </row>
    <row r="901" spans="1:15" x14ac:dyDescent="0.35">
      <c r="A901" s="43">
        <v>20</v>
      </c>
      <c r="B901" s="43" t="s">
        <v>2154</v>
      </c>
      <c r="C901" s="2" t="s">
        <v>1974</v>
      </c>
      <c r="D901" s="2" t="s">
        <v>2215</v>
      </c>
      <c r="E901" s="2" t="s">
        <v>2157</v>
      </c>
      <c r="F901" s="43">
        <v>1200</v>
      </c>
      <c r="G901" s="93" t="s">
        <v>2012</v>
      </c>
      <c r="H901" s="93" t="s">
        <v>2012</v>
      </c>
      <c r="I901" s="43">
        <v>20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('PLASTIC_CONTAINER','RTDATALAB','DNS','THERMOFORMING_VESSEL','1200','열성형용기','열성형용기','20','Y','SYSTEM',NOW(),'SYSTEM',NOW()),</v>
      </c>
    </row>
    <row r="902" spans="1:15" x14ac:dyDescent="0.35">
      <c r="A902" s="43">
        <v>21</v>
      </c>
      <c r="B902" s="43" t="s">
        <v>2154</v>
      </c>
      <c r="C902" s="2" t="s">
        <v>1974</v>
      </c>
      <c r="D902" s="2" t="s">
        <v>2215</v>
      </c>
      <c r="E902" s="2" t="s">
        <v>2158</v>
      </c>
      <c r="F902" s="43">
        <v>1300</v>
      </c>
      <c r="G902" s="93" t="s">
        <v>2013</v>
      </c>
      <c r="H902" s="93" t="s">
        <v>2013</v>
      </c>
      <c r="I902" s="43">
        <v>21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('PLASTIC_CONTAINER','RTDATALAB','DNS','INJECTION_CONTAINER','1300','사출용기','사출용기','21','Y','SYSTEM',NOW(),'SYSTEM',NOW()),</v>
      </c>
    </row>
    <row r="903" spans="1:15" x14ac:dyDescent="0.35">
      <c r="A903" s="43">
        <v>22</v>
      </c>
      <c r="B903" s="43" t="s">
        <v>1972</v>
      </c>
      <c r="C903" s="2" t="s">
        <v>1974</v>
      </c>
      <c r="D903" s="2" t="s">
        <v>2215</v>
      </c>
      <c r="E903" s="2" t="s">
        <v>2125</v>
      </c>
      <c r="F903" s="43" t="s">
        <v>2100</v>
      </c>
      <c r="G903" s="93" t="s">
        <v>2014</v>
      </c>
      <c r="H903" s="93" t="s">
        <v>2014</v>
      </c>
      <c r="I903" s="43">
        <v>22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('GROUP_ID','RTDATALAB','DNS','TRAY','DF','트레이','트레이','22','Y','SYSTEM',NOW(),'SYSTEM',NOW()),</v>
      </c>
    </row>
    <row r="904" spans="1:15" x14ac:dyDescent="0.35">
      <c r="A904" s="43">
        <v>23</v>
      </c>
      <c r="B904" s="43" t="s">
        <v>2125</v>
      </c>
      <c r="C904" s="2" t="s">
        <v>1974</v>
      </c>
      <c r="D904" s="2" t="s">
        <v>2215</v>
      </c>
      <c r="E904" s="2" t="s">
        <v>2125</v>
      </c>
      <c r="F904" s="43">
        <v>1000</v>
      </c>
      <c r="G904" s="93" t="s">
        <v>2014</v>
      </c>
      <c r="H904" s="93" t="s">
        <v>2014</v>
      </c>
      <c r="I904" s="43">
        <v>23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('TRAY','RTDATALAB','DNS','TRAY','1000','트레이','트레이','23','Y','SYSTEM',NOW(),'SYSTEM',NOW()),</v>
      </c>
    </row>
    <row r="905" spans="1:15" x14ac:dyDescent="0.35">
      <c r="A905" s="43">
        <v>24</v>
      </c>
      <c r="B905" s="43" t="s">
        <v>2125</v>
      </c>
      <c r="C905" s="2" t="s">
        <v>1974</v>
      </c>
      <c r="D905" s="2" t="s">
        <v>2215</v>
      </c>
      <c r="E905" s="2" t="s">
        <v>2126</v>
      </c>
      <c r="F905" s="43">
        <v>1100</v>
      </c>
      <c r="G905" s="93" t="s">
        <v>2015</v>
      </c>
      <c r="H905" s="93" t="s">
        <v>2015</v>
      </c>
      <c r="I905" s="43">
        <v>24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('TRAY','RTDATALAB','DNS','BRYSTER','1100','브리스터','브리스터','24','Y','SYSTEM',NOW(),'SYSTEM',NOW()),</v>
      </c>
    </row>
    <row r="906" spans="1:15" x14ac:dyDescent="0.35">
      <c r="A906" s="43">
        <v>25</v>
      </c>
      <c r="B906" s="43" t="s">
        <v>2125</v>
      </c>
      <c r="C906" s="2" t="s">
        <v>1974</v>
      </c>
      <c r="D906" s="2" t="s">
        <v>2215</v>
      </c>
      <c r="E906" s="2" t="s">
        <v>2159</v>
      </c>
      <c r="F906" s="43">
        <v>1200</v>
      </c>
      <c r="G906" s="93" t="s">
        <v>2016</v>
      </c>
      <c r="H906" s="93" t="s">
        <v>2016</v>
      </c>
      <c r="I906" s="43">
        <v>25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('TRAY','RTDATALAB','DNS','GIFT_TRAY','1200','선물트레이','선물트레이','25','Y','SYSTEM',NOW(),'SYSTEM',NOW()),</v>
      </c>
    </row>
    <row r="907" spans="1:15" x14ac:dyDescent="0.35">
      <c r="A907" s="43">
        <v>26</v>
      </c>
      <c r="B907" s="43" t="s">
        <v>1972</v>
      </c>
      <c r="C907" s="2" t="s">
        <v>1974</v>
      </c>
      <c r="D907" s="2" t="s">
        <v>2215</v>
      </c>
      <c r="E907" s="2" t="s">
        <v>2160</v>
      </c>
      <c r="F907" s="43" t="s">
        <v>2101</v>
      </c>
      <c r="G907" s="93" t="s">
        <v>1642</v>
      </c>
      <c r="H907" s="93" t="s">
        <v>1642</v>
      </c>
      <c r="I907" s="43">
        <v>26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('GROUP_ID','RTDATALAB','DNS','GLASS_BOTTLE','DG','유리병','유리병','26','Y','SYSTEM',NOW(),'SYSTEM',NOW()),</v>
      </c>
    </row>
    <row r="908" spans="1:15" x14ac:dyDescent="0.35">
      <c r="A908" s="43">
        <v>27</v>
      </c>
      <c r="B908" s="43" t="s">
        <v>2160</v>
      </c>
      <c r="C908" s="2" t="s">
        <v>1974</v>
      </c>
      <c r="D908" s="2" t="s">
        <v>2215</v>
      </c>
      <c r="E908" s="2" t="s">
        <v>2160</v>
      </c>
      <c r="F908" s="43">
        <v>1000</v>
      </c>
      <c r="G908" s="93" t="s">
        <v>1642</v>
      </c>
      <c r="H908" s="93" t="s">
        <v>1642</v>
      </c>
      <c r="I908" s="43">
        <v>27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('GLASS_BOTTLE','RTDATALAB','DNS','GLASS_BOTTLE','1000','유리병','유리병','27','Y','SYSTEM',NOW(),'SYSTEM',NOW()),</v>
      </c>
    </row>
    <row r="909" spans="1:15" x14ac:dyDescent="0.35">
      <c r="A909" s="43">
        <v>28</v>
      </c>
      <c r="B909" s="43" t="s">
        <v>1972</v>
      </c>
      <c r="C909" s="2" t="s">
        <v>1974</v>
      </c>
      <c r="D909" s="2" t="s">
        <v>2215</v>
      </c>
      <c r="E909" s="2" t="s">
        <v>2161</v>
      </c>
      <c r="F909" s="43" t="s">
        <v>2102</v>
      </c>
      <c r="G909" s="93" t="s">
        <v>2018</v>
      </c>
      <c r="H909" s="93" t="s">
        <v>2018</v>
      </c>
      <c r="I909" s="43">
        <v>28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('GROUP_ID','RTDATALAB','DNS','TUBE_CONTAINER','DH','튜브용기','튜브용기','28','Y','SYSTEM',NOW(),'SYSTEM',NOW()),</v>
      </c>
    </row>
    <row r="910" spans="1:15" x14ac:dyDescent="0.35">
      <c r="A910" s="43">
        <v>29</v>
      </c>
      <c r="B910" s="43" t="s">
        <v>2161</v>
      </c>
      <c r="C910" s="2" t="s">
        <v>1974</v>
      </c>
      <c r="D910" s="2" t="s">
        <v>2215</v>
      </c>
      <c r="E910" s="2" t="s">
        <v>2162</v>
      </c>
      <c r="F910" s="43">
        <v>1000</v>
      </c>
      <c r="G910" s="93" t="s">
        <v>2019</v>
      </c>
      <c r="H910" s="93" t="s">
        <v>2019</v>
      </c>
      <c r="I910" s="43">
        <v>29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('TUBE_CONTAINER','RTDATALAB','DNS','EXTRUDED_TUBE','1000','압출튜브','압출튜브','29','Y','SYSTEM',NOW(),'SYSTEM',NOW()),</v>
      </c>
    </row>
    <row r="911" spans="1:15" x14ac:dyDescent="0.35">
      <c r="A911" s="43">
        <v>30</v>
      </c>
      <c r="B911" s="43" t="s">
        <v>2161</v>
      </c>
      <c r="C911" s="2" t="s">
        <v>1974</v>
      </c>
      <c r="D911" s="2" t="s">
        <v>2215</v>
      </c>
      <c r="E911" s="2" t="s">
        <v>2163</v>
      </c>
      <c r="F911" s="43">
        <v>1100</v>
      </c>
      <c r="G911" s="93" t="s">
        <v>2020</v>
      </c>
      <c r="H911" s="93" t="s">
        <v>2020</v>
      </c>
      <c r="I911" s="43">
        <v>30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('TUBE_CONTAINER','RTDATALAB','DNS','LAMINATING_TUBE','1100','라미네이팅튜브','라미네이팅튜브','30','Y','SYSTEM',NOW(),'SYSTEM',NOW()),</v>
      </c>
    </row>
    <row r="912" spans="1:15" x14ac:dyDescent="0.35">
      <c r="A912" s="43">
        <v>31</v>
      </c>
      <c r="B912" s="43" t="s">
        <v>2161</v>
      </c>
      <c r="C912" s="2" t="s">
        <v>1974</v>
      </c>
      <c r="D912" s="2" t="s">
        <v>2215</v>
      </c>
      <c r="E912" s="2" t="s">
        <v>2164</v>
      </c>
      <c r="F912" s="43">
        <v>11200</v>
      </c>
      <c r="G912" s="93" t="s">
        <v>2021</v>
      </c>
      <c r="H912" s="93" t="s">
        <v>2021</v>
      </c>
      <c r="I912" s="43">
        <v>31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('TUBE_CONTAINER','RTDATALAB','DNS','AL_DRAWING_TUBE','11200','AL 드로잉튜브','AL 드로잉튜브','31','Y','SYSTEM',NOW(),'SYSTEM',NOW()),</v>
      </c>
    </row>
    <row r="913" spans="1:15" x14ac:dyDescent="0.35">
      <c r="A913" s="43">
        <v>32</v>
      </c>
      <c r="B913" s="43" t="s">
        <v>1972</v>
      </c>
      <c r="C913" s="2" t="s">
        <v>1974</v>
      </c>
      <c r="D913" s="2" t="s">
        <v>2215</v>
      </c>
      <c r="E913" s="2" t="s">
        <v>2165</v>
      </c>
      <c r="F913" s="43" t="s">
        <v>2103</v>
      </c>
      <c r="G913" s="93" t="s">
        <v>2022</v>
      </c>
      <c r="H913" s="93" t="s">
        <v>2022</v>
      </c>
      <c r="I913" s="43">
        <v>32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('GROUP_ID','RTDATALAB','DNS','PAPER_CONTAINER','DI','종이용기','종이용기','32','Y','SYSTEM',NOW(),'SYSTEM',NOW()),</v>
      </c>
    </row>
    <row r="914" spans="1:15" x14ac:dyDescent="0.35">
      <c r="A914" s="43">
        <v>33</v>
      </c>
      <c r="B914" s="43" t="s">
        <v>2165</v>
      </c>
      <c r="C914" s="2" t="s">
        <v>1974</v>
      </c>
      <c r="D914" s="2" t="s">
        <v>2215</v>
      </c>
      <c r="E914" s="2" t="s">
        <v>2166</v>
      </c>
      <c r="F914" s="43">
        <v>1000</v>
      </c>
      <c r="G914" s="93" t="s">
        <v>2023</v>
      </c>
      <c r="H914" s="93" t="s">
        <v>2023</v>
      </c>
      <c r="I914" s="43">
        <v>33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('PAPER_CONTAINER','RTDATALAB','DNS','PAPER_CUP','1000','종이컵','종이컵','33','Y','SYSTEM',NOW(),'SYSTEM',NOW()),</v>
      </c>
    </row>
    <row r="915" spans="1:15" x14ac:dyDescent="0.35">
      <c r="A915" s="43">
        <v>34</v>
      </c>
      <c r="B915" s="43" t="s">
        <v>2165</v>
      </c>
      <c r="C915" s="2" t="s">
        <v>1974</v>
      </c>
      <c r="D915" s="2" t="s">
        <v>2215</v>
      </c>
      <c r="E915" s="2" t="s">
        <v>2127</v>
      </c>
      <c r="F915" s="43">
        <v>1100</v>
      </c>
      <c r="G915" s="93" t="s">
        <v>1641</v>
      </c>
      <c r="H915" s="93" t="s">
        <v>1641</v>
      </c>
      <c r="I915" s="43">
        <v>34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('PAPER_CONTAINER','RTDATALAB','DNS','CARTON','1100','종이팩','종이팩','34','Y','SYSTEM',NOW(),'SYSTEM',NOW()),</v>
      </c>
    </row>
    <row r="916" spans="1:15" x14ac:dyDescent="0.35">
      <c r="A916" s="43">
        <v>35</v>
      </c>
      <c r="B916" s="43" t="s">
        <v>1972</v>
      </c>
      <c r="C916" s="2" t="s">
        <v>1974</v>
      </c>
      <c r="D916" s="2" t="s">
        <v>2215</v>
      </c>
      <c r="E916" s="2" t="s">
        <v>2167</v>
      </c>
      <c r="F916" s="43" t="s">
        <v>2104</v>
      </c>
      <c r="G916" s="93" t="s">
        <v>2024</v>
      </c>
      <c r="H916" s="93" t="s">
        <v>2024</v>
      </c>
      <c r="I916" s="43">
        <v>35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('GROUP_ID','RTDATALAB','DNS','COMPOUND_CONTAINER','DJ','복합용기','복합용기','35','Y','SYSTEM',NOW(),'SYSTEM',NOW()),</v>
      </c>
    </row>
    <row r="917" spans="1:15" x14ac:dyDescent="0.35">
      <c r="A917" s="43">
        <v>36</v>
      </c>
      <c r="B917" s="43" t="s">
        <v>2167</v>
      </c>
      <c r="C917" s="2" t="s">
        <v>1974</v>
      </c>
      <c r="D917" s="2" t="s">
        <v>2215</v>
      </c>
      <c r="E917" s="2" t="s">
        <v>2168</v>
      </c>
      <c r="F917" s="43">
        <v>1000</v>
      </c>
      <c r="G917" s="93" t="s">
        <v>2025</v>
      </c>
      <c r="H917" s="93" t="s">
        <v>2025</v>
      </c>
      <c r="I917" s="43">
        <v>36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('COMPOUND_CONTAINER','RTDATALAB','DNS','BILLARD_CONTAINER','1000','빌라드용기 ','빌라드용기 ','36','Y','SYSTEM',NOW(),'SYSTEM',NOW()),</v>
      </c>
    </row>
    <row r="918" spans="1:15" x14ac:dyDescent="0.35">
      <c r="A918" s="43">
        <v>37</v>
      </c>
      <c r="B918" s="43" t="s">
        <v>2167</v>
      </c>
      <c r="C918" s="2" t="s">
        <v>1974</v>
      </c>
      <c r="D918" s="2" t="s">
        <v>2215</v>
      </c>
      <c r="E918" s="2" t="s">
        <v>2169</v>
      </c>
      <c r="F918" s="43">
        <v>1100</v>
      </c>
      <c r="G918" s="93" t="s">
        <v>2026</v>
      </c>
      <c r="H918" s="93" t="s">
        <v>2026</v>
      </c>
      <c r="I918" s="43">
        <v>37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('COMPOUND_CONTAINER','RTDATALAB','DNS','PVC_CANS','1100','PVC 캔','PVC 캔','37','Y','SYSTEM',NOW(),'SYSTEM',NOW()),</v>
      </c>
    </row>
    <row r="919" spans="1:15" x14ac:dyDescent="0.35">
      <c r="A919" s="43">
        <v>38</v>
      </c>
      <c r="B919" s="43" t="s">
        <v>1972</v>
      </c>
      <c r="C919" s="2" t="s">
        <v>1974</v>
      </c>
      <c r="D919" s="2" t="s">
        <v>2215</v>
      </c>
      <c r="E919" s="2" t="s">
        <v>2128</v>
      </c>
      <c r="F919" s="43" t="s">
        <v>2105</v>
      </c>
      <c r="G919" s="93" t="s">
        <v>2027</v>
      </c>
      <c r="H919" s="93" t="s">
        <v>2027</v>
      </c>
      <c r="I919" s="43">
        <v>38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('GROUP_ID','RTDATALAB','DNS','CAN','DK','캔','캔','38','Y','SYSTEM',NOW(),'SYSTEM',NOW()),</v>
      </c>
    </row>
    <row r="920" spans="1:15" x14ac:dyDescent="0.35">
      <c r="A920" s="43">
        <v>39</v>
      </c>
      <c r="B920" s="43" t="s">
        <v>2128</v>
      </c>
      <c r="C920" s="2" t="s">
        <v>1974</v>
      </c>
      <c r="D920" s="2" t="s">
        <v>2215</v>
      </c>
      <c r="E920" s="2" t="s">
        <v>2170</v>
      </c>
      <c r="F920" s="43">
        <v>1000</v>
      </c>
      <c r="G920" s="93" t="s">
        <v>2028</v>
      </c>
      <c r="H920" s="93" t="s">
        <v>2028</v>
      </c>
      <c r="I920" s="43">
        <v>39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('CAN','RTDATALAB','DNS','2PC_CAN','1000','2PC캔','2PC캔','39','Y','SYSTEM',NOW(),'SYSTEM',NOW()),</v>
      </c>
    </row>
    <row r="921" spans="1:15" x14ac:dyDescent="0.35">
      <c r="A921" s="43">
        <v>40</v>
      </c>
      <c r="B921" s="43" t="s">
        <v>2128</v>
      </c>
      <c r="C921" s="2" t="s">
        <v>1974</v>
      </c>
      <c r="D921" s="2" t="s">
        <v>2215</v>
      </c>
      <c r="E921" s="2" t="s">
        <v>2171</v>
      </c>
      <c r="F921" s="43">
        <v>1100</v>
      </c>
      <c r="G921" s="93" t="s">
        <v>2029</v>
      </c>
      <c r="H921" s="93" t="s">
        <v>2029</v>
      </c>
      <c r="I921" s="43">
        <v>40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('CAN','RTDATALAB','DNS','3PC_CAN','1100','3PC캔','3PC캔','40','Y','SYSTEM',NOW(),'SYSTEM',NOW()),</v>
      </c>
    </row>
    <row r="922" spans="1:15" x14ac:dyDescent="0.35">
      <c r="A922" s="43">
        <v>41</v>
      </c>
      <c r="B922" s="43" t="s">
        <v>2128</v>
      </c>
      <c r="C922" s="2" t="s">
        <v>1974</v>
      </c>
      <c r="D922" s="2" t="s">
        <v>2215</v>
      </c>
      <c r="E922" s="2" t="s">
        <v>2129</v>
      </c>
      <c r="F922" s="43">
        <v>1200</v>
      </c>
      <c r="G922" s="93" t="s">
        <v>2030</v>
      </c>
      <c r="H922" s="93" t="s">
        <v>2030</v>
      </c>
      <c r="I922" s="43">
        <v>41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('CAN','RTDATALAB','DNS','MISCELLANEOUS','1200','잡관','잡관','41','Y','SYSTEM',NOW(),'SYSTEM',NOW()),</v>
      </c>
    </row>
    <row r="923" spans="1:15" x14ac:dyDescent="0.35">
      <c r="A923" s="43">
        <v>42</v>
      </c>
      <c r="B923" s="43" t="s">
        <v>2128</v>
      </c>
      <c r="C923" s="2" t="s">
        <v>1974</v>
      </c>
      <c r="D923" s="2" t="s">
        <v>2215</v>
      </c>
      <c r="E923" s="2" t="s">
        <v>2172</v>
      </c>
      <c r="F923" s="43">
        <v>1300</v>
      </c>
      <c r="G923" s="93" t="s">
        <v>2031</v>
      </c>
      <c r="H923" s="93" t="s">
        <v>2031</v>
      </c>
      <c r="I923" s="43">
        <v>42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('CAN','RTDATALAB','DNS','AEROSOL_CAN','1300','에어로졸캔','에어로졸캔','42','Y','SYSTEM',NOW(),'SYSTEM',NOW()),</v>
      </c>
    </row>
    <row r="924" spans="1:15" x14ac:dyDescent="0.35">
      <c r="A924" s="43">
        <v>43</v>
      </c>
      <c r="B924" s="43" t="s">
        <v>1972</v>
      </c>
      <c r="C924" s="2" t="s">
        <v>1974</v>
      </c>
      <c r="D924" s="2" t="s">
        <v>2215</v>
      </c>
      <c r="E924" s="2" t="s">
        <v>2130</v>
      </c>
      <c r="F924" s="43" t="s">
        <v>2106</v>
      </c>
      <c r="G924" s="93" t="s">
        <v>2032</v>
      </c>
      <c r="H924" s="93" t="s">
        <v>2032</v>
      </c>
      <c r="I924" s="43">
        <v>43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('GROUP_ID','RTDATALAB','DNS','CAP','DL','캡','캡','43','Y','SYSTEM',NOW(),'SYSTEM',NOW()),</v>
      </c>
    </row>
    <row r="925" spans="1:15" x14ac:dyDescent="0.35">
      <c r="A925" s="43">
        <v>44</v>
      </c>
      <c r="B925" s="43" t="s">
        <v>2130</v>
      </c>
      <c r="C925" s="2" t="s">
        <v>1974</v>
      </c>
      <c r="D925" s="2" t="s">
        <v>2215</v>
      </c>
      <c r="E925" s="2" t="s">
        <v>2173</v>
      </c>
      <c r="F925" s="43">
        <v>1000</v>
      </c>
      <c r="G925" s="93" t="s">
        <v>2033</v>
      </c>
      <c r="H925" s="93" t="s">
        <v>2033</v>
      </c>
      <c r="I925" s="43">
        <v>44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('CAP','RTDATALAB','DNS','INJECTION_CAP','1000','사출캡','사출캡','44','Y','SYSTEM',NOW(),'SYSTEM',NOW()),</v>
      </c>
    </row>
    <row r="926" spans="1:15" x14ac:dyDescent="0.35">
      <c r="A926" s="43">
        <v>45</v>
      </c>
      <c r="B926" s="43" t="s">
        <v>2130</v>
      </c>
      <c r="C926" s="2" t="s">
        <v>1974</v>
      </c>
      <c r="D926" s="2" t="s">
        <v>2215</v>
      </c>
      <c r="E926" s="2" t="s">
        <v>2174</v>
      </c>
      <c r="F926" s="43">
        <v>1100</v>
      </c>
      <c r="G926" s="93" t="s">
        <v>2034</v>
      </c>
      <c r="H926" s="93" t="s">
        <v>2034</v>
      </c>
      <c r="I926" s="43">
        <v>45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('CAP','RTDATALAB','DNS','THERMOFORMING_CAP','1100','열형성캡','열형성캡','45','Y','SYSTEM',NOW(),'SYSTEM',NOW()),</v>
      </c>
    </row>
    <row r="927" spans="1:15" x14ac:dyDescent="0.35">
      <c r="A927" s="43">
        <v>46</v>
      </c>
      <c r="B927" s="43" t="s">
        <v>2130</v>
      </c>
      <c r="C927" s="2" t="s">
        <v>1974</v>
      </c>
      <c r="D927" s="2" t="s">
        <v>2215</v>
      </c>
      <c r="E927" s="2" t="s">
        <v>2131</v>
      </c>
      <c r="F927" s="43">
        <v>1200</v>
      </c>
      <c r="G927" s="93" t="s">
        <v>2035</v>
      </c>
      <c r="H927" s="93" t="s">
        <v>2035</v>
      </c>
      <c r="I927" s="43">
        <v>46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('CAP','RTDATALAB','DNS','PUMP','1200','펌프','펌프','46','Y','SYSTEM',NOW(),'SYSTEM',NOW()),</v>
      </c>
    </row>
    <row r="928" spans="1:15" x14ac:dyDescent="0.35">
      <c r="A928" s="43">
        <v>47</v>
      </c>
      <c r="B928" s="43" t="s">
        <v>2130</v>
      </c>
      <c r="C928" s="2" t="s">
        <v>1974</v>
      </c>
      <c r="D928" s="2" t="s">
        <v>2215</v>
      </c>
      <c r="E928" s="2" t="s">
        <v>2175</v>
      </c>
      <c r="F928" s="43">
        <v>1300</v>
      </c>
      <c r="G928" s="93" t="s">
        <v>2036</v>
      </c>
      <c r="H928" s="93" t="s">
        <v>2036</v>
      </c>
      <c r="I928" s="43">
        <v>47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('CAP','RTDATALAB','DNS','METAL_CAP','1300','금속캡','금속캡','47','Y','SYSTEM',NOW(),'SYSTEM',NOW()),</v>
      </c>
    </row>
    <row r="929" spans="1:15" x14ac:dyDescent="0.35">
      <c r="A929" s="43">
        <v>48</v>
      </c>
      <c r="B929" s="43" t="s">
        <v>1972</v>
      </c>
      <c r="C929" s="2" t="s">
        <v>1974</v>
      </c>
      <c r="D929" s="2" t="s">
        <v>2215</v>
      </c>
      <c r="E929" s="2" t="s">
        <v>2176</v>
      </c>
      <c r="F929" s="43" t="s">
        <v>2107</v>
      </c>
      <c r="G929" s="93" t="s">
        <v>2037</v>
      </c>
      <c r="H929" s="93" t="s">
        <v>2037</v>
      </c>
      <c r="I929" s="43">
        <v>48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('GROUP_ID','RTDATALAB','DNS','PLASTIC_CASE','DM','플라스틱케이스','플라스틱케이스','48','Y','SYSTEM',NOW(),'SYSTEM',NOW()),</v>
      </c>
    </row>
    <row r="930" spans="1:15" x14ac:dyDescent="0.35">
      <c r="A930" s="43">
        <v>49</v>
      </c>
      <c r="B930" s="43" t="s">
        <v>2176</v>
      </c>
      <c r="C930" s="2" t="s">
        <v>1974</v>
      </c>
      <c r="D930" s="2" t="s">
        <v>2215</v>
      </c>
      <c r="E930" s="2" t="s">
        <v>2176</v>
      </c>
      <c r="F930" s="43">
        <v>1000</v>
      </c>
      <c r="G930" s="93" t="s">
        <v>2038</v>
      </c>
      <c r="H930" s="93" t="s">
        <v>2038</v>
      </c>
      <c r="I930" s="43">
        <v>49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('PLASTIC_CASE','RTDATALAB','DNS','PLASTIC_CASE','1000','플라스틱케이스 ','플라스틱케이스 ','49','Y','SYSTEM',NOW(),'SYSTEM',NOW()),</v>
      </c>
    </row>
    <row r="931" spans="1:15" x14ac:dyDescent="0.35">
      <c r="A931" s="43">
        <v>50</v>
      </c>
      <c r="B931" s="43" t="s">
        <v>1972</v>
      </c>
      <c r="C931" s="2" t="s">
        <v>1974</v>
      </c>
      <c r="D931" s="2" t="s">
        <v>2215</v>
      </c>
      <c r="E931" s="2" t="s">
        <v>2132</v>
      </c>
      <c r="F931" s="43" t="s">
        <v>2108</v>
      </c>
      <c r="G931" s="93" t="s">
        <v>2039</v>
      </c>
      <c r="H931" s="93" t="s">
        <v>2039</v>
      </c>
      <c r="I931" s="43">
        <v>50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('GROUP_ID','RTDATALAB','DNS','BOX','DN','박스','박스','50','Y','SYSTEM',NOW(),'SYSTEM',NOW()),</v>
      </c>
    </row>
    <row r="932" spans="1:15" x14ac:dyDescent="0.35">
      <c r="A932" s="43">
        <v>51</v>
      </c>
      <c r="B932" s="43" t="s">
        <v>2132</v>
      </c>
      <c r="C932" s="2" t="s">
        <v>1974</v>
      </c>
      <c r="D932" s="2" t="s">
        <v>2215</v>
      </c>
      <c r="E932" s="2" t="s">
        <v>2177</v>
      </c>
      <c r="F932" s="43">
        <v>1000</v>
      </c>
      <c r="G932" s="93" t="s">
        <v>2040</v>
      </c>
      <c r="H932" s="93" t="s">
        <v>2040</v>
      </c>
      <c r="I932" s="43">
        <v>51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('BOX','RTDATALAB','DNS','A-1_TYPE_BOX','1000','A-1형 박스 ','A-1형 박스 ','51','Y','SYSTEM',NOW(),'SYSTEM',NOW()),</v>
      </c>
    </row>
    <row r="933" spans="1:15" x14ac:dyDescent="0.35">
      <c r="A933" s="43">
        <v>52</v>
      </c>
      <c r="B933" s="43" t="s">
        <v>2132</v>
      </c>
      <c r="C933" s="2" t="s">
        <v>1974</v>
      </c>
      <c r="D933" s="2" t="s">
        <v>2215</v>
      </c>
      <c r="E933" s="2" t="s">
        <v>2178</v>
      </c>
      <c r="F933" s="43">
        <v>1100</v>
      </c>
      <c r="G933" s="93" t="s">
        <v>2041</v>
      </c>
      <c r="H933" s="93" t="s">
        <v>2041</v>
      </c>
      <c r="I933" s="43">
        <v>52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('BOX','RTDATALAB','DNS','WRC_BOX','1100','WRC박스','WRC박스','52','Y','SYSTEM',NOW(),'SYSTEM',NOW()),</v>
      </c>
    </row>
    <row r="934" spans="1:15" x14ac:dyDescent="0.35">
      <c r="A934" s="43">
        <v>53</v>
      </c>
      <c r="B934" s="43" t="s">
        <v>2132</v>
      </c>
      <c r="C934" s="2" t="s">
        <v>1974</v>
      </c>
      <c r="D934" s="2" t="s">
        <v>2215</v>
      </c>
      <c r="E934" s="2" t="s">
        <v>2179</v>
      </c>
      <c r="F934" s="43">
        <v>1200</v>
      </c>
      <c r="G934" s="93" t="s">
        <v>2042</v>
      </c>
      <c r="H934" s="93" t="s">
        <v>2042</v>
      </c>
      <c r="I934" s="43">
        <v>53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('BOX','RTDATALAB','DNS','OPEN_BOX','1200','오픈박스','오픈박스','53','Y','SYSTEM',NOW(),'SYSTEM',NOW()),</v>
      </c>
    </row>
    <row r="935" spans="1:15" x14ac:dyDescent="0.35">
      <c r="A935" s="43">
        <v>54</v>
      </c>
      <c r="B935" s="43" t="s">
        <v>2132</v>
      </c>
      <c r="C935" s="2" t="s">
        <v>1974</v>
      </c>
      <c r="D935" s="2" t="s">
        <v>2215</v>
      </c>
      <c r="E935" s="2" t="s">
        <v>2180</v>
      </c>
      <c r="F935" s="43">
        <v>1300</v>
      </c>
      <c r="G935" s="93" t="s">
        <v>2043</v>
      </c>
      <c r="H935" s="93" t="s">
        <v>2043</v>
      </c>
      <c r="I935" s="43">
        <v>54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('BOX','RTDATALAB','DNS','GIFT_BOX','1300','선물박스','선물박스','54','Y','SYSTEM',NOW(),'SYSTEM',NOW()),</v>
      </c>
    </row>
    <row r="936" spans="1:15" x14ac:dyDescent="0.35">
      <c r="A936" s="43">
        <v>55</v>
      </c>
      <c r="B936" s="43" t="s">
        <v>1972</v>
      </c>
      <c r="C936" s="2" t="s">
        <v>1974</v>
      </c>
      <c r="D936" s="2" t="s">
        <v>2215</v>
      </c>
      <c r="E936" s="2" t="s">
        <v>2181</v>
      </c>
      <c r="F936" s="43" t="s">
        <v>2109</v>
      </c>
      <c r="G936" s="93" t="s">
        <v>2044</v>
      </c>
      <c r="H936" s="93" t="s">
        <v>2044</v>
      </c>
      <c r="I936" s="43">
        <v>55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('GROUP_ID','RTDATALAB','DNS','BOX_PAPER','DO','박스간지','박스간지','55','Y','SYSTEM',NOW(),'SYSTEM',NOW()),</v>
      </c>
    </row>
    <row r="937" spans="1:15" x14ac:dyDescent="0.35">
      <c r="A937" s="43">
        <v>56</v>
      </c>
      <c r="B937" s="43" t="s">
        <v>2181</v>
      </c>
      <c r="C937" s="2" t="s">
        <v>1974</v>
      </c>
      <c r="D937" s="2" t="s">
        <v>2215</v>
      </c>
      <c r="E937" s="2" t="s">
        <v>2133</v>
      </c>
      <c r="F937" s="43">
        <v>1000</v>
      </c>
      <c r="G937" s="93" t="s">
        <v>2045</v>
      </c>
      <c r="H937" s="93" t="s">
        <v>2045</v>
      </c>
      <c r="I937" s="43">
        <v>56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('BOX_PAPER','RTDATALAB','DNS','DAEGANJI','1000','대간지','대간지','56','Y','SYSTEM',NOW(),'SYSTEM',NOW()),</v>
      </c>
    </row>
    <row r="938" spans="1:15" x14ac:dyDescent="0.35">
      <c r="A938" s="43">
        <v>57</v>
      </c>
      <c r="B938" s="43" t="s">
        <v>2181</v>
      </c>
      <c r="C938" s="2" t="s">
        <v>1974</v>
      </c>
      <c r="D938" s="2" t="s">
        <v>2215</v>
      </c>
      <c r="E938" s="2" t="s">
        <v>2134</v>
      </c>
      <c r="F938" s="43">
        <v>1100</v>
      </c>
      <c r="G938" s="93" t="s">
        <v>2046</v>
      </c>
      <c r="H938" s="93" t="s">
        <v>2046</v>
      </c>
      <c r="I938" s="43">
        <v>57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('BOX_PAPER','RTDATALAB','DNS','SOGANJI','1100','소간지','소간지','57','Y','SYSTEM',NOW(),'SYSTEM',NOW()),</v>
      </c>
    </row>
    <row r="939" spans="1:15" x14ac:dyDescent="0.35">
      <c r="A939" s="43">
        <v>58</v>
      </c>
      <c r="B939" s="43" t="s">
        <v>2181</v>
      </c>
      <c r="C939" s="2" t="s">
        <v>1974</v>
      </c>
      <c r="D939" s="2" t="s">
        <v>2215</v>
      </c>
      <c r="E939" s="2" t="s">
        <v>2182</v>
      </c>
      <c r="F939" s="43">
        <v>1200</v>
      </c>
      <c r="G939" s="93" t="s">
        <v>2047</v>
      </c>
      <c r="H939" s="93" t="s">
        <v>2047</v>
      </c>
      <c r="I939" s="43">
        <v>58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('BOX_PAPER','RTDATALAB','DNS','HONEY_CELL','1200','허니셀','허니셀','58','Y','SYSTEM',NOW(),'SYSTEM',NOW()),</v>
      </c>
    </row>
    <row r="940" spans="1:15" x14ac:dyDescent="0.35">
      <c r="A940" s="43">
        <v>59</v>
      </c>
      <c r="B940" s="43" t="s">
        <v>2181</v>
      </c>
      <c r="C940" s="2" t="s">
        <v>1974</v>
      </c>
      <c r="D940" s="2" t="s">
        <v>2215</v>
      </c>
      <c r="E940" s="2" t="s">
        <v>2135</v>
      </c>
      <c r="F940" s="43">
        <v>1300</v>
      </c>
      <c r="G940" s="93" t="s">
        <v>2048</v>
      </c>
      <c r="H940" s="93" t="s">
        <v>2048</v>
      </c>
      <c r="I940" s="43">
        <v>59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('BOX_PAPER','RTDATALAB','DNS','CONTOUR','1300','윤곽','윤곽','59','Y','SYSTEM',NOW(),'SYSTEM',NOW()),</v>
      </c>
    </row>
    <row r="941" spans="1:15" x14ac:dyDescent="0.35">
      <c r="A941" s="43">
        <v>60</v>
      </c>
      <c r="B941" s="43" t="s">
        <v>2181</v>
      </c>
      <c r="C941" s="2" t="s">
        <v>1974</v>
      </c>
      <c r="D941" s="2" t="s">
        <v>2215</v>
      </c>
      <c r="E941" s="2" t="s">
        <v>2136</v>
      </c>
      <c r="F941" s="43">
        <v>1400</v>
      </c>
      <c r="G941" s="93" t="s">
        <v>2049</v>
      </c>
      <c r="H941" s="93" t="s">
        <v>2049</v>
      </c>
      <c r="I941" s="43">
        <v>60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('BOX_PAPER','RTDATALAB','DNS','PAD','1400','패드','패드','60','Y','SYSTEM',NOW(),'SYSTEM',NOW()),</v>
      </c>
    </row>
    <row r="942" spans="1:15" x14ac:dyDescent="0.35">
      <c r="A942" s="43">
        <v>61</v>
      </c>
      <c r="B942" s="43" t="s">
        <v>1972</v>
      </c>
      <c r="C942" s="2" t="s">
        <v>1974</v>
      </c>
      <c r="D942" s="2" t="s">
        <v>2215</v>
      </c>
      <c r="E942" s="2" t="s">
        <v>2137</v>
      </c>
      <c r="F942" s="43" t="s">
        <v>2110</v>
      </c>
      <c r="G942" s="93" t="s">
        <v>2050</v>
      </c>
      <c r="H942" s="93" t="s">
        <v>2050</v>
      </c>
      <c r="I942" s="43">
        <v>61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('GROUP_ID','RTDATALAB','DNS','DRAWER','DP','지함','지함','61','Y','SYSTEM',NOW(),'SYSTEM',NOW()),</v>
      </c>
    </row>
    <row r="943" spans="1:15" x14ac:dyDescent="0.35">
      <c r="A943" s="43">
        <v>62</v>
      </c>
      <c r="B943" s="43" t="s">
        <v>2137</v>
      </c>
      <c r="C943" s="2" t="s">
        <v>1974</v>
      </c>
      <c r="D943" s="2" t="s">
        <v>2215</v>
      </c>
      <c r="E943" s="2" t="s">
        <v>2137</v>
      </c>
      <c r="F943" s="43">
        <v>1000</v>
      </c>
      <c r="G943" s="93" t="s">
        <v>2050</v>
      </c>
      <c r="H943" s="93" t="s">
        <v>2050</v>
      </c>
      <c r="I943" s="43">
        <v>62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('DRAWER','RTDATALAB','DNS','DRAWER','1000','지함','지함','62','Y','SYSTEM',NOW(),'SYSTEM',NOW()),</v>
      </c>
    </row>
    <row r="944" spans="1:15" x14ac:dyDescent="0.35">
      <c r="A944" s="43">
        <v>63</v>
      </c>
      <c r="B944" s="43" t="s">
        <v>2137</v>
      </c>
      <c r="C944" s="2" t="s">
        <v>1974</v>
      </c>
      <c r="D944" s="2" t="s">
        <v>2215</v>
      </c>
      <c r="E944" s="2" t="s">
        <v>2138</v>
      </c>
      <c r="F944" s="43">
        <v>1100</v>
      </c>
      <c r="G944" s="93" t="s">
        <v>2051</v>
      </c>
      <c r="H944" s="93" t="s">
        <v>2051</v>
      </c>
      <c r="I944" s="43">
        <v>63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('DRAWER','RTDATALAB','DNS','STOPPED','1100','중지함','중지함','63','Y','SYSTEM',NOW(),'SYSTEM',NOW()),</v>
      </c>
    </row>
    <row r="945" spans="1:15" x14ac:dyDescent="0.35">
      <c r="A945" s="43">
        <v>64</v>
      </c>
      <c r="B945" s="43" t="s">
        <v>2137</v>
      </c>
      <c r="C945" s="2" t="s">
        <v>1974</v>
      </c>
      <c r="D945" s="2" t="s">
        <v>2215</v>
      </c>
      <c r="E945" s="2" t="s">
        <v>2139</v>
      </c>
      <c r="F945" s="43">
        <v>1200</v>
      </c>
      <c r="G945" s="93" t="s">
        <v>2052</v>
      </c>
      <c r="H945" s="93" t="s">
        <v>2052</v>
      </c>
      <c r="I945" s="43">
        <v>64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('DRAWER','RTDATALAB','DNS','IMAGINE','1200','상상자','상상자','64','Y','SYSTEM',NOW(),'SYSTEM',NOW()),</v>
      </c>
    </row>
    <row r="946" spans="1:15" x14ac:dyDescent="0.35">
      <c r="A946" s="43">
        <v>65</v>
      </c>
      <c r="B946" s="43" t="s">
        <v>2137</v>
      </c>
      <c r="C946" s="2" t="s">
        <v>1974</v>
      </c>
      <c r="D946" s="2" t="s">
        <v>2215</v>
      </c>
      <c r="E946" s="2" t="s">
        <v>2183</v>
      </c>
      <c r="F946" s="43">
        <v>1300</v>
      </c>
      <c r="G946" s="93" t="s">
        <v>2053</v>
      </c>
      <c r="H946" s="93" t="s">
        <v>2053</v>
      </c>
      <c r="I946" s="43">
        <v>65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('DRAWER','RTDATALAB','DNS','LOWER_BOX','1300','하상자','하상자','65','Y','SYSTEM',NOW(),'SYSTEM',NOW()),</v>
      </c>
    </row>
    <row r="947" spans="1:15" x14ac:dyDescent="0.35">
      <c r="A947" s="43">
        <v>66</v>
      </c>
      <c r="B947" s="43" t="s">
        <v>2137</v>
      </c>
      <c r="C947" s="2" t="s">
        <v>1974</v>
      </c>
      <c r="D947" s="2" t="s">
        <v>2215</v>
      </c>
      <c r="E947" s="2" t="s">
        <v>2184</v>
      </c>
      <c r="F947" s="43">
        <v>1400</v>
      </c>
      <c r="G947" s="93" t="s">
        <v>2054</v>
      </c>
      <c r="H947" s="93" t="s">
        <v>2054</v>
      </c>
      <c r="I947" s="43">
        <v>66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ref="O947:O997" si="41">"("&amp;IF(B947="","NULL","'"&amp;B947&amp;"'")&amp;","&amp;IF(C947="","NULL","'"&amp;C947&amp;"'")&amp;","&amp;IF(D947="","NULL","'"&amp;D947&amp;"'")&amp;","&amp;IF(E947="","NULL","'"&amp;E947&amp;"'")&amp;","&amp;IF(F947="","NULL","'"&amp;F947&amp;"'")&amp;","&amp;IF(G947="","NULL","'"&amp;G947&amp;"'")&amp;","&amp;IF(H947="","NULL","'"&amp;H947&amp;"'")&amp;","&amp;IF(I947="","NULL","'"&amp;I947&amp;"'")&amp;",'"&amp;J947&amp;"','"&amp;K947&amp;"',"&amp;L947&amp;",'"&amp;M947&amp;"',"&amp;N947&amp;IF(A948="",");","),")</f>
        <v>('DRAWER','RTDATALAB','DNS','BAGGY_BOX','1400','싸바리지함','싸바리지함','66','Y','SYSTEM',NOW(),'SYSTEM',NOW()),</v>
      </c>
    </row>
    <row r="948" spans="1:15" x14ac:dyDescent="0.35">
      <c r="A948" s="43">
        <v>67</v>
      </c>
      <c r="B948" s="43" t="s">
        <v>2137</v>
      </c>
      <c r="C948" s="2" t="s">
        <v>1974</v>
      </c>
      <c r="D948" s="2" t="s">
        <v>2215</v>
      </c>
      <c r="E948" s="2" t="s">
        <v>2180</v>
      </c>
      <c r="F948" s="43">
        <v>1500</v>
      </c>
      <c r="G948" s="93" t="s">
        <v>2055</v>
      </c>
      <c r="H948" s="93" t="s">
        <v>2055</v>
      </c>
      <c r="I948" s="43">
        <v>67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1"/>
        <v>('DRAWER','RTDATALAB','DNS','GIFT_BOX','1500','선물지함','선물지함','67','Y','SYSTEM',NOW(),'SYSTEM',NOW()),</v>
      </c>
    </row>
    <row r="949" spans="1:15" x14ac:dyDescent="0.35">
      <c r="A949" s="43">
        <v>68</v>
      </c>
      <c r="B949" s="43" t="s">
        <v>2137</v>
      </c>
      <c r="C949" s="2" t="s">
        <v>1974</v>
      </c>
      <c r="D949" s="2" t="s">
        <v>2215</v>
      </c>
      <c r="E949" s="2" t="s">
        <v>2180</v>
      </c>
      <c r="F949" s="43">
        <v>1600</v>
      </c>
      <c r="G949" s="93" t="s">
        <v>2056</v>
      </c>
      <c r="H949" s="93" t="s">
        <v>2056</v>
      </c>
      <c r="I949" s="43">
        <v>68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si="41"/>
        <v>('DRAWER','RTDATALAB','DNS','GIFT_BOX','1600','선물상상자','선물상상자','68','Y','SYSTEM',NOW(),'SYSTEM',NOW()),</v>
      </c>
    </row>
    <row r="950" spans="1:15" x14ac:dyDescent="0.35">
      <c r="A950" s="43">
        <v>69</v>
      </c>
      <c r="B950" s="43" t="s">
        <v>2137</v>
      </c>
      <c r="C950" s="2" t="s">
        <v>1974</v>
      </c>
      <c r="D950" s="2" t="s">
        <v>2215</v>
      </c>
      <c r="E950" s="2" t="s">
        <v>2180</v>
      </c>
      <c r="F950" s="43">
        <v>1700</v>
      </c>
      <c r="G950" s="93" t="s">
        <v>2057</v>
      </c>
      <c r="H950" s="93" t="s">
        <v>2057</v>
      </c>
      <c r="I950" s="43">
        <v>69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('DRAWER','RTDATALAB','DNS','GIFT_BOX','1700','선물하상자','선물하상자','69','Y','SYSTEM',NOW(),'SYSTEM',NOW()),</v>
      </c>
    </row>
    <row r="951" spans="1:15" x14ac:dyDescent="0.35">
      <c r="A951" s="43">
        <v>70</v>
      </c>
      <c r="B951" s="43" t="s">
        <v>2137</v>
      </c>
      <c r="C951" s="2" t="s">
        <v>1974</v>
      </c>
      <c r="D951" s="2" t="s">
        <v>2215</v>
      </c>
      <c r="E951" s="2" t="s">
        <v>2185</v>
      </c>
      <c r="F951" s="43">
        <v>1800</v>
      </c>
      <c r="G951" s="93" t="s">
        <v>2058</v>
      </c>
      <c r="H951" s="93" t="s">
        <v>2058</v>
      </c>
      <c r="I951" s="43">
        <v>70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('DRAWER','RTDATALAB','DNS','GIFT_WRAPPING','1800','선물싸바리지 함','선물싸바리지 함','70','Y','SYSTEM',NOW(),'SYSTEM',NOW()),</v>
      </c>
    </row>
    <row r="952" spans="1:15" x14ac:dyDescent="0.35">
      <c r="A952" s="43">
        <v>71</v>
      </c>
      <c r="B952" s="43" t="s">
        <v>1972</v>
      </c>
      <c r="C952" s="2" t="s">
        <v>1974</v>
      </c>
      <c r="D952" s="2" t="s">
        <v>2215</v>
      </c>
      <c r="E952" s="2" t="s">
        <v>2186</v>
      </c>
      <c r="F952" s="43" t="s">
        <v>2111</v>
      </c>
      <c r="G952" s="93" t="s">
        <v>2059</v>
      </c>
      <c r="H952" s="93" t="s">
        <v>2059</v>
      </c>
      <c r="I952" s="43">
        <v>71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('GROUP_ID','RTDATALAB','DNS','PAPER_BOX','DQ','지함간지','지함간지','71','Y','SYSTEM',NOW(),'SYSTEM',NOW()),</v>
      </c>
    </row>
    <row r="953" spans="1:15" x14ac:dyDescent="0.35">
      <c r="A953" s="43">
        <v>72</v>
      </c>
      <c r="B953" s="43" t="s">
        <v>2186</v>
      </c>
      <c r="C953" s="2" t="s">
        <v>1974</v>
      </c>
      <c r="D953" s="2" t="s">
        <v>2215</v>
      </c>
      <c r="E953" s="2" t="s">
        <v>2133</v>
      </c>
      <c r="F953" s="43">
        <v>1000</v>
      </c>
      <c r="G953" s="93" t="s">
        <v>2045</v>
      </c>
      <c r="H953" s="93" t="s">
        <v>2045</v>
      </c>
      <c r="I953" s="43">
        <v>72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('PAPER_BOX','RTDATALAB','DNS','DAEGANJI','1000','대간지','대간지','72','Y','SYSTEM',NOW(),'SYSTEM',NOW()),</v>
      </c>
    </row>
    <row r="954" spans="1:15" x14ac:dyDescent="0.35">
      <c r="A954" s="43">
        <v>73</v>
      </c>
      <c r="B954" s="43" t="s">
        <v>2186</v>
      </c>
      <c r="C954" s="2" t="s">
        <v>1974</v>
      </c>
      <c r="D954" s="2" t="s">
        <v>2215</v>
      </c>
      <c r="E954" s="2" t="s">
        <v>2134</v>
      </c>
      <c r="F954" s="43">
        <v>1100</v>
      </c>
      <c r="G954" s="93" t="s">
        <v>2046</v>
      </c>
      <c r="H954" s="93" t="s">
        <v>2046</v>
      </c>
      <c r="I954" s="43">
        <v>73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('PAPER_BOX','RTDATALAB','DNS','SOGANJI','1100','소간지','소간지','73','Y','SYSTEM',NOW(),'SYSTEM',NOW()),</v>
      </c>
    </row>
    <row r="955" spans="1:15" x14ac:dyDescent="0.35">
      <c r="A955" s="43">
        <v>74</v>
      </c>
      <c r="B955" s="43" t="s">
        <v>2186</v>
      </c>
      <c r="C955" s="2" t="s">
        <v>1974</v>
      </c>
      <c r="D955" s="2" t="s">
        <v>2215</v>
      </c>
      <c r="E955" s="2" t="s">
        <v>2187</v>
      </c>
      <c r="F955" s="43">
        <v>1200</v>
      </c>
      <c r="G955" s="93" t="s">
        <v>2060</v>
      </c>
      <c r="H955" s="93" t="s">
        <v>2060</v>
      </c>
      <c r="I955" s="43">
        <v>74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('PAPER_BOX','RTDATALAB','DNS','DECORATION_STAND','1200','장식대','장식대','74','Y','SYSTEM',NOW(),'SYSTEM',NOW()),</v>
      </c>
    </row>
    <row r="956" spans="1:15" x14ac:dyDescent="0.35">
      <c r="A956" s="43">
        <v>75</v>
      </c>
      <c r="B956" s="43" t="s">
        <v>2186</v>
      </c>
      <c r="C956" s="2" t="s">
        <v>1974</v>
      </c>
      <c r="D956" s="2" t="s">
        <v>2215</v>
      </c>
      <c r="E956" s="2" t="s">
        <v>2136</v>
      </c>
      <c r="F956" s="43">
        <v>1300</v>
      </c>
      <c r="G956" s="93" t="s">
        <v>2049</v>
      </c>
      <c r="H956" s="93" t="s">
        <v>2049</v>
      </c>
      <c r="I956" s="43">
        <v>75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('PAPER_BOX','RTDATALAB','DNS','PAD','1300','패드','패드','75','Y','SYSTEM',NOW(),'SYSTEM',NOW()),</v>
      </c>
    </row>
    <row r="957" spans="1:15" x14ac:dyDescent="0.35">
      <c r="A957" s="43">
        <v>76</v>
      </c>
      <c r="B957" s="43" t="s">
        <v>2186</v>
      </c>
      <c r="C957" s="2" t="s">
        <v>1974</v>
      </c>
      <c r="D957" s="2" t="s">
        <v>2215</v>
      </c>
      <c r="E957" s="2" t="s">
        <v>2182</v>
      </c>
      <c r="F957" s="43">
        <v>1400</v>
      </c>
      <c r="G957" s="93" t="s">
        <v>2047</v>
      </c>
      <c r="H957" s="93" t="s">
        <v>2047</v>
      </c>
      <c r="I957" s="43">
        <v>76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('PAPER_BOX','RTDATALAB','DNS','HONEY_CELL','1400','허니셀','허니셀','76','Y','SYSTEM',NOW(),'SYSTEM',NOW()),</v>
      </c>
    </row>
    <row r="958" spans="1:15" x14ac:dyDescent="0.35">
      <c r="A958" s="43">
        <v>77</v>
      </c>
      <c r="B958" s="43" t="s">
        <v>2186</v>
      </c>
      <c r="C958" s="2" t="s">
        <v>1974</v>
      </c>
      <c r="D958" s="2" t="s">
        <v>2215</v>
      </c>
      <c r="E958" s="2" t="s">
        <v>2188</v>
      </c>
      <c r="F958" s="43">
        <v>1500</v>
      </c>
      <c r="G958" s="93" t="s">
        <v>2061</v>
      </c>
      <c r="H958" s="93" t="s">
        <v>2061</v>
      </c>
      <c r="I958" s="43">
        <v>77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('PAPER_BOX','RTDATALAB','DNS','GIFT_SLIP','1500','선물간지','선물간지','77','Y','SYSTEM',NOW(),'SYSTEM',NOW()),</v>
      </c>
    </row>
    <row r="959" spans="1:15" x14ac:dyDescent="0.35">
      <c r="A959" s="43">
        <v>78</v>
      </c>
      <c r="B959" s="43" t="s">
        <v>1972</v>
      </c>
      <c r="C959" s="2" t="s">
        <v>1974</v>
      </c>
      <c r="D959" s="2" t="s">
        <v>2215</v>
      </c>
      <c r="E959" s="2" t="s">
        <v>2216</v>
      </c>
      <c r="F959" s="43" t="s">
        <v>2112</v>
      </c>
      <c r="G959" s="93" t="s">
        <v>1353</v>
      </c>
      <c r="H959" s="93" t="s">
        <v>1353</v>
      </c>
      <c r="I959" s="43">
        <v>78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('GROUP_ID','RTDATALAB','DNS','LABEL','DR','라벨','라벨','78','Y','SYSTEM',NOW(),'SYSTEM',NOW()),</v>
      </c>
    </row>
    <row r="960" spans="1:15" x14ac:dyDescent="0.35">
      <c r="A960" s="43">
        <v>79</v>
      </c>
      <c r="B960" s="43" t="s">
        <v>2140</v>
      </c>
      <c r="C960" s="2" t="s">
        <v>1974</v>
      </c>
      <c r="D960" s="2" t="s">
        <v>2215</v>
      </c>
      <c r="E960" s="2" t="s">
        <v>2140</v>
      </c>
      <c r="F960" s="43">
        <v>1000</v>
      </c>
      <c r="G960" s="93" t="s">
        <v>1353</v>
      </c>
      <c r="H960" s="93" t="s">
        <v>1353</v>
      </c>
      <c r="I960" s="43">
        <v>79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('LABEL','RTDATALAB','DNS','LABEL','1000','라벨','라벨','79','Y','SYSTEM',NOW(),'SYSTEM',NOW()),</v>
      </c>
    </row>
    <row r="961" spans="1:15" x14ac:dyDescent="0.35">
      <c r="A961" s="43">
        <v>80</v>
      </c>
      <c r="B961" s="43" t="s">
        <v>2140</v>
      </c>
      <c r="C961" s="2" t="s">
        <v>1974</v>
      </c>
      <c r="D961" s="2" t="s">
        <v>2215</v>
      </c>
      <c r="E961" s="2" t="s">
        <v>2189</v>
      </c>
      <c r="F961" s="43">
        <v>1100</v>
      </c>
      <c r="G961" s="93" t="s">
        <v>2062</v>
      </c>
      <c r="H961" s="93" t="s">
        <v>2062</v>
      </c>
      <c r="I961" s="43">
        <v>80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('LABEL','RTDATALAB','DNS','IMNOLD_LABEL','1100','임놀드라벨','임놀드라벨','80','Y','SYSTEM',NOW(),'SYSTEM',NOW()),</v>
      </c>
    </row>
    <row r="962" spans="1:15" x14ac:dyDescent="0.35">
      <c r="A962" s="43">
        <v>81</v>
      </c>
      <c r="B962" s="43" t="s">
        <v>1972</v>
      </c>
      <c r="C962" s="2" t="s">
        <v>1974</v>
      </c>
      <c r="D962" s="2" t="s">
        <v>2215</v>
      </c>
      <c r="E962" s="2" t="s">
        <v>2141</v>
      </c>
      <c r="F962" s="43" t="s">
        <v>2113</v>
      </c>
      <c r="G962" s="93" t="s">
        <v>2063</v>
      </c>
      <c r="H962" s="93" t="s">
        <v>2063</v>
      </c>
      <c r="I962" s="43">
        <v>81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('GROUP_ID','RTDATALAB','DNS','STICKER','DS','스티커','스티커','81','Y','SYSTEM',NOW(),'SYSTEM',NOW()),</v>
      </c>
    </row>
    <row r="963" spans="1:15" x14ac:dyDescent="0.35">
      <c r="A963" s="43">
        <v>82</v>
      </c>
      <c r="B963" s="43" t="s">
        <v>2141</v>
      </c>
      <c r="C963" s="2" t="s">
        <v>1974</v>
      </c>
      <c r="D963" s="2" t="s">
        <v>2215</v>
      </c>
      <c r="E963" s="2" t="s">
        <v>2141</v>
      </c>
      <c r="F963" s="43">
        <v>1000</v>
      </c>
      <c r="G963" s="93" t="s">
        <v>2063</v>
      </c>
      <c r="H963" s="93" t="s">
        <v>2063</v>
      </c>
      <c r="I963" s="43">
        <v>82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('STICKER','RTDATALAB','DNS','STICKER','1000','스티커','스티커','82','Y','SYSTEM',NOW(),'SYSTEM',NOW()),</v>
      </c>
    </row>
    <row r="964" spans="1:15" x14ac:dyDescent="0.35">
      <c r="A964" s="43">
        <v>83</v>
      </c>
      <c r="B964" s="43" t="s">
        <v>1972</v>
      </c>
      <c r="C964" s="2" t="s">
        <v>1974</v>
      </c>
      <c r="D964" s="2" t="s">
        <v>2215</v>
      </c>
      <c r="E964" s="2" t="s">
        <v>2142</v>
      </c>
      <c r="F964" s="43" t="s">
        <v>2114</v>
      </c>
      <c r="G964" s="93" t="s">
        <v>2064</v>
      </c>
      <c r="H964" s="93" t="s">
        <v>2064</v>
      </c>
      <c r="I964" s="43">
        <v>83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('GROUP_ID','RTDATALAB','DNS','BELT','DT','지대','지대','83','Y','SYSTEM',NOW(),'SYSTEM',NOW()),</v>
      </c>
    </row>
    <row r="965" spans="1:15" x14ac:dyDescent="0.35">
      <c r="A965" s="43">
        <v>84</v>
      </c>
      <c r="B965" s="43" t="s">
        <v>2142</v>
      </c>
      <c r="C965" s="2" t="s">
        <v>1974</v>
      </c>
      <c r="D965" s="2" t="s">
        <v>2215</v>
      </c>
      <c r="E965" s="2" t="s">
        <v>2190</v>
      </c>
      <c r="F965" s="43">
        <v>1000</v>
      </c>
      <c r="G965" s="93" t="s">
        <v>2065</v>
      </c>
      <c r="H965" s="93" t="s">
        <v>2065</v>
      </c>
      <c r="I965" s="43">
        <v>84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('BELT','RTDATALAB','DNS','SEWING_MACHINE_ZONE','1000','미싱지대','미싱지대','84','Y','SYSTEM',NOW(),'SYSTEM',NOW()),</v>
      </c>
    </row>
    <row r="966" spans="1:15" x14ac:dyDescent="0.35">
      <c r="A966" s="43">
        <v>85</v>
      </c>
      <c r="B966" s="43" t="s">
        <v>2142</v>
      </c>
      <c r="C966" s="2" t="s">
        <v>1974</v>
      </c>
      <c r="D966" s="2" t="s">
        <v>2215</v>
      </c>
      <c r="E966" s="2" t="s">
        <v>2191</v>
      </c>
      <c r="F966" s="43">
        <v>1100</v>
      </c>
      <c r="G966" s="93" t="s">
        <v>2066</v>
      </c>
      <c r="H966" s="93" t="s">
        <v>2066</v>
      </c>
      <c r="I966" s="43">
        <v>85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('BELT','RTDATALAB','DNS','PUNCH_ZONE','1100','펀치지대','펀치지대','85','Y','SYSTEM',NOW(),'SYSTEM',NOW()),</v>
      </c>
    </row>
    <row r="967" spans="1:15" x14ac:dyDescent="0.35">
      <c r="A967" s="43">
        <v>86</v>
      </c>
      <c r="B967" s="43" t="s">
        <v>2142</v>
      </c>
      <c r="C967" s="2" t="s">
        <v>1974</v>
      </c>
      <c r="D967" s="2" t="s">
        <v>2215</v>
      </c>
      <c r="E967" s="2" t="s">
        <v>2192</v>
      </c>
      <c r="F967" s="43">
        <v>1200</v>
      </c>
      <c r="G967" s="93" t="s">
        <v>2067</v>
      </c>
      <c r="H967" s="93" t="s">
        <v>2067</v>
      </c>
      <c r="I967" s="43">
        <v>86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('BELT','RTDATALAB','DNS','EASY_OPEN_ZONE','1200','이지오픈지대','이지오픈지대','86','Y','SYSTEM',NOW(),'SYSTEM',NOW()),</v>
      </c>
    </row>
    <row r="968" spans="1:15" x14ac:dyDescent="0.35">
      <c r="A968" s="43">
        <v>87</v>
      </c>
      <c r="B968" s="43" t="s">
        <v>2142</v>
      </c>
      <c r="C968" s="2" t="s">
        <v>1974</v>
      </c>
      <c r="D968" s="2" t="s">
        <v>2215</v>
      </c>
      <c r="E968" s="2" t="s">
        <v>2143</v>
      </c>
      <c r="F968" s="43">
        <v>1300</v>
      </c>
      <c r="G968" s="93" t="s">
        <v>2068</v>
      </c>
      <c r="H968" s="93" t="s">
        <v>2068</v>
      </c>
      <c r="I968" s="43">
        <v>87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('BELT','RTDATALAB','DNS','ETC','1300','기타','기타','87','Y','SYSTEM',NOW(),'SYSTEM',NOW()),</v>
      </c>
    </row>
    <row r="969" spans="1:15" x14ac:dyDescent="0.35">
      <c r="A969" s="43">
        <v>88</v>
      </c>
      <c r="B969" s="43" t="s">
        <v>1972</v>
      </c>
      <c r="C969" s="2" t="s">
        <v>1974</v>
      </c>
      <c r="D969" s="2" t="s">
        <v>2215</v>
      </c>
      <c r="E969" s="2" t="s">
        <v>2214</v>
      </c>
      <c r="F969" s="43" t="s">
        <v>2115</v>
      </c>
      <c r="G969" s="93" t="s">
        <v>2069</v>
      </c>
      <c r="H969" s="93" t="s">
        <v>2069</v>
      </c>
      <c r="I969" s="43">
        <v>88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('GROUP_ID','RTDATALAB','DNS','KB_PURCHASE_TOTAL','DU','KB(구매집계)','KB(구매집계)','88','Y','SYSTEM',NOW(),'SYSTEM',NOW()),</v>
      </c>
    </row>
    <row r="970" spans="1:15" x14ac:dyDescent="0.35">
      <c r="A970" s="43">
        <v>89</v>
      </c>
      <c r="B970" s="43" t="s">
        <v>2214</v>
      </c>
      <c r="C970" s="2" t="s">
        <v>1974</v>
      </c>
      <c r="D970" s="2" t="s">
        <v>2215</v>
      </c>
      <c r="E970" s="2" t="s">
        <v>2193</v>
      </c>
      <c r="F970" s="43">
        <v>1000</v>
      </c>
      <c r="G970" s="93" t="s">
        <v>2070</v>
      </c>
      <c r="H970" s="93" t="s">
        <v>2070</v>
      </c>
      <c r="I970" s="43">
        <v>89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('KB_PURCHASE_TOTAL','RTDATALAB','DNS','HWANG_KP','1000','황KP','황KP','89','Y','SYSTEM',NOW(),'SYSTEM',NOW()),</v>
      </c>
    </row>
    <row r="971" spans="1:15" x14ac:dyDescent="0.35">
      <c r="A971" s="43">
        <v>90</v>
      </c>
      <c r="B971" s="43" t="s">
        <v>2214</v>
      </c>
      <c r="C971" s="2" t="s">
        <v>1974</v>
      </c>
      <c r="D971" s="2" t="s">
        <v>2215</v>
      </c>
      <c r="E971" s="2" t="s">
        <v>2194</v>
      </c>
      <c r="F971" s="43">
        <v>1100</v>
      </c>
      <c r="G971" s="93" t="s">
        <v>2071</v>
      </c>
      <c r="H971" s="93" t="s">
        <v>2071</v>
      </c>
      <c r="I971" s="43">
        <v>90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('KB_PURCHASE_TOTAL','RTDATALAB','DNS','HUNDRED_KP','1100','백KP','백KP','90','Y','SYSTEM',NOW(),'SYSTEM',NOW()),</v>
      </c>
    </row>
    <row r="972" spans="1:15" x14ac:dyDescent="0.35">
      <c r="A972" s="43">
        <v>91</v>
      </c>
      <c r="B972" s="43" t="s">
        <v>2214</v>
      </c>
      <c r="C972" s="2" t="s">
        <v>1974</v>
      </c>
      <c r="D972" s="2" t="s">
        <v>2215</v>
      </c>
      <c r="E972" s="2" t="s">
        <v>2072</v>
      </c>
      <c r="F972" s="43">
        <v>1200</v>
      </c>
      <c r="G972" s="93" t="s">
        <v>2072</v>
      </c>
      <c r="H972" s="93" t="s">
        <v>2072</v>
      </c>
      <c r="I972" s="43">
        <v>91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('KB_PURCHASE_TOTAL','RTDATALAB','DNS','ALLKP','1200','ALLKP','ALLKP','91','Y','SYSTEM',NOW(),'SYSTEM',NOW()),</v>
      </c>
    </row>
    <row r="973" spans="1:15" x14ac:dyDescent="0.35">
      <c r="A973" s="43">
        <v>92</v>
      </c>
      <c r="B973" s="43" t="s">
        <v>2214</v>
      </c>
      <c r="C973" s="2" t="s">
        <v>1974</v>
      </c>
      <c r="D973" s="2" t="s">
        <v>2215</v>
      </c>
      <c r="E973" s="2" t="s">
        <v>2195</v>
      </c>
      <c r="F973" s="43">
        <v>1300</v>
      </c>
      <c r="G973" s="93" t="s">
        <v>2073</v>
      </c>
      <c r="H973" s="93" t="s">
        <v>2073</v>
      </c>
      <c r="I973" s="43">
        <v>92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('KB_PURCHASE_TOTAL','RTDATALAB','DNS','IMPORTED_PAPER','1300','수입지','수입지','92','Y','SYSTEM',NOW(),'SYSTEM',NOW()),</v>
      </c>
    </row>
    <row r="974" spans="1:15" x14ac:dyDescent="0.35">
      <c r="A974" s="43">
        <v>93</v>
      </c>
      <c r="B974" s="43" t="s">
        <v>1972</v>
      </c>
      <c r="C974" s="2" t="s">
        <v>1974</v>
      </c>
      <c r="D974" s="2" t="s">
        <v>2215</v>
      </c>
      <c r="E974" s="2" t="s">
        <v>2196</v>
      </c>
      <c r="F974" s="43" t="s">
        <v>2116</v>
      </c>
      <c r="G974" s="93" t="s">
        <v>2074</v>
      </c>
      <c r="H974" s="93" t="s">
        <v>2074</v>
      </c>
      <c r="I974" s="43">
        <v>93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('GROUP_ID','RTDATALAB','DNS','PROCESSING_PLACE','DV','가공지','가공지','93','Y','SYSTEM',NOW(),'SYSTEM',NOW()),</v>
      </c>
    </row>
    <row r="975" spans="1:15" x14ac:dyDescent="0.35">
      <c r="A975" s="43">
        <v>94</v>
      </c>
      <c r="B975" s="43" t="s">
        <v>2196</v>
      </c>
      <c r="C975" s="2" t="s">
        <v>1974</v>
      </c>
      <c r="D975" s="2" t="s">
        <v>2215</v>
      </c>
      <c r="E975" s="2" t="s">
        <v>2144</v>
      </c>
      <c r="F975" s="43">
        <v>1000</v>
      </c>
      <c r="G975" s="93" t="s">
        <v>2075</v>
      </c>
      <c r="H975" s="93" t="s">
        <v>2075</v>
      </c>
      <c r="I975" s="43">
        <v>94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('PROCESSING_PLACE','RTDATALAB','DNS','ILMAEJI','1000','일매지','일매지','94','Y','SYSTEM',NOW(),'SYSTEM',NOW()),</v>
      </c>
    </row>
    <row r="976" spans="1:15" x14ac:dyDescent="0.35">
      <c r="A976" s="43">
        <v>95</v>
      </c>
      <c r="B976" s="43" t="s">
        <v>2196</v>
      </c>
      <c r="C976" s="2" t="s">
        <v>1974</v>
      </c>
      <c r="D976" s="2" t="s">
        <v>2215</v>
      </c>
      <c r="E976" s="2" t="s">
        <v>2197</v>
      </c>
      <c r="F976" s="43">
        <v>1100</v>
      </c>
      <c r="G976" s="93" t="s">
        <v>2076</v>
      </c>
      <c r="H976" s="93" t="s">
        <v>2076</v>
      </c>
      <c r="I976" s="43">
        <v>95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('PROCESSING_PLACE','RTDATALAB','DNS','WRAP_PAPER','1100','Wrap지','Wrap지','95','Y','SYSTEM',NOW(),'SYSTEM',NOW()),</v>
      </c>
    </row>
    <row r="977" spans="1:15" x14ac:dyDescent="0.35">
      <c r="A977" s="43">
        <v>96</v>
      </c>
      <c r="B977" s="43" t="s">
        <v>1972</v>
      </c>
      <c r="C977" s="2" t="s">
        <v>1974</v>
      </c>
      <c r="D977" s="2" t="s">
        <v>2215</v>
      </c>
      <c r="E977" s="2" t="s">
        <v>2145</v>
      </c>
      <c r="F977" s="43" t="s">
        <v>2117</v>
      </c>
      <c r="G977" s="93" t="s">
        <v>2077</v>
      </c>
      <c r="H977" s="93" t="s">
        <v>2077</v>
      </c>
      <c r="I977" s="43">
        <v>96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('GROUP_ID','RTDATALAB','DNS','HUNDRED','DW','백','백','96','Y','SYSTEM',NOW(),'SYSTEM',NOW()),</v>
      </c>
    </row>
    <row r="978" spans="1:15" x14ac:dyDescent="0.35">
      <c r="A978" s="43">
        <v>97</v>
      </c>
      <c r="B978" s="43" t="s">
        <v>2145</v>
      </c>
      <c r="C978" s="2" t="s">
        <v>1974</v>
      </c>
      <c r="D978" s="2" t="s">
        <v>2215</v>
      </c>
      <c r="E978" s="2" t="s">
        <v>2198</v>
      </c>
      <c r="F978" s="43">
        <v>1000</v>
      </c>
      <c r="G978" s="93" t="s">
        <v>2078</v>
      </c>
      <c r="H978" s="93" t="s">
        <v>2078</v>
      </c>
      <c r="I978" s="43">
        <v>97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('HUNDRED','RTDATALAB','DNS','SHOPPING_BAG','1000','쇼핑백','쇼핑백','97','Y','SYSTEM',NOW(),'SYSTEM',NOW()),</v>
      </c>
    </row>
    <row r="979" spans="1:15" x14ac:dyDescent="0.35">
      <c r="A979" s="43">
        <v>98</v>
      </c>
      <c r="B979" s="43" t="s">
        <v>2145</v>
      </c>
      <c r="C979" s="2" t="s">
        <v>1974</v>
      </c>
      <c r="D979" s="2" t="s">
        <v>2215</v>
      </c>
      <c r="E979" s="2" t="s">
        <v>2199</v>
      </c>
      <c r="F979" s="43">
        <v>1100</v>
      </c>
      <c r="G979" s="93" t="s">
        <v>2079</v>
      </c>
      <c r="H979" s="93" t="s">
        <v>2079</v>
      </c>
      <c r="I979" s="43">
        <v>98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('HUNDRED','RTDATALAB','DNS','GIFT_SHOPPING_BAG','1100','선물쇼핑백','선물쇼핑백','98','Y','SYSTEM',NOW(),'SYSTEM',NOW()),</v>
      </c>
    </row>
    <row r="980" spans="1:15" x14ac:dyDescent="0.35">
      <c r="A980" s="43">
        <v>99</v>
      </c>
      <c r="B980" s="43" t="s">
        <v>2145</v>
      </c>
      <c r="C980" s="2" t="s">
        <v>1974</v>
      </c>
      <c r="D980" s="2" t="s">
        <v>2215</v>
      </c>
      <c r="E980" s="2" t="s">
        <v>2200</v>
      </c>
      <c r="F980" s="43">
        <v>1200</v>
      </c>
      <c r="G980" s="93" t="s">
        <v>2080</v>
      </c>
      <c r="H980" s="93" t="s">
        <v>2080</v>
      </c>
      <c r="I980" s="43">
        <v>99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('HUNDRED','RTDATALAB','DNS','NON-WOVEN_BAG','1200','부직포백','부직포백','99','Y','SYSTEM',NOW(),'SYSTEM',NOW()),</v>
      </c>
    </row>
    <row r="981" spans="1:15" x14ac:dyDescent="0.35">
      <c r="A981" s="43">
        <v>100</v>
      </c>
      <c r="B981" s="43" t="s">
        <v>2145</v>
      </c>
      <c r="C981" s="2" t="s">
        <v>1974</v>
      </c>
      <c r="D981" s="2" t="s">
        <v>2215</v>
      </c>
      <c r="E981" s="2" t="s">
        <v>2201</v>
      </c>
      <c r="F981" s="43">
        <v>1300</v>
      </c>
      <c r="G981" s="93" t="s">
        <v>2081</v>
      </c>
      <c r="H981" s="93" t="s">
        <v>2081</v>
      </c>
      <c r="I981" s="43">
        <v>100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('HUNDRED','RTDATALAB','DNS','CONTAINER_BAG','1300','컨테이너백','컨테이너백','100','Y','SYSTEM',NOW(),'SYSTEM',NOW()),</v>
      </c>
    </row>
    <row r="982" spans="1:15" x14ac:dyDescent="0.35">
      <c r="A982" s="43">
        <v>101</v>
      </c>
      <c r="B982" s="43" t="s">
        <v>2145</v>
      </c>
      <c r="C982" s="2" t="s">
        <v>1974</v>
      </c>
      <c r="D982" s="2" t="s">
        <v>2215</v>
      </c>
      <c r="E982" s="2" t="s">
        <v>2202</v>
      </c>
      <c r="F982" s="43">
        <v>1400</v>
      </c>
      <c r="G982" s="93" t="s">
        <v>2082</v>
      </c>
      <c r="H982" s="93" t="s">
        <v>2082</v>
      </c>
      <c r="I982" s="43">
        <v>101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('HUNDRED','RTDATALAB','DNS','BUNDLE_BAG','1400','번들백','번들백','101','Y','SYSTEM',NOW(),'SYSTEM',NOW()),</v>
      </c>
    </row>
    <row r="983" spans="1:15" x14ac:dyDescent="0.35">
      <c r="A983" s="43">
        <v>102</v>
      </c>
      <c r="B983" s="43" t="s">
        <v>2145</v>
      </c>
      <c r="C983" s="2" t="s">
        <v>1974</v>
      </c>
      <c r="D983" s="2" t="s">
        <v>2215</v>
      </c>
      <c r="E983" s="2" t="s">
        <v>2203</v>
      </c>
      <c r="F983" s="43">
        <v>9900</v>
      </c>
      <c r="G983" s="93" t="s">
        <v>2083</v>
      </c>
      <c r="H983" s="93" t="s">
        <v>2083</v>
      </c>
      <c r="I983" s="43">
        <v>102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('HUNDRED','RTDATALAB','DNS','GUITAR_BAG','9900','기타백','기타백','102','Y','SYSTEM',NOW(),'SYSTEM',NOW()),</v>
      </c>
    </row>
    <row r="984" spans="1:15" x14ac:dyDescent="0.35">
      <c r="A984" s="43">
        <v>103</v>
      </c>
      <c r="B984" s="43" t="s">
        <v>1972</v>
      </c>
      <c r="C984" s="2" t="s">
        <v>1974</v>
      </c>
      <c r="D984" s="2" t="s">
        <v>2215</v>
      </c>
      <c r="E984" s="2" t="s">
        <v>2143</v>
      </c>
      <c r="F984" s="43" t="s">
        <v>2118</v>
      </c>
      <c r="G984" s="93" t="s">
        <v>2068</v>
      </c>
      <c r="H984" s="93" t="s">
        <v>2068</v>
      </c>
      <c r="I984" s="43">
        <v>103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('GROUP_ID','RTDATALAB','DNS','ETC','DZ','기타','기타','103','Y','SYSTEM',NOW(),'SYSTEM',NOW()),</v>
      </c>
    </row>
    <row r="985" spans="1:15" x14ac:dyDescent="0.35">
      <c r="A985" s="43">
        <v>104</v>
      </c>
      <c r="B985" s="43" t="s">
        <v>2143</v>
      </c>
      <c r="C985" s="2" t="s">
        <v>1974</v>
      </c>
      <c r="D985" s="2" t="s">
        <v>2215</v>
      </c>
      <c r="E985" s="2" t="s">
        <v>2146</v>
      </c>
      <c r="F985" s="43">
        <v>1000</v>
      </c>
      <c r="G985" s="93" t="s">
        <v>2084</v>
      </c>
      <c r="H985" s="93" t="s">
        <v>2084</v>
      </c>
      <c r="I985" s="43">
        <v>104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('ETC','RTDATALAB','DNS','PACKING','1000','패킹','패킹','104','Y','SYSTEM',NOW(),'SYSTEM',NOW()),</v>
      </c>
    </row>
    <row r="986" spans="1:15" x14ac:dyDescent="0.35">
      <c r="A986" s="43">
        <v>105</v>
      </c>
      <c r="B986" s="43" t="s">
        <v>2143</v>
      </c>
      <c r="C986" s="2" t="s">
        <v>1974</v>
      </c>
      <c r="D986" s="2" t="s">
        <v>2215</v>
      </c>
      <c r="E986" s="2" t="s">
        <v>2204</v>
      </c>
      <c r="F986" s="43">
        <v>1100</v>
      </c>
      <c r="G986" s="93" t="s">
        <v>2085</v>
      </c>
      <c r="H986" s="93" t="s">
        <v>2085</v>
      </c>
      <c r="I986" s="43">
        <v>105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('ETC','RTDATALAB','DNS','NON-WOVEN_FABRIC','1100','부직포천','부직포천','105','Y','SYSTEM',NOW(),'SYSTEM',NOW()),</v>
      </c>
    </row>
    <row r="987" spans="1:15" x14ac:dyDescent="0.35">
      <c r="A987" s="43">
        <v>106</v>
      </c>
      <c r="B987" s="43" t="s">
        <v>2143</v>
      </c>
      <c r="C987" s="2" t="s">
        <v>1974</v>
      </c>
      <c r="D987" s="2" t="s">
        <v>2215</v>
      </c>
      <c r="E987" s="2" t="s">
        <v>2205</v>
      </c>
      <c r="F987" s="43">
        <v>1200</v>
      </c>
      <c r="G987" s="93" t="s">
        <v>2086</v>
      </c>
      <c r="H987" s="93" t="s">
        <v>2086</v>
      </c>
      <c r="I987" s="43">
        <v>106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('ETC','RTDATALAB','DNS','PLASTIC_BOX','1200','플라스틱박스','플라스틱박스','106','Y','SYSTEM',NOW(),'SYSTEM',NOW()),</v>
      </c>
    </row>
    <row r="988" spans="1:15" x14ac:dyDescent="0.35">
      <c r="A988" s="43">
        <v>107</v>
      </c>
      <c r="B988" s="43" t="s">
        <v>2143</v>
      </c>
      <c r="C988" s="2" t="s">
        <v>1974</v>
      </c>
      <c r="D988" s="2" t="s">
        <v>2215</v>
      </c>
      <c r="E988" s="2" t="s">
        <v>2206</v>
      </c>
      <c r="F988" s="43">
        <v>1300</v>
      </c>
      <c r="G988" s="93" t="s">
        <v>2087</v>
      </c>
      <c r="H988" s="93" t="s">
        <v>2087</v>
      </c>
      <c r="I988" s="43">
        <v>107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('ETC','RTDATALAB','DNS','SPIROPOLE_BOX','1300','스피로폴박스','스피로폴박스','107','Y','SYSTEM',NOW(),'SYSTEM',NOW()),</v>
      </c>
    </row>
    <row r="989" spans="1:15" x14ac:dyDescent="0.35">
      <c r="A989" s="43">
        <v>108</v>
      </c>
      <c r="B989" s="43" t="s">
        <v>2143</v>
      </c>
      <c r="C989" s="2" t="s">
        <v>1974</v>
      </c>
      <c r="D989" s="2" t="s">
        <v>2215</v>
      </c>
      <c r="E989" s="2" t="s">
        <v>2207</v>
      </c>
      <c r="F989" s="43">
        <v>1400</v>
      </c>
      <c r="G989" s="93" t="s">
        <v>2088</v>
      </c>
      <c r="H989" s="93" t="s">
        <v>2088</v>
      </c>
      <c r="I989" s="43">
        <v>108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('ETC','RTDATALAB','DNS','CASING_(TRANSFER)','1400','케이싱(이관) ','케이싱(이관) ','108','Y','SYSTEM',NOW(),'SYSTEM',NOW()),</v>
      </c>
    </row>
    <row r="990" spans="1:15" x14ac:dyDescent="0.35">
      <c r="A990" s="43">
        <v>109</v>
      </c>
      <c r="B990" s="43" t="s">
        <v>2143</v>
      </c>
      <c r="C990" s="2" t="s">
        <v>1974</v>
      </c>
      <c r="D990" s="2" t="s">
        <v>2215</v>
      </c>
      <c r="E990" s="2" t="s">
        <v>2147</v>
      </c>
      <c r="F990" s="43">
        <v>1500</v>
      </c>
      <c r="G990" s="93" t="s">
        <v>2089</v>
      </c>
      <c r="H990" s="93" t="s">
        <v>2089</v>
      </c>
      <c r="I990" s="43">
        <v>109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('ETC','RTDATALAB','DNS','MANUAL','1500','설명서','설명서','109','Y','SYSTEM',NOW(),'SYSTEM',NOW()),</v>
      </c>
    </row>
    <row r="991" spans="1:15" x14ac:dyDescent="0.35">
      <c r="A991" s="43">
        <v>110</v>
      </c>
      <c r="B991" s="43" t="s">
        <v>2143</v>
      </c>
      <c r="C991" s="2" t="s">
        <v>1974</v>
      </c>
      <c r="D991" s="2" t="s">
        <v>2215</v>
      </c>
      <c r="E991" s="2" t="s">
        <v>2208</v>
      </c>
      <c r="F991" s="43">
        <v>1600</v>
      </c>
      <c r="G991" s="93" t="s">
        <v>2090</v>
      </c>
      <c r="H991" s="93" t="s">
        <v>2090</v>
      </c>
      <c r="I991" s="43">
        <v>110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('ETC','RTDATALAB','DNS','PRINT_PAD','1600','인쇄패드','인쇄패드','110','Y','SYSTEM',NOW(),'SYSTEM',NOW()),</v>
      </c>
    </row>
    <row r="992" spans="1:15" x14ac:dyDescent="0.35">
      <c r="A992" s="43">
        <v>111</v>
      </c>
      <c r="B992" s="43" t="s">
        <v>2143</v>
      </c>
      <c r="C992" s="2" t="s">
        <v>1974</v>
      </c>
      <c r="D992" s="2" t="s">
        <v>2215</v>
      </c>
      <c r="E992" s="2" t="s">
        <v>2209</v>
      </c>
      <c r="F992" s="43">
        <v>1700</v>
      </c>
      <c r="G992" s="93" t="s">
        <v>2091</v>
      </c>
      <c r="H992" s="93" t="s">
        <v>2091</v>
      </c>
      <c r="I992" s="43">
        <v>111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('ETC','RTDATALAB','DNS','CELLOPHANE_(TRANSFER)','1700','셀로판(이관)','셀로판(이관)','111','Y','SYSTEM',NOW(),'SYSTEM',NOW()),</v>
      </c>
    </row>
    <row r="993" spans="1:17" x14ac:dyDescent="0.35">
      <c r="A993" s="43">
        <v>112</v>
      </c>
      <c r="B993" s="43" t="s">
        <v>2143</v>
      </c>
      <c r="C993" s="2" t="s">
        <v>1974</v>
      </c>
      <c r="D993" s="2" t="s">
        <v>2215</v>
      </c>
      <c r="E993" s="2" t="s">
        <v>2210</v>
      </c>
      <c r="F993" s="43">
        <v>1800</v>
      </c>
      <c r="G993" s="93" t="s">
        <v>2092</v>
      </c>
      <c r="H993" s="93" t="s">
        <v>2092</v>
      </c>
      <c r="I993" s="43">
        <v>112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('ETC','RTDATALAB','DNS','INJECTION_GUITAR','1800','사출기타','사출기타','112','Y','SYSTEM',NOW(),'SYSTEM',NOW()),</v>
      </c>
    </row>
    <row r="994" spans="1:17" x14ac:dyDescent="0.35">
      <c r="A994" s="43">
        <v>113</v>
      </c>
      <c r="B994" s="43" t="s">
        <v>2143</v>
      </c>
      <c r="C994" s="2" t="s">
        <v>1974</v>
      </c>
      <c r="D994" s="2" t="s">
        <v>2215</v>
      </c>
      <c r="E994" s="2" t="s">
        <v>2211</v>
      </c>
      <c r="F994" s="43">
        <v>1900</v>
      </c>
      <c r="G994" s="93" t="s">
        <v>2093</v>
      </c>
      <c r="H994" s="93" t="s">
        <v>2093</v>
      </c>
      <c r="I994" s="43">
        <v>113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('ETC','RTDATALAB','DNS','INSERT_PAPER','1900','인서트지','인서트지','113','Y','SYSTEM',NOW(),'SYSTEM',NOW()),</v>
      </c>
    </row>
    <row r="995" spans="1:17" x14ac:dyDescent="0.35">
      <c r="A995" s="43">
        <v>114</v>
      </c>
      <c r="B995" s="43" t="s">
        <v>2143</v>
      </c>
      <c r="C995" s="2" t="s">
        <v>1974</v>
      </c>
      <c r="D995" s="2" t="s">
        <v>2215</v>
      </c>
      <c r="E995" s="2" t="s">
        <v>2212</v>
      </c>
      <c r="F995" s="43">
        <v>2000</v>
      </c>
      <c r="G995" s="93" t="s">
        <v>2094</v>
      </c>
      <c r="H995" s="93" t="s">
        <v>2094</v>
      </c>
      <c r="I995" s="43">
        <v>114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('ETC','RTDATALAB','DNS','PP_BAG','2000','PP백','PP백','114','Y','SYSTEM',NOW(),'SYSTEM',NOW()),</v>
      </c>
    </row>
    <row r="996" spans="1:17" x14ac:dyDescent="0.35">
      <c r="A996" s="43">
        <v>115</v>
      </c>
      <c r="B996" s="43" t="s">
        <v>2143</v>
      </c>
      <c r="C996" s="2" t="s">
        <v>1974</v>
      </c>
      <c r="D996" s="2" t="s">
        <v>2215</v>
      </c>
      <c r="E996" s="2" t="s">
        <v>2213</v>
      </c>
      <c r="F996" s="43">
        <v>2100</v>
      </c>
      <c r="G996" s="93" t="s">
        <v>2095</v>
      </c>
      <c r="H996" s="93" t="s">
        <v>2095</v>
      </c>
      <c r="I996" s="43">
        <v>115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('ETC','RTDATALAB','DNS','ALUMINUM_CUP','2100','알미늄컵','알미늄컵','115','Y','SYSTEM',NOW(),'SYSTEM',NOW()),</v>
      </c>
    </row>
    <row r="997" spans="1:17" x14ac:dyDescent="0.35">
      <c r="A997" s="43">
        <v>116</v>
      </c>
      <c r="B997" s="43" t="s">
        <v>2143</v>
      </c>
      <c r="C997" s="2" t="s">
        <v>1974</v>
      </c>
      <c r="D997" s="2" t="s">
        <v>2215</v>
      </c>
      <c r="E997" s="2" t="s">
        <v>2143</v>
      </c>
      <c r="F997" s="43">
        <v>9900</v>
      </c>
      <c r="G997" s="93" t="s">
        <v>2068</v>
      </c>
      <c r="H997" s="93" t="s">
        <v>2068</v>
      </c>
      <c r="I997" s="43">
        <v>116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('ETC','RTDATALAB','DNS','ETC','9900','기타','기타','116','Y','SYSTEM',NOW(),'SYSTEM',NOW());</v>
      </c>
    </row>
    <row r="1002" spans="1:17" x14ac:dyDescent="0.35">
      <c r="A1002" s="120" t="str">
        <f>VLOOKUP(C1002,table!B:D,3,FALSE)</f>
        <v>관리자</v>
      </c>
      <c r="B1002" s="120"/>
      <c r="C1002" s="119" t="s">
        <v>1123</v>
      </c>
      <c r="D1002" s="119"/>
      <c r="E1002" s="119"/>
      <c r="F1002" s="119"/>
      <c r="G1002" s="119"/>
      <c r="H1002" s="119"/>
      <c r="I1002" s="119"/>
      <c r="J1002" s="119"/>
      <c r="K1002" s="119"/>
      <c r="L1002" s="119"/>
      <c r="M1002" s="120" t="s">
        <v>156</v>
      </c>
      <c r="O1002" s="35"/>
    </row>
    <row r="1003" spans="1:17" x14ac:dyDescent="0.35">
      <c r="A1003" s="120"/>
      <c r="B1003" s="120"/>
      <c r="C1003" s="119" t="str">
        <f>VLOOKUP(C1002,table!B:D,2,FALSE)</f>
        <v>T_SUPPLIER</v>
      </c>
      <c r="D1003" s="119"/>
      <c r="E1003" s="119"/>
      <c r="F1003" s="119"/>
      <c r="G1003" s="119"/>
      <c r="H1003" s="119"/>
      <c r="I1003" s="119"/>
      <c r="J1003" s="119"/>
      <c r="K1003" s="119"/>
      <c r="L1003" s="119"/>
      <c r="M1003" s="120"/>
      <c r="O1003" s="35"/>
    </row>
    <row r="1004" spans="1:17" x14ac:dyDescent="0.35">
      <c r="A1004" s="120" t="s">
        <v>2</v>
      </c>
      <c r="B1004" s="101" t="s">
        <v>2222</v>
      </c>
      <c r="C1004" s="101" t="s">
        <v>2223</v>
      </c>
      <c r="D1004" s="101" t="s">
        <v>2224</v>
      </c>
      <c r="E1004" s="100" t="s">
        <v>2225</v>
      </c>
      <c r="F1004" s="101" t="s">
        <v>2226</v>
      </c>
      <c r="G1004" s="101" t="s">
        <v>2228</v>
      </c>
      <c r="H1004" s="101" t="s">
        <v>2229</v>
      </c>
      <c r="I1004" s="101" t="s">
        <v>2230</v>
      </c>
      <c r="J1004" s="101" t="s">
        <v>2231</v>
      </c>
      <c r="K1004" s="101" t="s">
        <v>2227</v>
      </c>
      <c r="L1004" s="101" t="s">
        <v>75</v>
      </c>
      <c r="M1004" s="101" t="s">
        <v>57</v>
      </c>
      <c r="N1004" s="101" t="s">
        <v>379</v>
      </c>
      <c r="O1004" s="101" t="s">
        <v>84</v>
      </c>
      <c r="P1004" s="101" t="s">
        <v>88</v>
      </c>
      <c r="Q1004" s="2" t="str">
        <f>"TRUNCATE TABLE "&amp;$C1003&amp;";"</f>
        <v>TRUNCATE TABLE T_SUPPLIER;</v>
      </c>
    </row>
    <row r="1005" spans="1:17" x14ac:dyDescent="0.35">
      <c r="A1005" s="120"/>
      <c r="B1005" s="101" t="str">
        <f>VLOOKUP(B1004,domain!$B:$C,2,FALSE)</f>
        <v>SUPPLIER_ID</v>
      </c>
      <c r="C1005" s="101" t="str">
        <f>VLOOKUP(C1004,domain!$B:$C,2,FALSE)</f>
        <v>SUPPLIER_NM</v>
      </c>
      <c r="D1005" s="101" t="str">
        <f>VLOOKUP(D1004,domain!$B:$C,2,FALSE)</f>
        <v>SUPPLIER_DSC</v>
      </c>
      <c r="E1005" s="101" t="str">
        <f>VLOOKUP(E1004,domain!$B:$C,2,FALSE)</f>
        <v>SUPPLIER_CODE</v>
      </c>
      <c r="F1005" s="101" t="str">
        <f>VLOOKUP(F1004,domain!$B:$C,2,FALSE)</f>
        <v>SUPPLIER_NO</v>
      </c>
      <c r="G1005" s="101" t="str">
        <f>VLOOKUP(G1004,domain!$B:$C,2,FALSE)</f>
        <v>ADDRESS</v>
      </c>
      <c r="H1005" s="101" t="str">
        <f>VLOOKUP(H1004,domain!$B:$C,2,FALSE)</f>
        <v>TELEPHONE_NO</v>
      </c>
      <c r="I1005" s="101" t="str">
        <f>VLOOKUP(I1004,domain!$B:$C,2,FALSE)</f>
        <v>REPRESENTATIVE_NM</v>
      </c>
      <c r="J1005" s="101" t="str">
        <f>VLOOKUP(J1004,domain!$B:$C,2,FALSE)</f>
        <v>NOTE</v>
      </c>
      <c r="K1005" s="101" t="str">
        <f>VLOOKUP(K1004,domain!$B:$C,2,FALSE)</f>
        <v>UP_COMPANY_CODE</v>
      </c>
      <c r="L1005" s="101" t="str">
        <f>VLOOKUP(L1004,domain!$B:$C,2,FALSE)</f>
        <v>USE_YN</v>
      </c>
      <c r="M1005" s="101" t="str">
        <f>VLOOKUP(M1004,domain!$B:$C,2,FALSE)</f>
        <v>RGST_ID</v>
      </c>
      <c r="N1005" s="101" t="str">
        <f>VLOOKUP(N1004,domain!$B:$C,2,FALSE)</f>
        <v>RGST_DT</v>
      </c>
      <c r="O1005" s="101" t="str">
        <f>VLOOKUP(O1004,domain!$B:$C,2,FALSE)</f>
        <v>MODI_ID</v>
      </c>
      <c r="P1005" s="101" t="str">
        <f>VLOOKUP(P1004,domain!$B:$C,2,FALSE)</f>
        <v>MODI_DT</v>
      </c>
      <c r="Q1005" s="2" t="str">
        <f>"INSERT INTO "&amp;C1003&amp;" ("&amp;B1005&amp;","&amp;C1005&amp;","&amp;D1005&amp;","&amp;E1005&amp;","&amp;F1005&amp;","&amp;G1005&amp;","&amp;H1005&amp;","&amp;I1005&amp;","&amp;J1005&amp;","&amp;K1005&amp;","&amp;L1005&amp;","&amp;M1005&amp;","&amp;N1005&amp;","&amp;O1005&amp;","&amp;P1005&amp;") VALUES"</f>
        <v>INSERT INTO T_SUPPLIER (SUPPLIER_ID,SUPPLIER_NM,SUPPLIER_DSC,SUPPLIER_CODE,SUPPLIER_NO,ADDRESS,TELEPHONE_NO,REPRESENTATIVE_NM,NOTE,UP_COMPANY_CODE,USE_YN,RGST_ID,RGST_DT,MODI_ID,MODI_DT) VALUES</v>
      </c>
    </row>
    <row r="1006" spans="1:17" x14ac:dyDescent="0.35">
      <c r="A1006" s="43">
        <v>1</v>
      </c>
      <c r="B1006" s="43" t="s">
        <v>2237</v>
      </c>
      <c r="C1006" s="43" t="s">
        <v>2232</v>
      </c>
      <c r="D1006" s="43" t="s">
        <v>2232</v>
      </c>
      <c r="E1006" s="43" t="s">
        <v>2233</v>
      </c>
      <c r="F1006" s="43">
        <v>1234567890</v>
      </c>
      <c r="G1006" s="43" t="s">
        <v>2234</v>
      </c>
      <c r="H1006" s="43" t="s">
        <v>2235</v>
      </c>
      <c r="I1006" s="43" t="s">
        <v>2236</v>
      </c>
      <c r="J1006" s="43"/>
      <c r="K1006" s="43" t="s">
        <v>1974</v>
      </c>
      <c r="L1006" s="43" t="s">
        <v>172</v>
      </c>
      <c r="M1006" s="43" t="s">
        <v>271</v>
      </c>
      <c r="N1006" s="43" t="s">
        <v>159</v>
      </c>
      <c r="O1006" s="43" t="s">
        <v>271</v>
      </c>
      <c r="P1006" s="43" t="s">
        <v>159</v>
      </c>
      <c r="Q1006" s="2" t="str">
        <f>"("&amp;IF(B1006="","NULL","'"&amp;B1006&amp;"'")&amp;","&amp;IF(C1006="","NULL","'"&amp;C1006&amp;"'")&amp;","&amp;IF(D1006="","NULL","'"&amp;D1006&amp;"'")&amp;","&amp;IF(E1006="","NULL","'"&amp;E1006&amp;"'")&amp;","&amp;IF(F1006="","NULL","'"&amp;F1006&amp;"'")&amp;","&amp;IF(G1006="","NULL","'"&amp;G1006&amp;"'")&amp;","&amp;IF(H1006="","NULL","'"&amp;H1006&amp;"'")&amp;","&amp;IF(I1006="","NULL","'"&amp;I1006&amp;"'")&amp;","&amp;IF(J1006="","NULL","'"&amp;J1006&amp;"'")&amp;","&amp;IF(K1006="","NULL","'"&amp;K1006&amp;"'")&amp;",'"&amp;L1006&amp;"','"&amp;M1006&amp;"',"&amp;N1006&amp;",'"&amp;O1006&amp;"',"&amp;P1006&amp;IF(A1007="",");","),")</f>
        <v>('test1','KAMILL','KAMILL','KM','1234567890','서울','02-1234-5678','홍길동',NULL,'RTDATALAB','Y','SYSTEM',NOW(),'SYSTEM',NOW()),</v>
      </c>
    </row>
    <row r="1007" spans="1:17" s="35" customFormat="1" x14ac:dyDescent="0.35">
      <c r="A1007" s="43">
        <v>1</v>
      </c>
      <c r="B1007" s="43" t="s">
        <v>2238</v>
      </c>
      <c r="C1007" s="43" t="s">
        <v>2239</v>
      </c>
      <c r="D1007" s="43" t="s">
        <v>2239</v>
      </c>
      <c r="E1007" s="43" t="s">
        <v>2240</v>
      </c>
      <c r="F1007" s="43">
        <v>1023456789</v>
      </c>
      <c r="G1007" s="43" t="s">
        <v>2241</v>
      </c>
      <c r="H1007" s="43" t="s">
        <v>2242</v>
      </c>
      <c r="I1007" s="43" t="s">
        <v>2243</v>
      </c>
      <c r="J1007" s="43"/>
      <c r="K1007" s="43" t="s">
        <v>1974</v>
      </c>
      <c r="L1007" s="43" t="s">
        <v>172</v>
      </c>
      <c r="M1007" s="43" t="s">
        <v>271</v>
      </c>
      <c r="N1007" s="43" t="s">
        <v>159</v>
      </c>
      <c r="O1007" s="43" t="s">
        <v>271</v>
      </c>
      <c r="P1007" s="43" t="s">
        <v>159</v>
      </c>
      <c r="Q1007" s="2" t="str">
        <f>"("&amp;IF(B1007="","NULL","'"&amp;B1007&amp;"'")&amp;","&amp;IF(C1007="","NULL","'"&amp;C1007&amp;"'")&amp;","&amp;IF(D1007="","NULL","'"&amp;D1007&amp;"'")&amp;","&amp;IF(E1007="","NULL","'"&amp;E1007&amp;"'")&amp;","&amp;IF(F1007="","NULL","'"&amp;F1007&amp;"'")&amp;","&amp;IF(G1007="","NULL","'"&amp;G1007&amp;"'")&amp;","&amp;IF(H1007="","NULL","'"&amp;H1007&amp;"'")&amp;","&amp;IF(I1007="","NULL","'"&amp;I1007&amp;"'")&amp;","&amp;IF(J1007="","NULL","'"&amp;J1007&amp;"'")&amp;","&amp;IF(K1007="","NULL","'"&amp;K1007&amp;"'")&amp;",'"&amp;L1007&amp;"','"&amp;M1007&amp;"',"&amp;N1007&amp;",'"&amp;O1007&amp;"',"&amp;P1007&amp;IF(A1008="",");","),")</f>
        <v>('test2','CHUSH','CHUSH','CH','1023456789','부산','051-1234-5678','김영철',NULL,'RTDATALAB','Y','SYSTEM',NOW(),'SYSTEM',NOW());</v>
      </c>
    </row>
    <row r="1008" spans="1:17" x14ac:dyDescent="0.35">
      <c r="F1008" s="59"/>
      <c r="H1008"/>
      <c r="K1008" s="35"/>
      <c r="M1008"/>
    </row>
    <row r="1009" spans="1:16" x14ac:dyDescent="0.35">
      <c r="F1009" s="59"/>
      <c r="H1009"/>
      <c r="K1009" s="35"/>
      <c r="M1009"/>
    </row>
    <row r="1010" spans="1:16" x14ac:dyDescent="0.35">
      <c r="F1010" s="59"/>
      <c r="H1010"/>
      <c r="K1010" s="35"/>
      <c r="M1010"/>
    </row>
    <row r="1011" spans="1:16" x14ac:dyDescent="0.35">
      <c r="F1011" s="59"/>
      <c r="H1011"/>
      <c r="K1011" s="35"/>
      <c r="M1011"/>
    </row>
    <row r="1012" spans="1:16" x14ac:dyDescent="0.35">
      <c r="A1012" s="120" t="str">
        <f>VLOOKUP(C1012,table!B:D,3,FALSE)</f>
        <v>관리자</v>
      </c>
      <c r="B1012" s="120"/>
      <c r="C1012" s="119" t="s">
        <v>1130</v>
      </c>
      <c r="D1012" s="119"/>
      <c r="E1012" s="119"/>
      <c r="F1012" s="119"/>
      <c r="G1012" s="119"/>
      <c r="H1012" s="119"/>
      <c r="I1012" s="119"/>
      <c r="J1012" s="119"/>
      <c r="K1012" s="119"/>
      <c r="L1012" s="119"/>
      <c r="M1012" s="120" t="s">
        <v>156</v>
      </c>
      <c r="N1012" s="35"/>
      <c r="O1012" s="35"/>
      <c r="P1012" s="35"/>
    </row>
    <row r="1013" spans="1:16" x14ac:dyDescent="0.35">
      <c r="A1013" s="120"/>
      <c r="B1013" s="120"/>
      <c r="C1013" s="119" t="str">
        <f>VLOOKUP(C1012,table!B:D,2,FALSE)</f>
        <v>T_SUPPLIER_MANAGER</v>
      </c>
      <c r="D1013" s="119"/>
      <c r="E1013" s="119"/>
      <c r="F1013" s="119"/>
      <c r="G1013" s="119"/>
      <c r="H1013" s="119"/>
      <c r="I1013" s="119"/>
      <c r="J1013" s="119"/>
      <c r="K1013" s="119"/>
      <c r="L1013" s="119"/>
      <c r="M1013" s="120"/>
      <c r="N1013" s="35"/>
      <c r="O1013" s="35"/>
      <c r="P1013" s="35"/>
    </row>
    <row r="1014" spans="1:16" x14ac:dyDescent="0.35">
      <c r="A1014" s="120" t="s">
        <v>2</v>
      </c>
      <c r="B1014" s="101" t="s">
        <v>2246</v>
      </c>
      <c r="C1014" s="101" t="s">
        <v>2225</v>
      </c>
      <c r="D1014" s="101" t="s">
        <v>2247</v>
      </c>
      <c r="E1014" s="100" t="s">
        <v>2248</v>
      </c>
      <c r="F1014" s="101" t="s">
        <v>2249</v>
      </c>
      <c r="G1014" s="101" t="s">
        <v>2250</v>
      </c>
      <c r="H1014" s="101" t="s">
        <v>2251</v>
      </c>
      <c r="I1014" s="101" t="s">
        <v>2252</v>
      </c>
      <c r="J1014" s="101" t="s">
        <v>75</v>
      </c>
      <c r="K1014" s="101" t="s">
        <v>57</v>
      </c>
      <c r="L1014" s="101" t="s">
        <v>379</v>
      </c>
      <c r="M1014" s="101" t="s">
        <v>84</v>
      </c>
      <c r="N1014" s="101" t="s">
        <v>88</v>
      </c>
      <c r="O1014" s="2" t="str">
        <f>"TRUNCATE TABLE "&amp;$C1013&amp;";"</f>
        <v>TRUNCATE TABLE T_SUPPLIER_MANAGER;</v>
      </c>
    </row>
    <row r="1015" spans="1:16" x14ac:dyDescent="0.35">
      <c r="A1015" s="120"/>
      <c r="B1015" s="101" t="str">
        <f>VLOOKUP(B1014,domain!$B:$C,2,FALSE)</f>
        <v>MANAGER_ID</v>
      </c>
      <c r="C1015" s="101" t="str">
        <f>VLOOKUP(C1014,domain!$B:$C,2,FALSE)</f>
        <v>SUPPLIER_CODE</v>
      </c>
      <c r="D1015" s="101" t="str">
        <f>VLOOKUP(D1014,domain!$B:$C,2,FALSE)</f>
        <v>MANAGER_NM</v>
      </c>
      <c r="E1015" s="101" t="str">
        <f>VLOOKUP(E1014,domain!$B:$C,2,FALSE)</f>
        <v>MANAGER_PHONE</v>
      </c>
      <c r="F1015" s="101" t="str">
        <f>VLOOKUP(F1014,domain!$B:$C,2,FALSE)</f>
        <v>MANAGER_MAIL</v>
      </c>
      <c r="G1015" s="101" t="str">
        <f>VLOOKUP(G1014,domain!$B:$C,2,FALSE)</f>
        <v>MANAGER_DEPT</v>
      </c>
      <c r="H1015" s="101" t="str">
        <f>VLOOKUP(H1014,domain!$B:$C,2,FALSE)</f>
        <v>MANAGER_PSTN</v>
      </c>
      <c r="I1015" s="101" t="str">
        <f>VLOOKUP(I1014,domain!$B:$C,2,FALSE)</f>
        <v>MANAGER_REPRESENT</v>
      </c>
      <c r="J1015" s="101" t="str">
        <f>VLOOKUP(J1014,domain!$B:$C,2,FALSE)</f>
        <v>USE_YN</v>
      </c>
      <c r="K1015" s="101" t="str">
        <f>VLOOKUP(K1014,domain!$B:$C,2,FALSE)</f>
        <v>RGST_ID</v>
      </c>
      <c r="L1015" s="101" t="str">
        <f>VLOOKUP(L1014,domain!$B:$C,2,FALSE)</f>
        <v>RGST_DT</v>
      </c>
      <c r="M1015" s="101" t="str">
        <f>VLOOKUP(M1014,domain!$B:$C,2,FALSE)</f>
        <v>MODI_ID</v>
      </c>
      <c r="N1015" s="101" t="str">
        <f>VLOOKUP(N1014,domain!$B:$C,2,FALSE)</f>
        <v>MODI_DT</v>
      </c>
      <c r="O1015" s="2" t="str">
        <f>"INSERT INTO "&amp;C1013&amp;" ("&amp;B1015&amp;","&amp;C1015&amp;","&amp;D1015&amp;","&amp;E1015&amp;","&amp;F1015&amp;","&amp;G1015&amp;","&amp;H1015&amp;","&amp;I1015&amp;","&amp;J1015&amp;","&amp;K1015&amp;","&amp;L1015&amp;","&amp;M1015&amp;","&amp;N1015&amp;") VALUES"</f>
        <v>INSERT INTO T_SUPPLIER_MANAGER (MANAGER_ID,SUPPLIER_CODE,MANAGER_NM,MANAGER_PHONE,MANAGER_MAIL,MANAGER_DEPT,MANAGER_PSTN,MANAGER_REPRESENT,USE_YN,RGST_ID,RGST_DT,MODI_ID,MODI_DT) VALUES</v>
      </c>
    </row>
    <row r="1016" spans="1:16" x14ac:dyDescent="0.35">
      <c r="A1016" s="43">
        <v>1</v>
      </c>
      <c r="B1016" s="43" t="s">
        <v>2253</v>
      </c>
      <c r="C1016" s="43" t="s">
        <v>2233</v>
      </c>
      <c r="D1016" s="43" t="s">
        <v>2256</v>
      </c>
      <c r="E1016" s="43" t="s">
        <v>2257</v>
      </c>
      <c r="F1016" s="14" t="s">
        <v>2259</v>
      </c>
      <c r="G1016" s="43" t="s">
        <v>2261</v>
      </c>
      <c r="H1016" s="43" t="s">
        <v>2263</v>
      </c>
      <c r="I1016" s="43" t="s">
        <v>1964</v>
      </c>
      <c r="J1016" s="43" t="s">
        <v>172</v>
      </c>
      <c r="K1016" s="43" t="s">
        <v>271</v>
      </c>
      <c r="L1016" s="43" t="s">
        <v>159</v>
      </c>
      <c r="M1016" s="43" t="s">
        <v>271</v>
      </c>
      <c r="N1016" s="43" t="s">
        <v>159</v>
      </c>
      <c r="O1016" s="2" t="str">
        <f>"("&amp;IF(B1016="","NULL","'"&amp;B1016&amp;"'")&amp;","&amp;IF(C1016="","NULL","'"&amp;C1016&amp;"'")&amp;","&amp;IF(D1016="","NULL","'"&amp;D1016&amp;"'")&amp;","&amp;IF(E1016="","NULL","'"&amp;E1016&amp;"'")&amp;","&amp;IF(F1016="","NULL","'"&amp;F1016&amp;"'")&amp;","&amp;IF(G1016="","NULL","'"&amp;G1016&amp;"'")&amp;","&amp;IF(H1016="","NULL","'"&amp;H1016&amp;"'")&amp;","&amp;IF(I1016="","NULL","'"&amp;I1016&amp;"'")&amp;",'"&amp;J1016&amp;"','"&amp;K1016&amp;"',"&amp;L1016&amp;",'"&amp;M1016&amp;"',"&amp;N1016&amp;IF(A1017="",");","),")</f>
        <v>('MNG1','KM','아이유','010-1234-5678','iu@gmail.com','경영지원부','과장','Y','Y','SYSTEM',NOW(),'SYSTEM',NOW()),</v>
      </c>
    </row>
    <row r="1017" spans="1:16" x14ac:dyDescent="0.35">
      <c r="A1017" s="43">
        <v>1</v>
      </c>
      <c r="B1017" s="43" t="s">
        <v>2254</v>
      </c>
      <c r="C1017" s="43" t="s">
        <v>2233</v>
      </c>
      <c r="D1017" s="43" t="s">
        <v>2255</v>
      </c>
      <c r="E1017" s="43" t="s">
        <v>2258</v>
      </c>
      <c r="F1017" s="14" t="s">
        <v>2260</v>
      </c>
      <c r="G1017" s="43" t="s">
        <v>2262</v>
      </c>
      <c r="H1017" s="43" t="s">
        <v>2264</v>
      </c>
      <c r="I1017" s="43"/>
      <c r="J1017" s="43" t="s">
        <v>172</v>
      </c>
      <c r="K1017" s="43" t="s">
        <v>271</v>
      </c>
      <c r="L1017" s="43" t="s">
        <v>159</v>
      </c>
      <c r="M1017" s="43" t="s">
        <v>271</v>
      </c>
      <c r="N1017" s="43" t="s">
        <v>159</v>
      </c>
      <c r="O1017" s="2" t="str">
        <f>"("&amp;IF(B1017="","NULL","'"&amp;B1017&amp;"'")&amp;","&amp;IF(C1017="","NULL","'"&amp;C1017&amp;"'")&amp;","&amp;IF(D1017="","NULL","'"&amp;D1017&amp;"'")&amp;","&amp;IF(E1017="","NULL","'"&amp;E1017&amp;"'")&amp;","&amp;IF(F1017="","NULL","'"&amp;F1017&amp;"'")&amp;","&amp;IF(G1017="","NULL","'"&amp;G1017&amp;"'")&amp;","&amp;IF(H1017="","NULL","'"&amp;H1017&amp;"'")&amp;","&amp;IF(I1017="","NULL","'"&amp;I1017&amp;"'")&amp;",'"&amp;J1017&amp;"','"&amp;K1017&amp;"',"&amp;L1017&amp;",'"&amp;M1017&amp;"',"&amp;N1017&amp;IF(A1018="",");","),")</f>
        <v>('MNG2','KM','이나라','010-9876-5432','nara@gmail.com','제조부','대리',NULL,'Y','SYSTEM',NOW(),'SYSTEM',NOW());</v>
      </c>
    </row>
    <row r="1018" spans="1:16" x14ac:dyDescent="0.35">
      <c r="F1018" s="59"/>
      <c r="H1018"/>
      <c r="K1018" s="35"/>
      <c r="M1018"/>
    </row>
    <row r="1019" spans="1:16" x14ac:dyDescent="0.35">
      <c r="F1019" s="59"/>
      <c r="H1019"/>
      <c r="K1019" s="35"/>
      <c r="M1019"/>
    </row>
    <row r="1020" spans="1:16" x14ac:dyDescent="0.35">
      <c r="D1020" s="59"/>
      <c r="F1020"/>
      <c r="H1020"/>
      <c r="I1020" s="35"/>
      <c r="M1020"/>
    </row>
    <row r="1021" spans="1:16" x14ac:dyDescent="0.35">
      <c r="D1021" s="59"/>
      <c r="F1021"/>
      <c r="H1021"/>
      <c r="I1021" s="35"/>
      <c r="M1021"/>
    </row>
    <row r="1022" spans="1:16" x14ac:dyDescent="0.35">
      <c r="D1022" s="59"/>
      <c r="F1022"/>
      <c r="H1022"/>
      <c r="I1022" s="35"/>
      <c r="M1022"/>
    </row>
    <row r="1023" spans="1:16" x14ac:dyDescent="0.35">
      <c r="D1023" s="59"/>
      <c r="F1023"/>
      <c r="H1023"/>
      <c r="I1023" s="35"/>
      <c r="M1023"/>
    </row>
    <row r="1024" spans="1:16" x14ac:dyDescent="0.35">
      <c r="D1024" s="59"/>
      <c r="F1024"/>
      <c r="H1024"/>
      <c r="I1024" s="35"/>
      <c r="M1024"/>
    </row>
    <row r="1025" spans="6:13" x14ac:dyDescent="0.35">
      <c r="F1025" s="59"/>
      <c r="H1025"/>
      <c r="K1025" s="35"/>
      <c r="M1025"/>
    </row>
    <row r="1026" spans="6:13" x14ac:dyDescent="0.35">
      <c r="F1026" s="59"/>
      <c r="H1026"/>
      <c r="K1026" s="35"/>
      <c r="M1026"/>
    </row>
    <row r="1027" spans="6:13" x14ac:dyDescent="0.35">
      <c r="F1027" s="59"/>
      <c r="H1027"/>
      <c r="K1027" s="35"/>
      <c r="M1027"/>
    </row>
    <row r="1028" spans="6:13" x14ac:dyDescent="0.35">
      <c r="F1028" s="59"/>
      <c r="H1028"/>
      <c r="K1028" s="35"/>
      <c r="M1028"/>
    </row>
    <row r="1029" spans="6:13" x14ac:dyDescent="0.35">
      <c r="F1029" s="59"/>
      <c r="H1029"/>
      <c r="K1029" s="35"/>
      <c r="M1029"/>
    </row>
    <row r="1030" spans="6:13" x14ac:dyDescent="0.35">
      <c r="F1030" s="59"/>
      <c r="H1030"/>
      <c r="K1030" s="35"/>
      <c r="M1030"/>
    </row>
    <row r="1031" spans="6:13" x14ac:dyDescent="0.35">
      <c r="F1031" s="59"/>
      <c r="H1031"/>
      <c r="K1031" s="35"/>
      <c r="M1031"/>
    </row>
    <row r="1032" spans="6:13" x14ac:dyDescent="0.35">
      <c r="F1032" s="59"/>
      <c r="H1032"/>
      <c r="K1032" s="35"/>
      <c r="M1032"/>
    </row>
    <row r="1033" spans="6:13" x14ac:dyDescent="0.35">
      <c r="F1033" s="59"/>
      <c r="H1033"/>
      <c r="K1033" s="35"/>
      <c r="M1033"/>
    </row>
    <row r="1034" spans="6:13" x14ac:dyDescent="0.35">
      <c r="F1034" s="59"/>
      <c r="H1034"/>
      <c r="K1034" s="35"/>
      <c r="M1034"/>
    </row>
  </sheetData>
  <mergeCells count="98">
    <mergeCell ref="A1012:B1013"/>
    <mergeCell ref="C1012:L1012"/>
    <mergeCell ref="M1012:M1013"/>
    <mergeCell ref="C1013:L1013"/>
    <mergeCell ref="A1014:A1015"/>
    <mergeCell ref="A1002:B1003"/>
    <mergeCell ref="M1002:M1003"/>
    <mergeCell ref="A1004:A1005"/>
    <mergeCell ref="C1002:L1002"/>
    <mergeCell ref="C1003:L1003"/>
    <mergeCell ref="A878:B879"/>
    <mergeCell ref="N878:N879"/>
    <mergeCell ref="A880:A881"/>
    <mergeCell ref="C878:M878"/>
    <mergeCell ref="C879:M879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8:I348"/>
    <mergeCell ref="C347:I347"/>
    <mergeCell ref="J347:J348"/>
    <mergeCell ref="C306:N306"/>
    <mergeCell ref="C403:U403"/>
    <mergeCell ref="C404:U404"/>
    <mergeCell ref="V403:V404"/>
    <mergeCell ref="A403:B404"/>
    <mergeCell ref="A405:A406"/>
  </mergeCells>
  <phoneticPr fontId="2" type="noConversion"/>
  <conditionalFormatting sqref="H407">
    <cfRule type="containsText" dxfId="0" priority="1" operator="containsText" text="D_0">
      <formula>NOT(ISERROR(SEARCH("D_0",H407)))</formula>
    </cfRule>
  </conditionalFormatting>
  <pageMargins left="0.7" right="0.7" top="0.75" bottom="0.75" header="0.3" footer="0.3"/>
  <pageSetup paperSize="9" orientation="portrait" r:id="rId1"/>
  <ignoredErrors>
    <ignoredError sqref="G809 D849 D80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2022-01-19T08:53:25Z</dcterms:modified>
</cp:coreProperties>
</file>